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A01 - 2. NP" sheetId="2" r:id="rId2"/>
    <sheet name="KA03 - Elektro 2. NP" sheetId="3" r:id="rId3"/>
    <sheet name="KA04 - ZTI 2. NP" sheetId="4" r:id="rId4"/>
    <sheet name="KA05 - VZT 2. NP" sheetId="5" r:id="rId5"/>
    <sheet name="KA06 - Topení 2. NP" sheetId="6" r:id="rId6"/>
    <sheet name="KA07 - Ostatní 2. NP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'KA01 - 2. NP'!$C$90:$K$658</definedName>
    <definedName name="_xlnm.Print_Area" localSheetId="1">'KA01 - 2. NP'!$C$4:$J$36,'KA01 - 2. NP'!$C$42:$J$72,'KA01 - 2. NP'!$C$78:$K$658</definedName>
    <definedName name="_xlnm.Print_Titles" localSheetId="1">'KA01 - 2. NP'!$90:$90</definedName>
    <definedName name="_xlnm._FilterDatabase" localSheetId="2" hidden="1">'KA03 - Elektro 2. NP'!$C$116:$K$233</definedName>
    <definedName name="_xlnm.Print_Area" localSheetId="2">'KA03 - Elektro 2. NP'!$C$4:$J$36,'KA03 - Elektro 2. NP'!$C$42:$J$98,'KA03 - Elektro 2. NP'!$C$104:$K$233</definedName>
    <definedName name="_xlnm.Print_Titles" localSheetId="2">'KA03 - Elektro 2. NP'!$116:$116</definedName>
    <definedName name="_xlnm._FilterDatabase" localSheetId="3" hidden="1">'KA04 - ZTI 2. NP'!$C$83:$K$188</definedName>
    <definedName name="_xlnm.Print_Area" localSheetId="3">'KA04 - ZTI 2. NP'!$C$4:$J$36,'KA04 - ZTI 2. NP'!$C$42:$J$65,'KA04 - ZTI 2. NP'!$C$71:$K$188</definedName>
    <definedName name="_xlnm.Print_Titles" localSheetId="3">'KA04 - ZTI 2. NP'!$83:$83</definedName>
    <definedName name="_xlnm._FilterDatabase" localSheetId="4" hidden="1">'KA05 - VZT 2. NP'!$C$77:$K$95</definedName>
    <definedName name="_xlnm.Print_Area" localSheetId="4">'KA05 - VZT 2. NP'!$C$4:$J$36,'KA05 - VZT 2. NP'!$C$42:$J$59,'KA05 - VZT 2. NP'!$C$65:$K$95</definedName>
    <definedName name="_xlnm.Print_Titles" localSheetId="4">'KA05 - VZT 2. NP'!$77:$77</definedName>
    <definedName name="_xlnm._FilterDatabase" localSheetId="5" hidden="1">'KA06 - Topení 2. NP'!$C$81:$K$136</definedName>
    <definedName name="_xlnm.Print_Area" localSheetId="5">'KA06 - Topení 2. NP'!$C$4:$J$36,'KA06 - Topení 2. NP'!$C$42:$J$63,'KA06 - Topení 2. NP'!$C$69:$K$136</definedName>
    <definedName name="_xlnm.Print_Titles" localSheetId="5">'KA06 - Topení 2. NP'!$81:$81</definedName>
    <definedName name="_xlnm._FilterDatabase" localSheetId="6" hidden="1">'KA07 - Ostatní 2. NP'!$C$79:$K$88</definedName>
    <definedName name="_xlnm.Print_Area" localSheetId="6">'KA07 - Ostatní 2. NP'!$C$4:$J$36,'KA07 - Ostatní 2. NP'!$C$42:$J$61,'KA07 - Ostatní 2. NP'!$C$67:$K$88</definedName>
    <definedName name="_xlnm.Print_Titles" localSheetId="6">'KA07 - Ostatní 2. NP'!$79:$79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88"/>
  <c r="BH88"/>
  <c r="BG88"/>
  <c r="BF88"/>
  <c r="T88"/>
  <c r="R88"/>
  <c r="P88"/>
  <c r="BK88"/>
  <c r="J88"/>
  <c r="BE88"/>
  <c r="BI87"/>
  <c r="BH87"/>
  <c r="BG87"/>
  <c r="BF87"/>
  <c r="T87"/>
  <c r="T86"/>
  <c r="R87"/>
  <c r="R86"/>
  <c r="P87"/>
  <c r="P86"/>
  <c r="BK87"/>
  <c r="BK86"/>
  <c r="J86"/>
  <c r="J87"/>
  <c r="BE87"/>
  <c r="J60"/>
  <c r="BI85"/>
  <c r="BH85"/>
  <c r="BG85"/>
  <c r="BF85"/>
  <c r="T85"/>
  <c r="T84"/>
  <c r="R85"/>
  <c r="R84"/>
  <c r="P85"/>
  <c r="P84"/>
  <c r="BK85"/>
  <c r="BK84"/>
  <c r="J84"/>
  <c r="J85"/>
  <c r="BE85"/>
  <c r="J59"/>
  <c r="BI83"/>
  <c r="F34"/>
  <c i="1" r="BD57"/>
  <c i="7" r="BH83"/>
  <c r="F33"/>
  <c i="1" r="BC57"/>
  <c i="7" r="BG83"/>
  <c r="F32"/>
  <c i="1" r="BB57"/>
  <c i="7" r="BF83"/>
  <c r="J31"/>
  <c i="1" r="AW57"/>
  <c i="7" r="F31"/>
  <c i="1" r="BA57"/>
  <c i="7" r="T83"/>
  <c r="T82"/>
  <c r="T81"/>
  <c r="T80"/>
  <c r="R83"/>
  <c r="R82"/>
  <c r="R81"/>
  <c r="R80"/>
  <c r="P83"/>
  <c r="P82"/>
  <c r="P81"/>
  <c r="P80"/>
  <c i="1" r="AU57"/>
  <c i="7" r="BK83"/>
  <c r="BK82"/>
  <c r="J82"/>
  <c r="BK81"/>
  <c r="J81"/>
  <c r="BK80"/>
  <c r="J80"/>
  <c r="J56"/>
  <c r="J27"/>
  <c i="1" r="AG57"/>
  <c i="7" r="J83"/>
  <c r="BE83"/>
  <c r="J30"/>
  <c i="1" r="AV57"/>
  <c i="7" r="F30"/>
  <c i="1" r="AZ57"/>
  <c i="7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6"/>
  <c r="AX56"/>
  <c i="6"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T126"/>
  <c r="R127"/>
  <c r="R126"/>
  <c r="P127"/>
  <c r="P126"/>
  <c r="BK127"/>
  <c r="BK126"/>
  <c r="J126"/>
  <c r="J127"/>
  <c r="BE127"/>
  <c r="J62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1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0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59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6"/>
  <c i="6" r="BH85"/>
  <c r="F33"/>
  <c i="1" r="BC56"/>
  <c i="6" r="BG85"/>
  <c r="F32"/>
  <c i="1" r="BB56"/>
  <c i="6" r="BF85"/>
  <c r="J31"/>
  <c i="1" r="AW56"/>
  <c i="6" r="F31"/>
  <c i="1" r="BA56"/>
  <c i="6" r="T85"/>
  <c r="T84"/>
  <c r="T83"/>
  <c r="T82"/>
  <c r="R85"/>
  <c r="R84"/>
  <c r="R83"/>
  <c r="R82"/>
  <c r="P85"/>
  <c r="P84"/>
  <c r="P83"/>
  <c r="P82"/>
  <c i="1" r="AU56"/>
  <c i="6" r="BK85"/>
  <c r="BK84"/>
  <c r="J84"/>
  <c r="BK83"/>
  <c r="J83"/>
  <c r="BK82"/>
  <c r="J82"/>
  <c r="J56"/>
  <c r="J27"/>
  <c i="1" r="AG56"/>
  <c i="6" r="J85"/>
  <c r="BE85"/>
  <c r="J30"/>
  <c i="1" r="AV56"/>
  <c i="6" r="F30"/>
  <c i="1" r="AZ56"/>
  <c i="6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5"/>
  <c r="AX55"/>
  <c i="5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4"/>
  <c r="AX54"/>
  <c i="4"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4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63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62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1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0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5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3" r="J229"/>
  <c r="J213"/>
  <c r="J212"/>
  <c r="J205"/>
  <c r="J195"/>
  <c r="J194"/>
  <c r="J142"/>
  <c r="J123"/>
  <c i="1" r="AY53"/>
  <c r="AX53"/>
  <c i="3"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T230"/>
  <c r="R231"/>
  <c r="R230"/>
  <c r="P231"/>
  <c r="P230"/>
  <c r="BK231"/>
  <c r="BK230"/>
  <c r="J230"/>
  <c r="J231"/>
  <c r="BE231"/>
  <c r="J97"/>
  <c r="J96"/>
  <c r="BI228"/>
  <c r="BH228"/>
  <c r="BG228"/>
  <c r="BF228"/>
  <c r="T228"/>
  <c r="T227"/>
  <c r="R228"/>
  <c r="R227"/>
  <c r="P228"/>
  <c r="P227"/>
  <c r="BK228"/>
  <c r="BK227"/>
  <c r="J227"/>
  <c r="J228"/>
  <c r="BE228"/>
  <c r="J95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T223"/>
  <c r="R224"/>
  <c r="R223"/>
  <c r="P224"/>
  <c r="P223"/>
  <c r="BK224"/>
  <c r="BK223"/>
  <c r="J223"/>
  <c r="J224"/>
  <c r="BE224"/>
  <c r="J94"/>
  <c r="BI222"/>
  <c r="BH222"/>
  <c r="BG222"/>
  <c r="BF222"/>
  <c r="T222"/>
  <c r="T221"/>
  <c r="R222"/>
  <c r="R221"/>
  <c r="P222"/>
  <c r="P221"/>
  <c r="BK222"/>
  <c r="BK221"/>
  <c r="J221"/>
  <c r="J222"/>
  <c r="BE222"/>
  <c r="J93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92"/>
  <c r="J91"/>
  <c r="J90"/>
  <c r="BI211"/>
  <c r="BH211"/>
  <c r="BG211"/>
  <c r="BF211"/>
  <c r="T211"/>
  <c r="T210"/>
  <c r="R211"/>
  <c r="R210"/>
  <c r="P211"/>
  <c r="P210"/>
  <c r="BK211"/>
  <c r="BK210"/>
  <c r="J210"/>
  <c r="J211"/>
  <c r="BE211"/>
  <c r="J89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88"/>
  <c r="J87"/>
  <c r="BI204"/>
  <c r="BH204"/>
  <c r="BG204"/>
  <c r="BF204"/>
  <c r="T204"/>
  <c r="T203"/>
  <c r="R204"/>
  <c r="R203"/>
  <c r="P204"/>
  <c r="P203"/>
  <c r="BK204"/>
  <c r="BK203"/>
  <c r="J203"/>
  <c r="J204"/>
  <c r="BE204"/>
  <c r="J86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T196"/>
  <c r="R197"/>
  <c r="R196"/>
  <c r="P197"/>
  <c r="P196"/>
  <c r="BK197"/>
  <c r="BK196"/>
  <c r="J196"/>
  <c r="J197"/>
  <c r="BE197"/>
  <c r="J85"/>
  <c r="J84"/>
  <c r="J83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8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81"/>
  <c r="BI184"/>
  <c r="BH184"/>
  <c r="BG184"/>
  <c r="BF184"/>
  <c r="T184"/>
  <c r="T183"/>
  <c r="R184"/>
  <c r="R183"/>
  <c r="P184"/>
  <c r="P183"/>
  <c r="BK184"/>
  <c r="BK183"/>
  <c r="J183"/>
  <c r="J184"/>
  <c r="BE184"/>
  <c r="J80"/>
  <c r="BI182"/>
  <c r="BH182"/>
  <c r="BG182"/>
  <c r="BF182"/>
  <c r="T182"/>
  <c r="R182"/>
  <c r="P182"/>
  <c r="BK182"/>
  <c r="J182"/>
  <c r="BE182"/>
  <c r="BI181"/>
  <c r="BH181"/>
  <c r="BG181"/>
  <c r="BF181"/>
  <c r="T181"/>
  <c r="T180"/>
  <c r="R181"/>
  <c r="R180"/>
  <c r="P181"/>
  <c r="P180"/>
  <c r="BK181"/>
  <c r="BK180"/>
  <c r="J180"/>
  <c r="J181"/>
  <c r="BE181"/>
  <c r="J79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78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77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76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75"/>
  <c r="BI164"/>
  <c r="BH164"/>
  <c r="BG164"/>
  <c r="BF164"/>
  <c r="T164"/>
  <c r="R164"/>
  <c r="P164"/>
  <c r="BK164"/>
  <c r="J164"/>
  <c r="BE164"/>
  <c r="BI163"/>
  <c r="BH163"/>
  <c r="BG163"/>
  <c r="BF163"/>
  <c r="T163"/>
  <c r="T162"/>
  <c r="T161"/>
  <c r="R163"/>
  <c r="R162"/>
  <c r="R161"/>
  <c r="P163"/>
  <c r="P162"/>
  <c r="P161"/>
  <c r="BK163"/>
  <c r="BK162"/>
  <c r="J162"/>
  <c r="BK161"/>
  <c r="J161"/>
  <c r="J163"/>
  <c r="BE163"/>
  <c r="J74"/>
  <c r="J73"/>
  <c r="BI160"/>
  <c r="BH160"/>
  <c r="BG160"/>
  <c r="BF160"/>
  <c r="T160"/>
  <c r="T159"/>
  <c r="R160"/>
  <c r="R159"/>
  <c r="P160"/>
  <c r="P159"/>
  <c r="BK160"/>
  <c r="BK159"/>
  <c r="J159"/>
  <c r="J160"/>
  <c r="BE160"/>
  <c r="J72"/>
  <c r="BI158"/>
  <c r="BH158"/>
  <c r="BG158"/>
  <c r="BF158"/>
  <c r="T158"/>
  <c r="T157"/>
  <c r="R158"/>
  <c r="R157"/>
  <c r="P158"/>
  <c r="P157"/>
  <c r="BK158"/>
  <c r="BK157"/>
  <c r="J157"/>
  <c r="J158"/>
  <c r="BE158"/>
  <c r="J7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70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9"/>
  <c r="BI146"/>
  <c r="BH146"/>
  <c r="BG146"/>
  <c r="BF146"/>
  <c r="T146"/>
  <c r="T145"/>
  <c r="R146"/>
  <c r="R145"/>
  <c r="P146"/>
  <c r="P145"/>
  <c r="BK146"/>
  <c r="BK145"/>
  <c r="J145"/>
  <c r="J146"/>
  <c r="BE146"/>
  <c r="J68"/>
  <c r="BI144"/>
  <c r="BH144"/>
  <c r="BG144"/>
  <c r="BF144"/>
  <c r="T144"/>
  <c r="T143"/>
  <c r="R144"/>
  <c r="R143"/>
  <c r="P144"/>
  <c r="P143"/>
  <c r="BK144"/>
  <c r="BK143"/>
  <c r="J143"/>
  <c r="J144"/>
  <c r="BE144"/>
  <c r="J67"/>
  <c r="J66"/>
  <c r="BI141"/>
  <c r="BH141"/>
  <c r="BG141"/>
  <c r="BF141"/>
  <c r="T141"/>
  <c r="T140"/>
  <c r="R141"/>
  <c r="R140"/>
  <c r="P141"/>
  <c r="P140"/>
  <c r="BK141"/>
  <c r="BK140"/>
  <c r="J140"/>
  <c r="J141"/>
  <c r="BE141"/>
  <c r="J65"/>
  <c r="BI139"/>
  <c r="BH139"/>
  <c r="BG139"/>
  <c r="BF139"/>
  <c r="T139"/>
  <c r="T138"/>
  <c r="R139"/>
  <c r="R138"/>
  <c r="P139"/>
  <c r="P138"/>
  <c r="BK139"/>
  <c r="BK138"/>
  <c r="J138"/>
  <c r="J139"/>
  <c r="BE139"/>
  <c r="J64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63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2"/>
  <c r="BI127"/>
  <c r="BH127"/>
  <c r="BG127"/>
  <c r="BF127"/>
  <c r="T127"/>
  <c r="T126"/>
  <c r="R127"/>
  <c r="R126"/>
  <c r="P127"/>
  <c r="P126"/>
  <c r="BK127"/>
  <c r="BK126"/>
  <c r="J126"/>
  <c r="J127"/>
  <c r="BE127"/>
  <c r="J61"/>
  <c r="BI125"/>
  <c r="BH125"/>
  <c r="BG125"/>
  <c r="BF125"/>
  <c r="T125"/>
  <c r="T124"/>
  <c r="R125"/>
  <c r="R124"/>
  <c r="P125"/>
  <c r="P124"/>
  <c r="BK125"/>
  <c r="BK124"/>
  <c r="J124"/>
  <c r="J125"/>
  <c r="BE125"/>
  <c r="J60"/>
  <c r="J59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F34"/>
  <c i="1" r="BD53"/>
  <c i="3" r="BH120"/>
  <c r="F33"/>
  <c i="1" r="BC53"/>
  <c i="3" r="BG120"/>
  <c r="F32"/>
  <c i="1" r="BB53"/>
  <c i="3" r="BF120"/>
  <c r="J31"/>
  <c i="1" r="AW53"/>
  <c i="3" r="F31"/>
  <c i="1" r="BA53"/>
  <c i="3" r="T120"/>
  <c r="T119"/>
  <c r="T118"/>
  <c r="T117"/>
  <c r="R120"/>
  <c r="R119"/>
  <c r="R118"/>
  <c r="R117"/>
  <c r="P120"/>
  <c r="P119"/>
  <c r="P118"/>
  <c r="P117"/>
  <c i="1" r="AU53"/>
  <c i="3" r="BK120"/>
  <c r="BK119"/>
  <c r="J119"/>
  <c r="BK118"/>
  <c r="J118"/>
  <c r="BK117"/>
  <c r="J117"/>
  <c r="J56"/>
  <c r="J27"/>
  <c i="1" r="AG53"/>
  <c i="3" r="J120"/>
  <c r="BE120"/>
  <c r="J30"/>
  <c i="1" r="AV53"/>
  <c i="3" r="F30"/>
  <c i="1" r="AZ53"/>
  <c i="3" r="J58"/>
  <c r="J57"/>
  <c r="J113"/>
  <c r="F113"/>
  <c r="F111"/>
  <c r="E109"/>
  <c r="J51"/>
  <c r="F51"/>
  <c r="F49"/>
  <c r="E47"/>
  <c r="J36"/>
  <c r="J18"/>
  <c r="E18"/>
  <c r="F114"/>
  <c r="F52"/>
  <c r="J17"/>
  <c r="J12"/>
  <c r="J111"/>
  <c r="J49"/>
  <c r="E7"/>
  <c r="E107"/>
  <c r="E45"/>
  <c i="1" r="AY52"/>
  <c r="AX52"/>
  <c i="2" r="BI658"/>
  <c r="BH658"/>
  <c r="BG658"/>
  <c r="BF658"/>
  <c r="T658"/>
  <c r="R658"/>
  <c r="P658"/>
  <c r="BK658"/>
  <c r="J658"/>
  <c r="BE658"/>
  <c r="BI646"/>
  <c r="BH646"/>
  <c r="BG646"/>
  <c r="BF646"/>
  <c r="T646"/>
  <c r="R646"/>
  <c r="P646"/>
  <c r="BK646"/>
  <c r="J646"/>
  <c r="BE646"/>
  <c r="BI636"/>
  <c r="BH636"/>
  <c r="BG636"/>
  <c r="BF636"/>
  <c r="T636"/>
  <c r="T635"/>
  <c r="R636"/>
  <c r="R635"/>
  <c r="P636"/>
  <c r="P635"/>
  <c r="BK636"/>
  <c r="BK635"/>
  <c r="J635"/>
  <c r="J636"/>
  <c r="BE636"/>
  <c r="J71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0"/>
  <c r="BH620"/>
  <c r="BG620"/>
  <c r="BF620"/>
  <c r="T620"/>
  <c r="R620"/>
  <c r="P620"/>
  <c r="BK620"/>
  <c r="J620"/>
  <c r="BE620"/>
  <c r="BI591"/>
  <c r="BH591"/>
  <c r="BG591"/>
  <c r="BF591"/>
  <c r="T591"/>
  <c r="R591"/>
  <c r="P591"/>
  <c r="BK591"/>
  <c r="J591"/>
  <c r="BE591"/>
  <c r="BI580"/>
  <c r="BH580"/>
  <c r="BG580"/>
  <c r="BF580"/>
  <c r="T580"/>
  <c r="T579"/>
  <c r="R580"/>
  <c r="R579"/>
  <c r="P580"/>
  <c r="P579"/>
  <c r="BK580"/>
  <c r="BK579"/>
  <c r="J579"/>
  <c r="J580"/>
  <c r="BE580"/>
  <c r="J70"/>
  <c r="BI578"/>
  <c r="BH578"/>
  <c r="BG578"/>
  <c r="BF578"/>
  <c r="T578"/>
  <c r="R578"/>
  <c r="P578"/>
  <c r="BK578"/>
  <c r="J578"/>
  <c r="BE578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57"/>
  <c r="BH557"/>
  <c r="BG557"/>
  <c r="BF557"/>
  <c r="T557"/>
  <c r="R557"/>
  <c r="P557"/>
  <c r="BK557"/>
  <c r="J557"/>
  <c r="BE557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40"/>
  <c r="BH540"/>
  <c r="BG540"/>
  <c r="BF540"/>
  <c r="T540"/>
  <c r="R540"/>
  <c r="P540"/>
  <c r="BK540"/>
  <c r="J540"/>
  <c r="BE540"/>
  <c r="BI518"/>
  <c r="BH518"/>
  <c r="BG518"/>
  <c r="BF518"/>
  <c r="T518"/>
  <c r="R518"/>
  <c r="P518"/>
  <c r="BK518"/>
  <c r="J518"/>
  <c r="BE518"/>
  <c r="BI517"/>
  <c r="BH517"/>
  <c r="BG517"/>
  <c r="BF517"/>
  <c r="T517"/>
  <c r="R517"/>
  <c r="P517"/>
  <c r="BK517"/>
  <c r="J517"/>
  <c r="BE517"/>
  <c r="BI516"/>
  <c r="BH516"/>
  <c r="BG516"/>
  <c r="BF516"/>
  <c r="T516"/>
  <c r="T515"/>
  <c r="R516"/>
  <c r="R515"/>
  <c r="P516"/>
  <c r="P515"/>
  <c r="BK516"/>
  <c r="BK515"/>
  <c r="J515"/>
  <c r="J516"/>
  <c r="BE516"/>
  <c r="J69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2"/>
  <c r="BH512"/>
  <c r="BG512"/>
  <c r="BF512"/>
  <c r="T512"/>
  <c r="R512"/>
  <c r="P512"/>
  <c r="BK512"/>
  <c r="J512"/>
  <c r="BE512"/>
  <c r="BI511"/>
  <c r="BH511"/>
  <c r="BG511"/>
  <c r="BF511"/>
  <c r="T511"/>
  <c r="R511"/>
  <c r="P511"/>
  <c r="BK511"/>
  <c r="J511"/>
  <c r="BE511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494"/>
  <c r="BH494"/>
  <c r="BG494"/>
  <c r="BF494"/>
  <c r="T494"/>
  <c r="R494"/>
  <c r="P494"/>
  <c r="BK494"/>
  <c r="J494"/>
  <c r="BE494"/>
  <c r="BI469"/>
  <c r="BH469"/>
  <c r="BG469"/>
  <c r="BF469"/>
  <c r="T469"/>
  <c r="R469"/>
  <c r="P469"/>
  <c r="BK469"/>
  <c r="J469"/>
  <c r="BE469"/>
  <c r="BI457"/>
  <c r="BH457"/>
  <c r="BG457"/>
  <c r="BF457"/>
  <c r="T457"/>
  <c r="R457"/>
  <c r="P457"/>
  <c r="BK457"/>
  <c r="J457"/>
  <c r="BE457"/>
  <c r="BI445"/>
  <c r="BH445"/>
  <c r="BG445"/>
  <c r="BF445"/>
  <c r="T445"/>
  <c r="T444"/>
  <c r="R445"/>
  <c r="R444"/>
  <c r="P445"/>
  <c r="P444"/>
  <c r="BK445"/>
  <c r="BK444"/>
  <c r="J444"/>
  <c r="J445"/>
  <c r="BE445"/>
  <c r="J68"/>
  <c r="BI443"/>
  <c r="BH443"/>
  <c r="BG443"/>
  <c r="BF443"/>
  <c r="T443"/>
  <c r="T442"/>
  <c r="R443"/>
  <c r="R442"/>
  <c r="P443"/>
  <c r="P442"/>
  <c r="BK443"/>
  <c r="BK442"/>
  <c r="J442"/>
  <c r="J443"/>
  <c r="BE443"/>
  <c r="J67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392"/>
  <c r="BH392"/>
  <c r="BG392"/>
  <c r="BF392"/>
  <c r="T392"/>
  <c r="T391"/>
  <c r="R392"/>
  <c r="R391"/>
  <c r="P392"/>
  <c r="P391"/>
  <c r="BK392"/>
  <c r="BK391"/>
  <c r="J391"/>
  <c r="J392"/>
  <c r="BE392"/>
  <c r="J66"/>
  <c r="BI355"/>
  <c r="BH355"/>
  <c r="BG355"/>
  <c r="BF355"/>
  <c r="T355"/>
  <c r="T354"/>
  <c r="R355"/>
  <c r="R354"/>
  <c r="P355"/>
  <c r="P354"/>
  <c r="BK355"/>
  <c r="BK354"/>
  <c r="J354"/>
  <c r="J355"/>
  <c r="BE355"/>
  <c r="J65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9"/>
  <c r="BH349"/>
  <c r="BG349"/>
  <c r="BF349"/>
  <c r="T349"/>
  <c r="T348"/>
  <c r="T347"/>
  <c r="R349"/>
  <c r="R348"/>
  <c r="R347"/>
  <c r="P349"/>
  <c r="P348"/>
  <c r="P347"/>
  <c r="BK349"/>
  <c r="BK348"/>
  <c r="J348"/>
  <c r="BK347"/>
  <c r="J347"/>
  <c r="J349"/>
  <c r="BE349"/>
  <c r="J64"/>
  <c r="J63"/>
  <c r="BI346"/>
  <c r="BH346"/>
  <c r="BG346"/>
  <c r="BF346"/>
  <c r="T346"/>
  <c r="T345"/>
  <c r="R346"/>
  <c r="R345"/>
  <c r="P346"/>
  <c r="P345"/>
  <c r="BK346"/>
  <c r="BK345"/>
  <c r="J345"/>
  <c r="J346"/>
  <c r="BE346"/>
  <c r="J62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T338"/>
  <c r="R339"/>
  <c r="R338"/>
  <c r="P339"/>
  <c r="P338"/>
  <c r="BK339"/>
  <c r="BK338"/>
  <c r="J338"/>
  <c r="J339"/>
  <c r="BE339"/>
  <c r="J61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4"/>
  <c r="BH304"/>
  <c r="BG304"/>
  <c r="BF304"/>
  <c r="T304"/>
  <c r="R304"/>
  <c r="P304"/>
  <c r="BK304"/>
  <c r="J304"/>
  <c r="BE304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1"/>
  <c r="BH271"/>
  <c r="BG271"/>
  <c r="BF271"/>
  <c r="T271"/>
  <c r="R271"/>
  <c r="P271"/>
  <c r="BK271"/>
  <c r="J271"/>
  <c r="BE271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21"/>
  <c r="BH221"/>
  <c r="BG221"/>
  <c r="BF221"/>
  <c r="T221"/>
  <c r="T220"/>
  <c r="R221"/>
  <c r="R220"/>
  <c r="P221"/>
  <c r="P220"/>
  <c r="BK221"/>
  <c r="BK220"/>
  <c r="J220"/>
  <c r="J221"/>
  <c r="BE221"/>
  <c r="J60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03"/>
  <c r="BH203"/>
  <c r="BG203"/>
  <c r="BF203"/>
  <c r="T203"/>
  <c r="R203"/>
  <c r="P203"/>
  <c r="BK203"/>
  <c r="J203"/>
  <c r="BE203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59"/>
  <c r="BI124"/>
  <c r="BH124"/>
  <c r="BG124"/>
  <c r="BF124"/>
  <c r="T124"/>
  <c r="R124"/>
  <c r="P124"/>
  <c r="BK124"/>
  <c r="J124"/>
  <c r="BE124"/>
  <c r="BI114"/>
  <c r="BH114"/>
  <c r="BG114"/>
  <c r="BF114"/>
  <c r="T114"/>
  <c r="R114"/>
  <c r="P114"/>
  <c r="BK114"/>
  <c r="J114"/>
  <c r="BE114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F34"/>
  <c i="1" r="BD52"/>
  <c i="2" r="BH94"/>
  <c r="F33"/>
  <c i="1" r="BC52"/>
  <c i="2" r="BG94"/>
  <c r="F32"/>
  <c i="1" r="BB52"/>
  <c i="2" r="BF94"/>
  <c r="J31"/>
  <c i="1" r="AW52"/>
  <c i="2" r="F31"/>
  <c i="1" r="BA52"/>
  <c i="2" r="T94"/>
  <c r="T93"/>
  <c r="T92"/>
  <c r="T91"/>
  <c r="R94"/>
  <c r="R93"/>
  <c r="R92"/>
  <c r="R91"/>
  <c r="P94"/>
  <c r="P93"/>
  <c r="P92"/>
  <c r="P91"/>
  <c i="1" r="AU52"/>
  <c i="2" r="BK94"/>
  <c r="BK93"/>
  <c r="J93"/>
  <c r="BK92"/>
  <c r="J92"/>
  <c r="BK91"/>
  <c r="J91"/>
  <c r="J56"/>
  <c r="J27"/>
  <c i="1" r="AG52"/>
  <c i="2" r="J94"/>
  <c r="BE94"/>
  <c r="J30"/>
  <c i="1" r="AV52"/>
  <c i="2" r="F30"/>
  <c i="1" r="AZ52"/>
  <c i="2" r="J58"/>
  <c r="J57"/>
  <c r="J87"/>
  <c r="F87"/>
  <c r="F85"/>
  <c r="E83"/>
  <c r="J51"/>
  <c r="F51"/>
  <c r="F49"/>
  <c r="E47"/>
  <c r="J36"/>
  <c r="J18"/>
  <c r="E18"/>
  <c r="F88"/>
  <c r="F52"/>
  <c r="J17"/>
  <c r="J12"/>
  <c r="J85"/>
  <c r="J49"/>
  <c r="E7"/>
  <c r="E81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<sst xmlns="http://schemas.openxmlformats.org/spreadsheetml/2006/main">
  <si>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</si>
  <si>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</si>
  <si>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</si>
  <si>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</si>
  <si>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</si>
  <si>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</si>
  <si>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</si>
  <si>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{ae2f6133-5a68-4446-a410-fb9b23e1ec8f}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</si>
  <si>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</si>
  <si>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</si>
  <si>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</si>
  <si>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</si>
  <si>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</si>
  <si>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</si>
  <si>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</si>
  <si>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</si>
  <si>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KA062019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</si>
  <si>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</si>
  <si>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</si>
  <si>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objektu VOŠS a SŠS Vysoké Mýto v ul. Kpt. Poplera č.p. 272 - rozdělení 2. NP</t>
  </si>
  <si>
    <t>KSO:</t>
  </si>
  <si>
    <t/>
  </si>
  <si>
    <t>CC-CZ:</t>
  </si>
  <si>
    <t>Místo:</t>
  </si>
  <si>
    <t>na pozemku č. parc. 4020/5 v k.ú. Vysoké Mýto</t>
  </si>
  <si>
    <t>Datum:</t>
  </si>
  <si>
    <t>9. 5. 2019</t>
  </si>
  <si>
    <t>Zadavatel:</t>
  </si>
  <si>
    <t>IČ:</t>
  </si>
  <si>
    <t>VOŠ a SPŠ stavební Vysoké Mýto, ul. Kpt.Poplera272</t>
  </si>
  <si>
    <t>DIČ:</t>
  </si>
  <si>
    <t>Uchazeč:</t>
  </si>
  <si>
    <t>Vyplň údaj</t>
  </si>
  <si>
    <t>Projektant:</t>
  </si>
  <si>
    <t>66298521</t>
  </si>
  <si>
    <t>Ing. David Karbulka, Jaroslav 34</t>
  </si>
  <si>
    <t>ČKAIT 0701309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</si>
  <si>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</si>
  <si>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</si>
  <si>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</si>
  <si>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</si>
  <si>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</si>
  <si>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</si>
  <si>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</si>
  <si>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</si>
  <si>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</si>
  <si>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</si>
  <si>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</si>
  <si>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</si>
  <si>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</si>
  <si>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</si>
  <si>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</si>
  <si>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</si>
  <si>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</si>
  <si>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</si>
  <si>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</si>
  <si>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</si>
  <si>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</si>
  <si>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</si>
  <si>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</si>
  <si>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</si>
  <si>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</si>
  <si>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</si>
  <si>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</si>
  <si>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</si>
  <si>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</si>
  <si>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</si>
  <si>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</si>
  <si>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</si>
  <si>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</si>
  <si>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</si>
  <si>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</si>
  <si>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</si>
  <si>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</si>
  <si>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</si>
  <si>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</si>
  <si>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</si>
  <si>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</si>
  <si>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KA01</t>
  </si>
  <si>
    <t>2. NP</t>
  </si>
  <si>
    <t>STA</t>
  </si>
  <si>
    <t>1</t>
  </si>
  <si>
    <t>{bbe70d75-ed0f-43b9-8c19-3cf42fdb29c8}</t>
  </si>
  <si>
    <t>2</t>
  </si>
  <si>
    <t>KA03</t>
  </si>
  <si>
    <t>Elektro 2. NP</t>
  </si>
  <si>
    <t>{bc609c79-5406-49d3-9a64-54a61336ca44}</t>
  </si>
  <si>
    <t>KA04</t>
  </si>
  <si>
    <t>ZTI 2. NP</t>
  </si>
  <si>
    <t>{7c8c5a15-2ca0-44df-b2da-959bc5163181}</t>
  </si>
  <si>
    <t>KA05</t>
  </si>
  <si>
    <t>VZT 2. NP</t>
  </si>
  <si>
    <t>{92dfb6b1-58a5-4c94-8f5a-90f0cf1ca089}</t>
  </si>
  <si>
    <t>KA06</t>
  </si>
  <si>
    <t>Topení 2. NP</t>
  </si>
  <si>
    <t>{dd201b5b-8210-4cbb-b08e-b1679ce1bf07}</t>
  </si>
  <si>
    <t>KA07</t>
  </si>
  <si>
    <t>Ostatní 2. NP</t>
  </si>
  <si>
    <t>{d62433ee-5cb8-4e98-a36b-50d8e4fbeb90}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</si>
  <si>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</si>
  <si>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</si>
  <si>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</si>
  <si>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</si>
  <si>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</si>
  <si>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</si>
  <si>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</si>
  <si>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KA01 - 2. NP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</si>
  <si>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</si>
  <si>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</si>
  <si>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</si>
  <si>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</si>
  <si>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</si>
  <si>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</si>
  <si>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</si>
  <si>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</si>
  <si>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</si>
  <si>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</si>
  <si>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</si>
  <si>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</si>
  <si>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</si>
  <si>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</si>
  <si>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</si>
  <si>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</si>
  <si>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</si>
  <si>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</si>
  <si>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</si>
  <si>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</si>
  <si>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</si>
  <si>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</si>
  <si>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</si>
  <si>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</si>
  <si>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</si>
  <si>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</si>
  <si>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</si>
  <si>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</si>
  <si>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</si>
  <si>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</si>
  <si>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</si>
  <si>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</si>
  <si>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</si>
  <si>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</si>
  <si>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</si>
  <si>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</si>
  <si>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</si>
  <si>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</si>
  <si>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</si>
  <si>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</si>
  <si>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</si>
  <si>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do 4 m2 ve zdivu nadzákladovém z nepálených tvárnic tl do 300 mm</t>
  </si>
  <si>
    <t>m3</t>
  </si>
  <si>
    <t>CS ÚRS 2018 01</t>
  </si>
  <si>
    <t>4</t>
  </si>
  <si>
    <t>975616365</t>
  </si>
  <si>
    <t>VV</t>
  </si>
  <si>
    <t>0,2*1,2*2</t>
  </si>
  <si>
    <t>317121151</t>
  </si>
  <si>
    <t>Montáž ŽB překladů prefabrikovaných do rýh světlosti otvoru do 1050 mm</t>
  </si>
  <si>
    <t>kus</t>
  </si>
  <si>
    <t>-1359734811</t>
  </si>
  <si>
    <t>M</t>
  </si>
  <si>
    <t>59321071</t>
  </si>
  <si>
    <t>překlad železobetonový RZP 149x14x14 cm</t>
  </si>
  <si>
    <t>8</t>
  </si>
  <si>
    <t>1789583711</t>
  </si>
  <si>
    <t>317142422</t>
  </si>
  <si>
    <t>Překlad nenosný přímý z pórobetonu v příčkách tl 100 mm dl přes 1000 do 1250 mm</t>
  </si>
  <si>
    <t>1534905334</t>
  </si>
  <si>
    <t>5</t>
  </si>
  <si>
    <t>340271025</t>
  </si>
  <si>
    <t xml:space="preserve">Zazdívka otvorů v příčkách nebo stěnách plochy do 4 m2  tvárnicemi pórobetonovými tl 100 mm</t>
  </si>
  <si>
    <t>m2</t>
  </si>
  <si>
    <t>1376269899</t>
  </si>
  <si>
    <t>0,8*2</t>
  </si>
  <si>
    <t>6</t>
  </si>
  <si>
    <t>342272225</t>
  </si>
  <si>
    <t>Příčka z pórobetonových hladkých tvárnic na tenkovrstvou maltu tl 100 mm</t>
  </si>
  <si>
    <t>-706324236</t>
  </si>
  <si>
    <t>205 umývárna + sprcha</t>
  </si>
  <si>
    <t>2,25*(2,81+2,81+0,9)</t>
  </si>
  <si>
    <t>-2*0,6*2,25</t>
  </si>
  <si>
    <t>209 šatna chlapci</t>
  </si>
  <si>
    <t>2,5*(4,5+3,1+2,5+4,2)</t>
  </si>
  <si>
    <t>-0,8*2*2</t>
  </si>
  <si>
    <t>2,17 umývárna dívky</t>
  </si>
  <si>
    <t>2,5*(4,1+3,23+0,82+1,7+1,6)</t>
  </si>
  <si>
    <t>-0,7*2*3</t>
  </si>
  <si>
    <t>215 hyg. zařízení</t>
  </si>
  <si>
    <t>2,5*1,44</t>
  </si>
  <si>
    <t>Součet</t>
  </si>
  <si>
    <t>7</t>
  </si>
  <si>
    <t>342291111</t>
  </si>
  <si>
    <t>Ukotvení příček montážní polyuretanovou pěnou tl příčky do 100 mm</t>
  </si>
  <si>
    <t>m</t>
  </si>
  <si>
    <t>545424861</t>
  </si>
  <si>
    <t>2,81+2,81+0,9</t>
  </si>
  <si>
    <t>4,5+3,1+2,5+4,2</t>
  </si>
  <si>
    <t>4,1+3,23+0,82+1,7+1,6</t>
  </si>
  <si>
    <t>1,44</t>
  </si>
  <si>
    <t>342291121</t>
  </si>
  <si>
    <t>Ukotvení příček k cihelným konstrukcím plochými kotvami</t>
  </si>
  <si>
    <t>770825891</t>
  </si>
  <si>
    <t>2,25*4</t>
  </si>
  <si>
    <t>2,5*3</t>
  </si>
  <si>
    <t>2,5*4</t>
  </si>
  <si>
    <t>2,5*2</t>
  </si>
  <si>
    <t>Úpravy povrchů, podlahy a osazování výplní</t>
  </si>
  <si>
    <t>9</t>
  </si>
  <si>
    <t>612135101</t>
  </si>
  <si>
    <t>Hrubá výplň rýh ve stěnách maltou jakékoli šířky rýhy</t>
  </si>
  <si>
    <t>1170532142</t>
  </si>
  <si>
    <t>10</t>
  </si>
  <si>
    <t>612142002</t>
  </si>
  <si>
    <t>Potažení vnitřních stěn sklovláknitým pletivem</t>
  </si>
  <si>
    <t>1712233731</t>
  </si>
  <si>
    <t>nové příčky</t>
  </si>
  <si>
    <t>72,545*2</t>
  </si>
  <si>
    <t>11</t>
  </si>
  <si>
    <t>612311131</t>
  </si>
  <si>
    <t>Potažení vnitřních stěn vápenným štukem tloušťky do 3 mm</t>
  </si>
  <si>
    <t>1331340100</t>
  </si>
  <si>
    <t>odpočet obkladů</t>
  </si>
  <si>
    <t>-1,8*(0,8+0,9+1,4+0,9)*2</t>
  </si>
  <si>
    <t>-2,05*(1,13+1,7+0,82)</t>
  </si>
  <si>
    <t>0,7*2</t>
  </si>
  <si>
    <t>-2,05*(0,72+1,6+1,6+0,9)</t>
  </si>
  <si>
    <t>-2,05*(1,6+1,6+1)</t>
  </si>
  <si>
    <t>-2,05*1,44</t>
  </si>
  <si>
    <t>12</t>
  </si>
  <si>
    <t>612315302</t>
  </si>
  <si>
    <t>Vápenná štuková omítka ostění nebo nadpraží</t>
  </si>
  <si>
    <t>-1600384882</t>
  </si>
  <si>
    <t>13</t>
  </si>
  <si>
    <t>612315422</t>
  </si>
  <si>
    <t>Oprava vnitřní vápenné štukové omítky stěn v rozsahu plochy do 30%</t>
  </si>
  <si>
    <t>-1093819451</t>
  </si>
  <si>
    <t>202 zádveří</t>
  </si>
  <si>
    <t>2,1*(2,81+2+2)</t>
  </si>
  <si>
    <t>-0,8*2</t>
  </si>
  <si>
    <t>-1*2</t>
  </si>
  <si>
    <t>205 umývárna chlapci + sprcha</t>
  </si>
  <si>
    <t>2,1*3</t>
  </si>
  <si>
    <t>po dopojení umyvadel z místnosti 203</t>
  </si>
  <si>
    <t>3*2</t>
  </si>
  <si>
    <t>2,5*(6,7+3,12+0,16+0,16)</t>
  </si>
  <si>
    <t>221 chodba</t>
  </si>
  <si>
    <t>2,5*(5,7+2+5,1+0,15+0,17)</t>
  </si>
  <si>
    <t>222 šatna dívky</t>
  </si>
  <si>
    <t>2,5*(3,5+2,5)</t>
  </si>
  <si>
    <t>217 umývárna dívky</t>
  </si>
  <si>
    <t>2,5*(2,4+3,2)</t>
  </si>
  <si>
    <t>-1,9*1,2</t>
  </si>
  <si>
    <t>0,43*(1,9+1,2+1,2)</t>
  </si>
  <si>
    <t>0,35*(1+2+2)</t>
  </si>
  <si>
    <t>223 úklid</t>
  </si>
  <si>
    <t>2,5*(2,12+2)</t>
  </si>
  <si>
    <t>224 sprcha</t>
  </si>
  <si>
    <t>2,5*0,2</t>
  </si>
  <si>
    <t>225 WC</t>
  </si>
  <si>
    <t>2,5*1</t>
  </si>
  <si>
    <t>218 denní místnost</t>
  </si>
  <si>
    <t>2,5*(4,1+4,1+3,7+3,7)</t>
  </si>
  <si>
    <t>216 zasedací místnost</t>
  </si>
  <si>
    <t>2,5*(3,3+0,9+2,4+0,52+4,6)</t>
  </si>
  <si>
    <t>-1,5*1,2</t>
  </si>
  <si>
    <t>0,43*(1,5+1,2+1,2)</t>
  </si>
  <si>
    <t>212 chodba</t>
  </si>
  <si>
    <t>2,5*(1,26+1,26+2,44+2,44)</t>
  </si>
  <si>
    <t>-0,6*2</t>
  </si>
  <si>
    <t>214 kuchyň</t>
  </si>
  <si>
    <t>2,5*(2,44+2,26+0,16+0,18+1,3)</t>
  </si>
  <si>
    <t>215 WC</t>
  </si>
  <si>
    <t>2,5*(2,8+1,6+1,6+1,4)</t>
  </si>
  <si>
    <t>0,6*2</t>
  </si>
  <si>
    <t>14</t>
  </si>
  <si>
    <t>619991011</t>
  </si>
  <si>
    <t>Obalení konstrukcí a prvků fólií přilepenou lepící páskou</t>
  </si>
  <si>
    <t>-1560699121</t>
  </si>
  <si>
    <t>1,1*2,05</t>
  </si>
  <si>
    <t>1,2*1,1*2</t>
  </si>
  <si>
    <t>1,8*1,25</t>
  </si>
  <si>
    <t>0,8*1,2</t>
  </si>
  <si>
    <t>0,6*1,2</t>
  </si>
  <si>
    <t>1,5*1,2</t>
  </si>
  <si>
    <t>1,9*1,2</t>
  </si>
  <si>
    <t>0,6*1,2*2</t>
  </si>
  <si>
    <t>619995001</t>
  </si>
  <si>
    <t>Začištění omítek kolem oken, dveří, podlah nebo obkladů</t>
  </si>
  <si>
    <t>364615956</t>
  </si>
  <si>
    <t>7*5</t>
  </si>
  <si>
    <t>90</t>
  </si>
  <si>
    <t>16</t>
  </si>
  <si>
    <t>631312141</t>
  </si>
  <si>
    <t>Doplnění rýh v dosavadních mazaninách betonem prostým</t>
  </si>
  <si>
    <t>-1914898942</t>
  </si>
  <si>
    <t>0,25*0,15*(2,81+2,81+4,08+1,56+1,48)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</si>
  <si>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</si>
  <si>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</si>
  <si>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</si>
  <si>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</si>
  <si>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-253304340</t>
  </si>
  <si>
    <t>202 předsíň</t>
  </si>
  <si>
    <t>5,6</t>
  </si>
  <si>
    <t>14,3</t>
  </si>
  <si>
    <t>206 WC</t>
  </si>
  <si>
    <t>1,15</t>
  </si>
  <si>
    <t>207 WC</t>
  </si>
  <si>
    <t>208 pisoar</t>
  </si>
  <si>
    <t>24,85</t>
  </si>
  <si>
    <t>210 hala</t>
  </si>
  <si>
    <t>3,15</t>
  </si>
  <si>
    <t>211 tech. místnost</t>
  </si>
  <si>
    <t>8,2</t>
  </si>
  <si>
    <t>3,1</t>
  </si>
  <si>
    <t>14,9</t>
  </si>
  <si>
    <t>8,7</t>
  </si>
  <si>
    <t>7,7</t>
  </si>
  <si>
    <t>2,7</t>
  </si>
  <si>
    <t>1,45</t>
  </si>
  <si>
    <t>1,6</t>
  </si>
  <si>
    <t>15,1</t>
  </si>
  <si>
    <t>219 kancelař</t>
  </si>
  <si>
    <t>15,15</t>
  </si>
  <si>
    <t>14,7</t>
  </si>
  <si>
    <t>3,5</t>
  </si>
  <si>
    <t>4,45</t>
  </si>
  <si>
    <t>18</t>
  </si>
  <si>
    <t>952901111</t>
  </si>
  <si>
    <t>Vyčištění budov bytové a občanské výstavby při výšce podlaží do 4 m</t>
  </si>
  <si>
    <t>-1219195132</t>
  </si>
  <si>
    <t>19</t>
  </si>
  <si>
    <t>962031132</t>
  </si>
  <si>
    <t>Bourání příček z cihel pálených na MVC tl do 100 mm</t>
  </si>
  <si>
    <t>-621848528</t>
  </si>
  <si>
    <t>2,2*(2,81+2,81)</t>
  </si>
  <si>
    <t>2,5*(4,08+1,56+1,48)</t>
  </si>
  <si>
    <t>20</t>
  </si>
  <si>
    <t>962032230</t>
  </si>
  <si>
    <t>Bourání zdiva z cihel pálených nebo vápenopískových na MV nebo MVC do 1 m3</t>
  </si>
  <si>
    <t>-1919405713</t>
  </si>
  <si>
    <t>0,2*1*2</t>
  </si>
  <si>
    <t>0,52*0,9*2</t>
  </si>
  <si>
    <t>0,35*1*2</t>
  </si>
  <si>
    <t>9650461</t>
  </si>
  <si>
    <t>Očištění podlahy pod lino</t>
  </si>
  <si>
    <t>-635243294</t>
  </si>
  <si>
    <t>pod lino</t>
  </si>
  <si>
    <t>59,4</t>
  </si>
  <si>
    <t>22</t>
  </si>
  <si>
    <t>965046111</t>
  </si>
  <si>
    <t>Broušení stávajících betonových podlah úběr do 3 mm</t>
  </si>
  <si>
    <t>-1782965944</t>
  </si>
  <si>
    <t>nové dlažby</t>
  </si>
  <si>
    <t>23</t>
  </si>
  <si>
    <t>967031132</t>
  </si>
  <si>
    <t>Přisekání rovných ostění v cihelném zdivu na MV nebo MVC</t>
  </si>
  <si>
    <t>106983085</t>
  </si>
  <si>
    <t>0,2*2*2</t>
  </si>
  <si>
    <t>0,52*2*2</t>
  </si>
  <si>
    <t>0,35*2*2</t>
  </si>
  <si>
    <t>24</t>
  </si>
  <si>
    <t>968062455</t>
  </si>
  <si>
    <t>Vybourání dřevěných dveřních zárubní pl do 2 m2</t>
  </si>
  <si>
    <t>302867883</t>
  </si>
  <si>
    <t>1,1*2</t>
  </si>
  <si>
    <t>25</t>
  </si>
  <si>
    <t>968072455</t>
  </si>
  <si>
    <t>Vybourání kovových dveřních zárubní pl do 2 m2</t>
  </si>
  <si>
    <t>-1436268310</t>
  </si>
  <si>
    <t>0,8*2*2</t>
  </si>
  <si>
    <t>26</t>
  </si>
  <si>
    <t>968072456</t>
  </si>
  <si>
    <t>Vybourání kovových dveřních zárubní pl přes 2 m2</t>
  </si>
  <si>
    <t>-1991303624</t>
  </si>
  <si>
    <t>27</t>
  </si>
  <si>
    <t>974031664</t>
  </si>
  <si>
    <t>Vysekání rýh ve zdivu cihelném pro vtahování nosníků hl do 150 mm v do 150 mm</t>
  </si>
  <si>
    <t>-2027150052</t>
  </si>
  <si>
    <t>1,5*2</t>
  </si>
  <si>
    <t>1,5*4</t>
  </si>
  <si>
    <t>1,5*3</t>
  </si>
  <si>
    <t>28</t>
  </si>
  <si>
    <t>978012191</t>
  </si>
  <si>
    <t>Otlučení (osekání) vnitřní vápenné nebo vápenocementové omítky stropů rákosových v rozsahu do 100 %</t>
  </si>
  <si>
    <t>1808006198</t>
  </si>
  <si>
    <t>29</t>
  </si>
  <si>
    <t>999000023</t>
  </si>
  <si>
    <t>Hrubé opravy po TZB</t>
  </si>
  <si>
    <t>soubor</t>
  </si>
  <si>
    <t>44768063</t>
  </si>
  <si>
    <t>30</t>
  </si>
  <si>
    <t>999000024</t>
  </si>
  <si>
    <t>Bourání pro TZB</t>
  </si>
  <si>
    <t>1405623168</t>
  </si>
  <si>
    <t>31</t>
  </si>
  <si>
    <t>OST01</t>
  </si>
  <si>
    <t>D + M nových oken OD4 EI 15DP1, vč. parapetů, dle tabulky oken D 1.1.9</t>
  </si>
  <si>
    <t>760760415</t>
  </si>
  <si>
    <t>1,16*1,13*2</t>
  </si>
  <si>
    <t>32</t>
  </si>
  <si>
    <t>OST02</t>
  </si>
  <si>
    <t>Nátěr nových zárubní</t>
  </si>
  <si>
    <t>-637215038</t>
  </si>
  <si>
    <t>33</t>
  </si>
  <si>
    <t>OST03</t>
  </si>
  <si>
    <t>D + M nových vstupních dveří D05 1100 x 2050mm</t>
  </si>
  <si>
    <t>230180146</t>
  </si>
  <si>
    <t>34</t>
  </si>
  <si>
    <t>OST04</t>
  </si>
  <si>
    <t>D + M nových dveří (zazdění zárubně ocelové, křídlo, kování, mřížka)</t>
  </si>
  <si>
    <t>-1599015420</t>
  </si>
  <si>
    <t>35</t>
  </si>
  <si>
    <t>OST07</t>
  </si>
  <si>
    <t>D + M kuchyňské linky vč. spotřebičů m.č. 214</t>
  </si>
  <si>
    <t>-1978937155</t>
  </si>
  <si>
    <t>36</t>
  </si>
  <si>
    <t>OST10</t>
  </si>
  <si>
    <t>D + M schůdků do 209 šatny chlapců m.č. 221</t>
  </si>
  <si>
    <t>-45598037</t>
  </si>
  <si>
    <t>37</t>
  </si>
  <si>
    <t>OST17</t>
  </si>
  <si>
    <t>D + M nových dveří PO (zazdění zárubně, ocelové křídlo, kování) 55/T a 60/T dle tabulky oken D 1.1.9</t>
  </si>
  <si>
    <t>-1886195329</t>
  </si>
  <si>
    <t>38</t>
  </si>
  <si>
    <t>OST19</t>
  </si>
  <si>
    <t>D + M 6,0 kg u práškových přístrojů hasicí schopnost 21A a 113B 6 x HJ1 dle PO zprávy</t>
  </si>
  <si>
    <t>1588638613</t>
  </si>
  <si>
    <t>39</t>
  </si>
  <si>
    <t>OST20</t>
  </si>
  <si>
    <t>D + M značení</t>
  </si>
  <si>
    <t>1665966693</t>
  </si>
  <si>
    <t>40</t>
  </si>
  <si>
    <t>OST21</t>
  </si>
  <si>
    <t>D + M PO manžety</t>
  </si>
  <si>
    <t>1388562985</t>
  </si>
  <si>
    <t>997</t>
  </si>
  <si>
    <t>Přesun sutě</t>
  </si>
  <si>
    <t>41</t>
  </si>
  <si>
    <t>997013212</t>
  </si>
  <si>
    <t>Vnitrostaveništní doprava suti a vybouraných hmot pro budovy v do 9 m ručně</t>
  </si>
  <si>
    <t>t</t>
  </si>
  <si>
    <t>-1703004084</t>
  </si>
  <si>
    <t>42</t>
  </si>
  <si>
    <t>997013511</t>
  </si>
  <si>
    <t>Odvoz suti a vybouraných hmot z meziskládky na skládku do 1 km s naložením a se složením</t>
  </si>
  <si>
    <t>-402682686</t>
  </si>
  <si>
    <t>43</t>
  </si>
  <si>
    <t>997013509</t>
  </si>
  <si>
    <t>Příplatek k odvozu suti a vybouraných hmot na skládku ZKD 1 km přes 1 km</t>
  </si>
  <si>
    <t>-1938110042</t>
  </si>
  <si>
    <t>44</t>
  </si>
  <si>
    <t>997013803</t>
  </si>
  <si>
    <t>Poplatek za uložení na skládce (skládkovné) stavebního odpadu cihelného kód odpadu 170 102</t>
  </si>
  <si>
    <t>1287637686</t>
  </si>
  <si>
    <t>45</t>
  </si>
  <si>
    <t>997013831</t>
  </si>
  <si>
    <t>Poplatek za uložení na skládce (skládkovné) stavebního odpadu směsného kód odpadu 170 904</t>
  </si>
  <si>
    <t>1741936401</t>
  </si>
  <si>
    <t>20,595-7,633</t>
  </si>
  <si>
    <t>998</t>
  </si>
  <si>
    <t>Přesun hmot</t>
  </si>
  <si>
    <t>46</t>
  </si>
  <si>
    <t>998018001</t>
  </si>
  <si>
    <t>Přesun hmot ruční pro budovy v do 6 m</t>
  </si>
  <si>
    <t>890083152</t>
  </si>
  <si>
    <t>PSV</t>
  </si>
  <si>
    <t>Práce a dodávky PSV</t>
  </si>
  <si>
    <t>713</t>
  </si>
  <si>
    <t>Izolace tepelné</t>
  </si>
  <si>
    <t>47</t>
  </si>
  <si>
    <t>713111121</t>
  </si>
  <si>
    <t>Montáž izolace tepelné spodem stropů s uchycením drátem rohoží, pásů, dílců, desek</t>
  </si>
  <si>
    <t>-269006064</t>
  </si>
  <si>
    <t>48</t>
  </si>
  <si>
    <t>63150796</t>
  </si>
  <si>
    <t xml:space="preserve">plsť skelná pro izolaci mezi krokve λ=0,036  tl 140mm</t>
  </si>
  <si>
    <t>-1774995267</t>
  </si>
  <si>
    <t>175*1,02 'Přepočtené koeficientem množství</t>
  </si>
  <si>
    <t>49</t>
  </si>
  <si>
    <t>998713101</t>
  </si>
  <si>
    <t>Přesun hmot tonážní pro izolace tepelné v objektech v do 6 m</t>
  </si>
  <si>
    <t>-1119727298</t>
  </si>
  <si>
    <t>50</t>
  </si>
  <si>
    <t>998713181</t>
  </si>
  <si>
    <t>Příplatek k přesunu hmot tonážní 713 prováděný bez použití mechanizace</t>
  </si>
  <si>
    <t>1762369342</t>
  </si>
  <si>
    <t>762</t>
  </si>
  <si>
    <t>Konstrukce tesařské</t>
  </si>
  <si>
    <t>51</t>
  </si>
  <si>
    <t>762421818</t>
  </si>
  <si>
    <t>Demontáž obložení stropů tl přes 15 mm na sraz šroubovaných</t>
  </si>
  <si>
    <t>-139581152</t>
  </si>
  <si>
    <t>201 zádveří</t>
  </si>
  <si>
    <t>1,9</t>
  </si>
  <si>
    <t>202 předsín</t>
  </si>
  <si>
    <t>6,9</t>
  </si>
  <si>
    <t>205 umývárna</t>
  </si>
  <si>
    <t>11,15</t>
  </si>
  <si>
    <t>206 wc</t>
  </si>
  <si>
    <t>207 wc</t>
  </si>
  <si>
    <t>208 wc</t>
  </si>
  <si>
    <t>209 šatna ch</t>
  </si>
  <si>
    <t>50,15</t>
  </si>
  <si>
    <t>211 tech. m.</t>
  </si>
  <si>
    <t>213 sklad</t>
  </si>
  <si>
    <t>214 koupelna</t>
  </si>
  <si>
    <t>4,25</t>
  </si>
  <si>
    <t>215 wc</t>
  </si>
  <si>
    <t>216 kuchyn</t>
  </si>
  <si>
    <t>12,9</t>
  </si>
  <si>
    <t>217 pokoj</t>
  </si>
  <si>
    <t>218 pokoj</t>
  </si>
  <si>
    <t>219 kancl</t>
  </si>
  <si>
    <t>763</t>
  </si>
  <si>
    <t>Konstrukce suché výstavby</t>
  </si>
  <si>
    <t>52</t>
  </si>
  <si>
    <t>763131431</t>
  </si>
  <si>
    <t>SDK podhled deska 1xDF 12,5 bez TI dvouvrstvá spodní kce profil CD+UD</t>
  </si>
  <si>
    <t>424298747</t>
  </si>
  <si>
    <t>53</t>
  </si>
  <si>
    <t>763131751</t>
  </si>
  <si>
    <t>Montáž parotěsné zábrany do SDK podhledu</t>
  </si>
  <si>
    <t>1709301380</t>
  </si>
  <si>
    <t>54</t>
  </si>
  <si>
    <t>28329336</t>
  </si>
  <si>
    <t>fólie podstřešní parotěsná s reflexní Al vrstvou 160 g/m2 (1,5 x 50 m)</t>
  </si>
  <si>
    <t>653463068</t>
  </si>
  <si>
    <t>152,6*1,1 'Přepočtené koeficientem množství</t>
  </si>
  <si>
    <t>55</t>
  </si>
  <si>
    <t>763131752</t>
  </si>
  <si>
    <t>Montáž jedné vrstvy tepelné izolace do SDK podhledu</t>
  </si>
  <si>
    <t>-184412961</t>
  </si>
  <si>
    <t>56</t>
  </si>
  <si>
    <t>63148150</t>
  </si>
  <si>
    <t>deska izolační minerální univerzální λ=0,035 tl 40mm</t>
  </si>
  <si>
    <t>-343381890</t>
  </si>
  <si>
    <t>152,6*1,02 'Přepočtené koeficientem množství</t>
  </si>
  <si>
    <t>57</t>
  </si>
  <si>
    <t>998763301</t>
  </si>
  <si>
    <t>Přesun hmot tonážní pro sádrokartonové konstrukce v objektech v do 6 m</t>
  </si>
  <si>
    <t>-247967871</t>
  </si>
  <si>
    <t>58</t>
  </si>
  <si>
    <t>998763381</t>
  </si>
  <si>
    <t>Příplatek k přesunu hmot tonážní 763 SDK prováděný bez použití mechanizace</t>
  </si>
  <si>
    <t>1971300026</t>
  </si>
  <si>
    <t>766</t>
  </si>
  <si>
    <t>Konstrukce truhlářské</t>
  </si>
  <si>
    <t>59</t>
  </si>
  <si>
    <t>766812820</t>
  </si>
  <si>
    <t>Demontáž kuchyňských linek dřevěných nebo kovových délky do 1,5 m</t>
  </si>
  <si>
    <t>-430235145</t>
  </si>
  <si>
    <t>771</t>
  </si>
  <si>
    <t>Podlahy z dlaždic</t>
  </si>
  <si>
    <t>60</t>
  </si>
  <si>
    <t>771474112</t>
  </si>
  <si>
    <t>Montáž soklíků z dlaždic keramických rovných flexibilní lepidlo v do 90 mm</t>
  </si>
  <si>
    <t>38057586</t>
  </si>
  <si>
    <t>10,5-0,8-0,9-1</t>
  </si>
  <si>
    <t>25,1-0,8</t>
  </si>
  <si>
    <t>22,6-0,9-0,8</t>
  </si>
  <si>
    <t>12-0,8</t>
  </si>
  <si>
    <t>7,8-0,6</t>
  </si>
  <si>
    <t>61</t>
  </si>
  <si>
    <t>771573810</t>
  </si>
  <si>
    <t>Demontáž podlah z dlaždic keramických lepených</t>
  </si>
  <si>
    <t>-1999186462</t>
  </si>
  <si>
    <t>62</t>
  </si>
  <si>
    <t>771574113</t>
  </si>
  <si>
    <t>Montáž podlah keramických režných hladkých lepených flexibilním lepidlem do 12 ks/m2</t>
  </si>
  <si>
    <t>1740859991</t>
  </si>
  <si>
    <t>63</t>
  </si>
  <si>
    <t>59761409</t>
  </si>
  <si>
    <t>dlaždice keramické slinuté neglazované mrazuvzdorné bílá přes 9 do 12 ks/m2</t>
  </si>
  <si>
    <t>-638740748</t>
  </si>
  <si>
    <t>plochy</t>
  </si>
  <si>
    <t>79,45</t>
  </si>
  <si>
    <t>sokly</t>
  </si>
  <si>
    <t>71,4*0,15</t>
  </si>
  <si>
    <t>90,16*1,1 'Přepočtené koeficientem množství</t>
  </si>
  <si>
    <t>64</t>
  </si>
  <si>
    <t>771591111</t>
  </si>
  <si>
    <t>Podlahy penetrace podkladu</t>
  </si>
  <si>
    <t>532280183</t>
  </si>
  <si>
    <t>65</t>
  </si>
  <si>
    <t>771591115</t>
  </si>
  <si>
    <t>Podlahy spárování silikonem</t>
  </si>
  <si>
    <t>531907185</t>
  </si>
  <si>
    <t>66</t>
  </si>
  <si>
    <t>77159121</t>
  </si>
  <si>
    <t>Hydrostěrka vč. bandáží</t>
  </si>
  <si>
    <t>-1997877088</t>
  </si>
  <si>
    <t>67</t>
  </si>
  <si>
    <t>7715913</t>
  </si>
  <si>
    <t>Příplatek za vyspádování sprchových koutů</t>
  </si>
  <si>
    <t>1845697566</t>
  </si>
  <si>
    <t>68</t>
  </si>
  <si>
    <t>771990112</t>
  </si>
  <si>
    <t>Vyrovnání podkladu samonivelační stěrkou tl 4 mm pevnosti 30 Mpa</t>
  </si>
  <si>
    <t>-2144338630</t>
  </si>
  <si>
    <t>69</t>
  </si>
  <si>
    <t>998771101</t>
  </si>
  <si>
    <t>Přesun hmot tonážní pro podlahy z dlaždic v objektech v do 6 m</t>
  </si>
  <si>
    <t>2106715160</t>
  </si>
  <si>
    <t>70</t>
  </si>
  <si>
    <t>998771181</t>
  </si>
  <si>
    <t>Příplatek k přesunu hmot tonážní 771 prováděný bez použití mechanizace</t>
  </si>
  <si>
    <t>2124154546</t>
  </si>
  <si>
    <t>776</t>
  </si>
  <si>
    <t>Podlahy povlakové</t>
  </si>
  <si>
    <t>71</t>
  </si>
  <si>
    <t>776121111</t>
  </si>
  <si>
    <t>Vodou ředitelná penetrace savého podkladu povlakových podlah ředěná v poměru 1:3</t>
  </si>
  <si>
    <t>-1343874266</t>
  </si>
  <si>
    <t>72</t>
  </si>
  <si>
    <t>776141112</t>
  </si>
  <si>
    <t>Vyrovnání podkladu povlakových podlah stěrkou pevnosti 20 MPa tl 5 mm</t>
  </si>
  <si>
    <t>-57366675</t>
  </si>
  <si>
    <t>73</t>
  </si>
  <si>
    <t>776201812</t>
  </si>
  <si>
    <t>Demontáž lepených povlakových podlah s podložkou ručně</t>
  </si>
  <si>
    <t>1388314510</t>
  </si>
  <si>
    <t>219 kancelář</t>
  </si>
  <si>
    <t>74</t>
  </si>
  <si>
    <t>776221111</t>
  </si>
  <si>
    <t>Lepení pásů z PVC standardním lepidlem</t>
  </si>
  <si>
    <t>1565366395</t>
  </si>
  <si>
    <t>75</t>
  </si>
  <si>
    <t>28411000</t>
  </si>
  <si>
    <t>PVC heterogenní zátěžové</t>
  </si>
  <si>
    <t>-2128100183</t>
  </si>
  <si>
    <t>59,4*1,1 'Přepočtené koeficientem množství</t>
  </si>
  <si>
    <t>76</t>
  </si>
  <si>
    <t>77625141</t>
  </si>
  <si>
    <t>Spoj podlah z PVC svařováním za tepla</t>
  </si>
  <si>
    <t>1072700277</t>
  </si>
  <si>
    <t>77</t>
  </si>
  <si>
    <t>776411111</t>
  </si>
  <si>
    <t>Montáž obvodových soklíků výšky do 80 mm</t>
  </si>
  <si>
    <t>1395314868</t>
  </si>
  <si>
    <t>15,6-0,8</t>
  </si>
  <si>
    <t>15,8-0,8</t>
  </si>
  <si>
    <t>11,94-2,4</t>
  </si>
  <si>
    <t>11,7-0,8</t>
  </si>
  <si>
    <t>7,4-0,6-0,6-0,8</t>
  </si>
  <si>
    <t>16,7-0,8-0,8</t>
  </si>
  <si>
    <t>78</t>
  </si>
  <si>
    <t>28411003</t>
  </si>
  <si>
    <t>lišta soklová PVC 30 x 30 mm</t>
  </si>
  <si>
    <t>2058584238</t>
  </si>
  <si>
    <t>70,74*1,1 'Přepočtené koeficientem množství</t>
  </si>
  <si>
    <t>79</t>
  </si>
  <si>
    <t>776421312</t>
  </si>
  <si>
    <t>Montáž přechodových šroubovaných lišt</t>
  </si>
  <si>
    <t>-1669323701</t>
  </si>
  <si>
    <t>0,8*9</t>
  </si>
  <si>
    <t>80</t>
  </si>
  <si>
    <t>55343124</t>
  </si>
  <si>
    <t>profil přechodový Al vrtaný 30 mm bronz</t>
  </si>
  <si>
    <t>-154871745</t>
  </si>
  <si>
    <t>7,2*1,02 'Přepočtené koeficientem množství</t>
  </si>
  <si>
    <t>81</t>
  </si>
  <si>
    <t>998776101</t>
  </si>
  <si>
    <t>Přesun hmot tonážní pro podlahy povlakové v objektech v do 6 m</t>
  </si>
  <si>
    <t>-174329621</t>
  </si>
  <si>
    <t>82</t>
  </si>
  <si>
    <t>998776181</t>
  </si>
  <si>
    <t>Příplatek k přesunu hmot tonážní 776 prováděný bez použití mechanizace</t>
  </si>
  <si>
    <t>917362066</t>
  </si>
  <si>
    <t>781</t>
  </si>
  <si>
    <t>Dokončovací práce - obklady</t>
  </si>
  <si>
    <t>83</t>
  </si>
  <si>
    <t>781473810</t>
  </si>
  <si>
    <t>Demontáž obkladů z obkladaček keramických lepených</t>
  </si>
  <si>
    <t>-1136220245</t>
  </si>
  <si>
    <t>8,9*2,05</t>
  </si>
  <si>
    <t>-0,6*2*2</t>
  </si>
  <si>
    <t>5*2,05</t>
  </si>
  <si>
    <t>kuchynka</t>
  </si>
  <si>
    <t>0,6*(1,3+0,6)</t>
  </si>
  <si>
    <t>0,6*(0,5+1,6)</t>
  </si>
  <si>
    <t>84</t>
  </si>
  <si>
    <t>781474113</t>
  </si>
  <si>
    <t>Montáž obkladů vnitřních keramických hladkých do 19 ks/m2 lepených flexibilním lepidlem</t>
  </si>
  <si>
    <t>4226114</t>
  </si>
  <si>
    <t>205 umývárna ch. + sprcha</t>
  </si>
  <si>
    <t>1,8*(0,8+0,9+1,4+0,9)*2</t>
  </si>
  <si>
    <t>214 kuchyňka</t>
  </si>
  <si>
    <t>2,05*7,8</t>
  </si>
  <si>
    <t>-0,7*2</t>
  </si>
  <si>
    <t>2,05*8,8</t>
  </si>
  <si>
    <t>2,05*11,22</t>
  </si>
  <si>
    <t>2,05*8,14</t>
  </si>
  <si>
    <t>2,05*5</t>
  </si>
  <si>
    <t>0,15*(2+2+0,7)</t>
  </si>
  <si>
    <t>-0,77*1,18</t>
  </si>
  <si>
    <t>0,43*(0,77+0,77+1,18+1,18)</t>
  </si>
  <si>
    <t>-0,56*1,18</t>
  </si>
  <si>
    <t>0,43*(0,56+0,56+1,18+1,18)</t>
  </si>
  <si>
    <t>85</t>
  </si>
  <si>
    <t>59761071</t>
  </si>
  <si>
    <t>obkládačky keramické koupelnové (barevné) přes 12 do 18 ks/m2</t>
  </si>
  <si>
    <t>1902768756</t>
  </si>
  <si>
    <t>108,066*1,15 'Přepočtené koeficientem množství</t>
  </si>
  <si>
    <t>86</t>
  </si>
  <si>
    <t>781494511</t>
  </si>
  <si>
    <t>Plastové profily ukončovací lepené flexibilním lepidlem</t>
  </si>
  <si>
    <t>1924410551</t>
  </si>
  <si>
    <t>87</t>
  </si>
  <si>
    <t>781495111</t>
  </si>
  <si>
    <t>Penetrace podkladu vnitřních obkladů</t>
  </si>
  <si>
    <t>-250149099</t>
  </si>
  <si>
    <t>88</t>
  </si>
  <si>
    <t>781495115</t>
  </si>
  <si>
    <t>Spárování vnitřních obkladů silikonem</t>
  </si>
  <si>
    <t>766045611</t>
  </si>
  <si>
    <t>89</t>
  </si>
  <si>
    <t>781888999</t>
  </si>
  <si>
    <t>2006606617</t>
  </si>
  <si>
    <t>998781101</t>
  </si>
  <si>
    <t>Přesun hmot tonážní pro obklady keramické v objektech v do 6 m</t>
  </si>
  <si>
    <t>1412677346</t>
  </si>
  <si>
    <t>91</t>
  </si>
  <si>
    <t>998781181</t>
  </si>
  <si>
    <t>Příplatek k přesunu hmot tonážní 781 prováděný bez použití mechanizace</t>
  </si>
  <si>
    <t>1310702524</t>
  </si>
  <si>
    <t>784</t>
  </si>
  <si>
    <t>Dokončovací práce - malby a tapety</t>
  </si>
  <si>
    <t>92</t>
  </si>
  <si>
    <t>784121001</t>
  </si>
  <si>
    <t>Oškrabání malby v mísnostech výšky do 3,80 m</t>
  </si>
  <si>
    <t>-303206048</t>
  </si>
  <si>
    <t xml:space="preserve">stávající opravené </t>
  </si>
  <si>
    <t>233,147</t>
  </si>
  <si>
    <t>11,94*2,5</t>
  </si>
  <si>
    <t>11,7*2,5</t>
  </si>
  <si>
    <t>16,7*2,5</t>
  </si>
  <si>
    <t>93</t>
  </si>
  <si>
    <t>784181101</t>
  </si>
  <si>
    <t>Základní akrylátová jednonásobná penetrace podkladu v místnostech výšky do 3,80m</t>
  </si>
  <si>
    <t>-883297499</t>
  </si>
  <si>
    <t>podhledy</t>
  </si>
  <si>
    <t>152,6</t>
  </si>
  <si>
    <t>stávající</t>
  </si>
  <si>
    <t>333,997</t>
  </si>
  <si>
    <t>nové</t>
  </si>
  <si>
    <t>145,09</t>
  </si>
  <si>
    <t>-108,066</t>
  </si>
  <si>
    <t>dopojování</t>
  </si>
  <si>
    <t>2,2*5</t>
  </si>
  <si>
    <t>94</t>
  </si>
  <si>
    <t>784211111</t>
  </si>
  <si>
    <t xml:space="preserve">Dvojnásobné  bílé malby ze směsí za mokra velmi dobře otěruvzdorných v místnostech výšky do 3,80 m</t>
  </si>
  <si>
    <t>-2122017249</t>
  </si>
  <si>
    <t>KA03 - Elektro 2. NP</t>
  </si>
  <si>
    <t>D1 - Rozvaděč R2.1</t>
  </si>
  <si>
    <t xml:space="preserve">    D2RH - Úprava rozvaděče RH</t>
  </si>
  <si>
    <t xml:space="preserve">    D2 - VESTAVNÁ OCELOPLECHOVÁ ROZVODNICE</t>
  </si>
  <si>
    <t xml:space="preserve">    D3 - MODULOVÁ</t>
  </si>
  <si>
    <t xml:space="preserve">    D4 - MODULOVÉ SPÍNACÍ PŘÍSTROJE</t>
  </si>
  <si>
    <t xml:space="preserve">    D5 - MODULOVÉ JISTÍCÍ PŘÍSTROJE</t>
  </si>
  <si>
    <t xml:space="preserve">    D6 - ŘADOVÉ SVORKY</t>
  </si>
  <si>
    <t xml:space="preserve">    D7 - Svorky s předmontovaným soklem</t>
  </si>
  <si>
    <t xml:space="preserve">    D8 - OSTATNÍ</t>
  </si>
  <si>
    <t>D12 - Elektromontáže</t>
  </si>
  <si>
    <t xml:space="preserve">    D13 - MONTÁŽ ROZVODNIC</t>
  </si>
  <si>
    <t xml:space="preserve">    D14 - PŘÍPOJNICE OCHRANNÉHO POSPOJOVÁNÍ</t>
  </si>
  <si>
    <t xml:space="preserve">    D15 - INSTALAČNÍ MATERIÁL</t>
  </si>
  <si>
    <t xml:space="preserve">    D16 - SVORKOVNICE KRABICOVÁ</t>
  </si>
  <si>
    <t xml:space="preserve">    D17 - VODIČ JEDNOŽILOVÝ, IZOLACE PVC</t>
  </si>
  <si>
    <t xml:space="preserve">    D18 - ZEMNÍCÍ SVORKA</t>
  </si>
  <si>
    <t xml:space="preserve">    D19 - KABEL SILOVÝ,IZOLACE PVC</t>
  </si>
  <si>
    <t xml:space="preserve">    D20 - UKONČENÍ  VODIČŮ V ROZVADĚČÍCH</t>
  </si>
  <si>
    <t xml:space="preserve">    D21 - DOMOVNÍ ELEKTROINSTALAČNÍ PŘÍSTROJE - design dle výběru investora</t>
  </si>
  <si>
    <t xml:space="preserve">    D22 - SPÍNACÍ A OVLÁDACÍ PŘÍSTROJE</t>
  </si>
  <si>
    <t xml:space="preserve">    D23 - interiérové - IP20</t>
  </si>
  <si>
    <t xml:space="preserve">    D24 - na povrch - IP44</t>
  </si>
  <si>
    <t xml:space="preserve">    D25 - ZÁSUVKY</t>
  </si>
  <si>
    <t xml:space="preserve">    D26 - PŘIPOJENÍ EL. SPOTŘEBIČŮ</t>
  </si>
  <si>
    <t xml:space="preserve">    D27 - SVÍTIDLA (LED)</t>
  </si>
  <si>
    <t xml:space="preserve">    D28 - (včetně zdrojů a montážního materiálu)</t>
  </si>
  <si>
    <t xml:space="preserve">    D29 - - ZKRÁCENÝ POPIS - VIZ. LEGENDA SVÍTIDEL</t>
  </si>
  <si>
    <t xml:space="preserve">    D30 - POMOCNÉ PRÁCE</t>
  </si>
  <si>
    <t xml:space="preserve">    D31 - HODINOVE ZUCTOVACI SAZBY</t>
  </si>
  <si>
    <t xml:space="preserve">    D32 - KOORDINACE POSTUPU PRACI</t>
  </si>
  <si>
    <t xml:space="preserve">    D33 - PROVEDENI REVIZNICH ZKOUSEK</t>
  </si>
  <si>
    <t xml:space="preserve">    D34 - DLE CSN 331500</t>
  </si>
  <si>
    <t>D1</t>
  </si>
  <si>
    <t>Rozvaděč R2.1</t>
  </si>
  <si>
    <t>D2RH</t>
  </si>
  <si>
    <t>Úprava rozvaděče RH</t>
  </si>
  <si>
    <t>D2RH01</t>
  </si>
  <si>
    <t>LTN-20B-3 Jistič</t>
  </si>
  <si>
    <t>-47192219</t>
  </si>
  <si>
    <t>D2RH02</t>
  </si>
  <si>
    <t>montážní a spojovací materiál</t>
  </si>
  <si>
    <t>662695920</t>
  </si>
  <si>
    <t>D2RH03</t>
  </si>
  <si>
    <t xml:space="preserve"> Uprava stavajiciho rozvadece</t>
  </si>
  <si>
    <t>889637585</t>
  </si>
  <si>
    <t>D2</t>
  </si>
  <si>
    <t>VESTAVNÁ OCELOPLECHOVÁ ROZVODNICE</t>
  </si>
  <si>
    <t>D3</t>
  </si>
  <si>
    <t>MODULOVÁ</t>
  </si>
  <si>
    <t>1092-40475</t>
  </si>
  <si>
    <t>Rozvaděč zapuštěný FW, IP30, tř. ochr.II, 96 mod., 650x550x110</t>
  </si>
  <si>
    <t>ks</t>
  </si>
  <si>
    <t>D4</t>
  </si>
  <si>
    <t>MODULOVÉ SPÍNACÍ PŘÍSTROJE</t>
  </si>
  <si>
    <t>Pol35</t>
  </si>
  <si>
    <t>MSO-32-3 Vypínač</t>
  </si>
  <si>
    <t>Ks</t>
  </si>
  <si>
    <t>D5</t>
  </si>
  <si>
    <t>MODULOVÉ JISTÍCÍ PŘÍSTROJE</t>
  </si>
  <si>
    <t>Pol36</t>
  </si>
  <si>
    <t>SLP-275 V/3 svodič přepětí, vhodné pro 3-fázový systém TN-C, 120 kA (8/20)</t>
  </si>
  <si>
    <t>1182-15625</t>
  </si>
  <si>
    <t>LTN-10B-1 Jistič</t>
  </si>
  <si>
    <t>1182-15627</t>
  </si>
  <si>
    <t>LTN-16B-1 Jistič</t>
  </si>
  <si>
    <t>1182-14007</t>
  </si>
  <si>
    <t>OLI-10B-1N-030AC Proudový chránič s nadproudovou ochranou</t>
  </si>
  <si>
    <t>1182-15959</t>
  </si>
  <si>
    <t>LFN-25-4-030A Proudový chránič</t>
  </si>
  <si>
    <t>D6</t>
  </si>
  <si>
    <t>ŘADOVÉ SVORKY</t>
  </si>
  <si>
    <t>Pol37</t>
  </si>
  <si>
    <t>2,5 mm2 Fázová svorka průchozí</t>
  </si>
  <si>
    <t>Pol38</t>
  </si>
  <si>
    <t>2,5 mm2 Nulová svorka průchozí, 800V / 24A, šroubová</t>
  </si>
  <si>
    <t>Pol39</t>
  </si>
  <si>
    <t>10 mm2 Fázová svorka průchozÍ</t>
  </si>
  <si>
    <t>D7</t>
  </si>
  <si>
    <t>Svorky s předmontovaným soklem</t>
  </si>
  <si>
    <t>Pol40</t>
  </si>
  <si>
    <t>Přídavná svorka N s předmontovatelným soklem (5x16 + 6x10mm2)</t>
  </si>
  <si>
    <t>D8</t>
  </si>
  <si>
    <t>OSTATNÍ</t>
  </si>
  <si>
    <t>Pol41</t>
  </si>
  <si>
    <t>set</t>
  </si>
  <si>
    <t>1092-40474</t>
  </si>
  <si>
    <t>Rozvaděč zapuštěný FW, IP30, tř. ochr.II, 48 mod., 650x300x110</t>
  </si>
  <si>
    <t>D12</t>
  </si>
  <si>
    <t>Elektromontáže</t>
  </si>
  <si>
    <t>D13</t>
  </si>
  <si>
    <t>MONTÁŽ ROZVODNIC</t>
  </si>
  <si>
    <t>Pol42</t>
  </si>
  <si>
    <t xml:space="preserve">Do  20 kg</t>
  </si>
  <si>
    <t>Pol43</t>
  </si>
  <si>
    <t xml:space="preserve">Do  50 kg</t>
  </si>
  <si>
    <t>D14</t>
  </si>
  <si>
    <t>PŘÍPOJNICE OCHRANNÉHO POSPOJOVÁNÍ</t>
  </si>
  <si>
    <t>Pol8</t>
  </si>
  <si>
    <t>pomocné</t>
  </si>
  <si>
    <t>Pol8Z</t>
  </si>
  <si>
    <t>hlavní - HOP</t>
  </si>
  <si>
    <t>1889001007</t>
  </si>
  <si>
    <t>D15</t>
  </si>
  <si>
    <t>INSTALAČNÍ MATERIÁL</t>
  </si>
  <si>
    <t>1186-287</t>
  </si>
  <si>
    <t>Krabice odbočná plastová, prázdná, IP 54, 7 otv.</t>
  </si>
  <si>
    <t>1123-19</t>
  </si>
  <si>
    <t>KP 67/2 KRABICE PŘÍSTROJOVÁ</t>
  </si>
  <si>
    <t>1123-3</t>
  </si>
  <si>
    <t>KU 68-1902 KRABICE ODBOČNÁ</t>
  </si>
  <si>
    <t>D16</t>
  </si>
  <si>
    <t>SVORKOVNICE KRABICOVÁ</t>
  </si>
  <si>
    <t>1265-23</t>
  </si>
  <si>
    <t>273-112 2x1-2,5mm2</t>
  </si>
  <si>
    <t>1265-21</t>
  </si>
  <si>
    <t>273-104 3x1-2,5mm2</t>
  </si>
  <si>
    <t>1265-22</t>
  </si>
  <si>
    <t>273-105 5x1-2,5mm2</t>
  </si>
  <si>
    <t>D17</t>
  </si>
  <si>
    <t>VODIČ JEDNOŽILOVÝ, IZOLACE PVC</t>
  </si>
  <si>
    <t>7002-199</t>
  </si>
  <si>
    <t>CY 2,5 , pevně</t>
  </si>
  <si>
    <t>7002-7</t>
  </si>
  <si>
    <t>CY 6 , pevně</t>
  </si>
  <si>
    <t>7002-8</t>
  </si>
  <si>
    <t>CY 10 , pevně</t>
  </si>
  <si>
    <t>D18</t>
  </si>
  <si>
    <t>ZEMNÍCÍ SVORKA</t>
  </si>
  <si>
    <t>1042-12</t>
  </si>
  <si>
    <t>ZSA16 zemnicí svorka na potrubí</t>
  </si>
  <si>
    <t>1042-13</t>
  </si>
  <si>
    <t>Cu pás.ZS16 Pásek uzemňovací Cu, 0.5m</t>
  </si>
  <si>
    <t>D19</t>
  </si>
  <si>
    <t>KABEL SILOVÝ,IZOLACE PVC</t>
  </si>
  <si>
    <t>7002-497</t>
  </si>
  <si>
    <t>CYKY-O 3x1.5</t>
  </si>
  <si>
    <t>7002-22</t>
  </si>
  <si>
    <t>CYKY-J 3x1.5</t>
  </si>
  <si>
    <t>7002-23</t>
  </si>
  <si>
    <t>CYKY-J 3x2.5</t>
  </si>
  <si>
    <t>7002-30</t>
  </si>
  <si>
    <t>CYKY-J 4x10</t>
  </si>
  <si>
    <t>7002-32</t>
  </si>
  <si>
    <t>CYKY-J 5x1.5</t>
  </si>
  <si>
    <t>D20</t>
  </si>
  <si>
    <t xml:space="preserve">UKONČENÍ  VODIČŮ V ROZVADĚČÍCH</t>
  </si>
  <si>
    <t>9999-444</t>
  </si>
  <si>
    <t xml:space="preserve">Do   2,5 mm2</t>
  </si>
  <si>
    <t>9999-445</t>
  </si>
  <si>
    <t xml:space="preserve">Do   6   mm2</t>
  </si>
  <si>
    <t>9999-446</t>
  </si>
  <si>
    <t xml:space="preserve">Do  16   mm2</t>
  </si>
  <si>
    <t>96</t>
  </si>
  <si>
    <t>D21</t>
  </si>
  <si>
    <t>DOMOVNÍ ELEKTROINSTALAČNÍ PŘÍSTROJE - design dle výběru investora</t>
  </si>
  <si>
    <t>D22</t>
  </si>
  <si>
    <t>SPÍNACÍ A OVLÁDACÍ PŘÍSTROJE</t>
  </si>
  <si>
    <t>D23</t>
  </si>
  <si>
    <t>interiérové - IP20</t>
  </si>
  <si>
    <t>Pol44</t>
  </si>
  <si>
    <t>spínač ř.1</t>
  </si>
  <si>
    <t>98</t>
  </si>
  <si>
    <t>Pol45</t>
  </si>
  <si>
    <t>spínač ř.5</t>
  </si>
  <si>
    <t>100</t>
  </si>
  <si>
    <t>Pol46</t>
  </si>
  <si>
    <t>spínač ř.6</t>
  </si>
  <si>
    <t>102</t>
  </si>
  <si>
    <t>Pol47</t>
  </si>
  <si>
    <t>spínač ř.6+6</t>
  </si>
  <si>
    <t>104</t>
  </si>
  <si>
    <t>Pol48</t>
  </si>
  <si>
    <t>spínač ř.7</t>
  </si>
  <si>
    <t>106</t>
  </si>
  <si>
    <t>Pol49</t>
  </si>
  <si>
    <t>pohybový snímač</t>
  </si>
  <si>
    <t>108</t>
  </si>
  <si>
    <t>D24</t>
  </si>
  <si>
    <t>na povrch - IP44</t>
  </si>
  <si>
    <t>Pol50</t>
  </si>
  <si>
    <t>110</t>
  </si>
  <si>
    <t>D25</t>
  </si>
  <si>
    <t>ZÁSUVKY</t>
  </si>
  <si>
    <t>Pol51</t>
  </si>
  <si>
    <t>interiérová pod omítku 16A/230V, IP20</t>
  </si>
  <si>
    <t>112</t>
  </si>
  <si>
    <t>Pol52</t>
  </si>
  <si>
    <t>interiérová pod omítku 16A/230V, IP20 - pro PC</t>
  </si>
  <si>
    <t>114</t>
  </si>
  <si>
    <t>Pol53</t>
  </si>
  <si>
    <t>interiérová pod omítku 16A/230V, IP20 - pro PC s přepěť. ochranou</t>
  </si>
  <si>
    <t>116</t>
  </si>
  <si>
    <t>D26</t>
  </si>
  <si>
    <t>PŘIPOJENÍ EL. SPOTŘEBIČŮ</t>
  </si>
  <si>
    <t>Pol54</t>
  </si>
  <si>
    <t>ventilátor</t>
  </si>
  <si>
    <t>118</t>
  </si>
  <si>
    <t>D27</t>
  </si>
  <si>
    <t>SVÍTIDLA (LED)</t>
  </si>
  <si>
    <t>D28</t>
  </si>
  <si>
    <t>(včetně zdrojů a montážního materiálu)</t>
  </si>
  <si>
    <t>D29</t>
  </si>
  <si>
    <t>- ZKRÁCENÝ POPIS - VIZ. LEGENDA SVÍTIDEL</t>
  </si>
  <si>
    <t>Pol23</t>
  </si>
  <si>
    <t>A - přisazené stropní, interiérové, kruhové, LED/830, 1100lm</t>
  </si>
  <si>
    <t>120</t>
  </si>
  <si>
    <t>Pol24</t>
  </si>
  <si>
    <t>B - přisazené stropní, interiérové, kruhové, LED/830, 2200lm</t>
  </si>
  <si>
    <t>122</t>
  </si>
  <si>
    <t>Pol26</t>
  </si>
  <si>
    <t>D - přisazené nástěnné, interiérové, LED/830, 900lm, IP44, tř.II</t>
  </si>
  <si>
    <t>124</t>
  </si>
  <si>
    <t>Pol27</t>
  </si>
  <si>
    <t>E - přisazené plošné interiérové LED/830, 600x600, 3400lm</t>
  </si>
  <si>
    <t>126</t>
  </si>
  <si>
    <t>Pol30</t>
  </si>
  <si>
    <t>I - přisazené plošné interiérové LED/830, 600x600, 3400lm, s opt. krytem</t>
  </si>
  <si>
    <t>128</t>
  </si>
  <si>
    <t>Pol32</t>
  </si>
  <si>
    <t>V - přisazené venkovní nástěnné LED/830, 2200lm, IP54</t>
  </si>
  <si>
    <t>130</t>
  </si>
  <si>
    <t>D30</t>
  </si>
  <si>
    <t>POMOCNÉ PRÁCE</t>
  </si>
  <si>
    <t>Pol33</t>
  </si>
  <si>
    <t>Pomocné stavební práce</t>
  </si>
  <si>
    <t>hod</t>
  </si>
  <si>
    <t>132</t>
  </si>
  <si>
    <t>D31</t>
  </si>
  <si>
    <t>HODINOVE ZUCTOVACI SAZBY</t>
  </si>
  <si>
    <t>9999-1290</t>
  </si>
  <si>
    <t>Zabezpeceni pracoviste</t>
  </si>
  <si>
    <t>134</t>
  </si>
  <si>
    <t>9999-1281</t>
  </si>
  <si>
    <t>Demontaz stavajiciho zarizeni</t>
  </si>
  <si>
    <t>136</t>
  </si>
  <si>
    <t>9999-1286</t>
  </si>
  <si>
    <t>Napojeni na stavajici zarizeni</t>
  </si>
  <si>
    <t>138</t>
  </si>
  <si>
    <t>D32</t>
  </si>
  <si>
    <t>KOORDINACE POSTUPU PRACI</t>
  </si>
  <si>
    <t>9999-1295</t>
  </si>
  <si>
    <t>S ostatnimi profesemi</t>
  </si>
  <si>
    <t>140</t>
  </si>
  <si>
    <t>D33</t>
  </si>
  <si>
    <t>PROVEDENI REVIZNICH ZKOUSEK</t>
  </si>
  <si>
    <t>D34</t>
  </si>
  <si>
    <t>DLE CSN 331500</t>
  </si>
  <si>
    <t>9999-1298</t>
  </si>
  <si>
    <t>Revizni technik</t>
  </si>
  <si>
    <t>142</t>
  </si>
  <si>
    <t>9999-1299</t>
  </si>
  <si>
    <t>Spoluprace s reviz.technikem</t>
  </si>
  <si>
    <t>144</t>
  </si>
  <si>
    <t>9999-1299P</t>
  </si>
  <si>
    <t>Podružný materiál</t>
  </si>
  <si>
    <t>1510138274</t>
  </si>
  <si>
    <t>KA04 - ZTI 2. NP</t>
  </si>
  <si>
    <t xml:space="preserve">    721 - VNITŘNÍ KANALIZACE (A01)</t>
  </si>
  <si>
    <t xml:space="preserve">    722 - VNITŘNÍ VODOVOD (A02)</t>
  </si>
  <si>
    <t xml:space="preserve">    724 - STROJNÍ VYBAVENÍ (A04)</t>
  </si>
  <si>
    <t xml:space="preserve">    725 - ZAŘIZOVACÍ PŘEDMĚTY (A05)</t>
  </si>
  <si>
    <t xml:space="preserve">    D1 - DEMONTÁŽ VNITŘNÍ KANALIZACE (B01)</t>
  </si>
  <si>
    <t xml:space="preserve">    D2 - DEMONTÁŽ VNITŘNÍ VODOVOD (B02)</t>
  </si>
  <si>
    <t xml:space="preserve">    D3 - DEMONTÁŽ ZAŘIZOVACÍ PŘEDMĚTY (B05)</t>
  </si>
  <si>
    <t>721</t>
  </si>
  <si>
    <t>VNITŘNÍ KANALIZACE (A01)</t>
  </si>
  <si>
    <t>72117-3606</t>
  </si>
  <si>
    <t>Potrubí z plastových trub z PVC KG systém DN100</t>
  </si>
  <si>
    <t>83247991</t>
  </si>
  <si>
    <t>72117-3706</t>
  </si>
  <si>
    <t>Potrubí z plastových trub z PVC KG systém DN100 svislé</t>
  </si>
  <si>
    <t>-1578405365</t>
  </si>
  <si>
    <t>72117-4042</t>
  </si>
  <si>
    <t>Potrubí z plastových trub z PP HT systém DN40 připojovací</t>
  </si>
  <si>
    <t>-497097937</t>
  </si>
  <si>
    <t>72117-4043</t>
  </si>
  <si>
    <t>Potrubí z plastových trub z PP HT systém DN50 připojovací</t>
  </si>
  <si>
    <t>-1557445812</t>
  </si>
  <si>
    <t>72117-4044</t>
  </si>
  <si>
    <t>Potrubí z plastových trub z PP HT systém DN70 připojovací</t>
  </si>
  <si>
    <t>-150354073</t>
  </si>
  <si>
    <t>72117-4045</t>
  </si>
  <si>
    <t>Potrubí z plastových trub z PP HT systém DN100 připojovací</t>
  </si>
  <si>
    <t>675769312</t>
  </si>
  <si>
    <t>72119-4104</t>
  </si>
  <si>
    <t>Zřízení přípojek na potrubí, vyvedení odpadních výpustek DN40</t>
  </si>
  <si>
    <t>1196487982</t>
  </si>
  <si>
    <t>72119-4105</t>
  </si>
  <si>
    <t>Zřízení přípojek na potrubí, vyvedení odpadních výpustek DN50</t>
  </si>
  <si>
    <t>543656928</t>
  </si>
  <si>
    <t>72119-4109</t>
  </si>
  <si>
    <t>Zřízení přípojek na potrubí, vyvedení odpadních výpustek DN100</t>
  </si>
  <si>
    <t>-110728546</t>
  </si>
  <si>
    <t>72122-6513</t>
  </si>
  <si>
    <t xml:space="preserve">Zápachové uzávěrky pro kotel a bojler,  DN50</t>
  </si>
  <si>
    <t>1729830630</t>
  </si>
  <si>
    <t>72129-0112</t>
  </si>
  <si>
    <t>Zkouška těsnosti kanalizačního potrubí vodou do DN200</t>
  </si>
  <si>
    <t>-500799353</t>
  </si>
  <si>
    <t>99872-1102</t>
  </si>
  <si>
    <t>Přesun hmot ve výšce do 12m</t>
  </si>
  <si>
    <t>-2147407872</t>
  </si>
  <si>
    <t>722</t>
  </si>
  <si>
    <t>VNITŘNÍ VODOVOD (A02)</t>
  </si>
  <si>
    <t>72129-0226</t>
  </si>
  <si>
    <t>Zkouška těsnosti vodovodního potrubí vodou do DN50</t>
  </si>
  <si>
    <t>1678817300</t>
  </si>
  <si>
    <t>72129-0234</t>
  </si>
  <si>
    <t>Proplach a desinfekce vodovodního potrubí do DN80</t>
  </si>
  <si>
    <t>500068286</t>
  </si>
  <si>
    <t>72217-4022</t>
  </si>
  <si>
    <t>Potrubí z plastových trubek PPR PN10 a 16 D20</t>
  </si>
  <si>
    <t>-1833735951</t>
  </si>
  <si>
    <t>72217-4023</t>
  </si>
  <si>
    <t>Potrubí z plastových trubek PPR PN10 a 16 D25</t>
  </si>
  <si>
    <t>-96369455</t>
  </si>
  <si>
    <t>72217-4024</t>
  </si>
  <si>
    <t>Potrubí z plastových trubek PPR PN10 a 16 D32</t>
  </si>
  <si>
    <t>-39679032</t>
  </si>
  <si>
    <t>72217-4062</t>
  </si>
  <si>
    <t>Křížení potrubí z plastových trubek PPR D20</t>
  </si>
  <si>
    <t>1760280598</t>
  </si>
  <si>
    <t>72217-4063</t>
  </si>
  <si>
    <t>Křížení potrubí z plastových trubek PPR D25</t>
  </si>
  <si>
    <t>1214790697</t>
  </si>
  <si>
    <t>72217-4064</t>
  </si>
  <si>
    <t>Křížení potrubí z plastových trubek PPR D32</t>
  </si>
  <si>
    <t>-573443819</t>
  </si>
  <si>
    <t>72217-6112</t>
  </si>
  <si>
    <t>Montáž potrubí z plastových trub do D20</t>
  </si>
  <si>
    <t>-1676368351</t>
  </si>
  <si>
    <t>72217-6113</t>
  </si>
  <si>
    <t>Montáž potrubí z plastových trub do D25</t>
  </si>
  <si>
    <t>-1261859750</t>
  </si>
  <si>
    <t>72217-6114</t>
  </si>
  <si>
    <t>Montáž potrubí z plastových trub do D50</t>
  </si>
  <si>
    <t>-1200798733</t>
  </si>
  <si>
    <t>72217-9191</t>
  </si>
  <si>
    <t>Příplatek za rozvody vody z plastů malého rozsahu</t>
  </si>
  <si>
    <t>sb</t>
  </si>
  <si>
    <t>1203199348</t>
  </si>
  <si>
    <t>72217-9192</t>
  </si>
  <si>
    <t>Příplatek za rozvody vody z plastů do D32</t>
  </si>
  <si>
    <t>1770586754</t>
  </si>
  <si>
    <t>72218-1241</t>
  </si>
  <si>
    <t xml:space="preserve">Ochrana potrubí tepelně izolačními trubicemi  PE, tl.do20mm, do DN22mm</t>
  </si>
  <si>
    <t>237855726</t>
  </si>
  <si>
    <t>72218-1242</t>
  </si>
  <si>
    <t xml:space="preserve">Ochrana potrubí tepelně izolačními trubicemi  PE, tl.do20mm, do DN42mm</t>
  </si>
  <si>
    <t>-582187670</t>
  </si>
  <si>
    <t>72219-0401</t>
  </si>
  <si>
    <t>Vyvedení a upevnění výpustek do DN25</t>
  </si>
  <si>
    <t>854247576</t>
  </si>
  <si>
    <t>72222-2221</t>
  </si>
  <si>
    <t>Montáž armatur závit.s 1 závitem kohouty plnící a vypouštěcí do G 3/4"</t>
  </si>
  <si>
    <t>-1914558033</t>
  </si>
  <si>
    <t>72222-4115</t>
  </si>
  <si>
    <t>Armatury závitové s 1 závitem kohouty plnící a vypouštěcí G 1/2"</t>
  </si>
  <si>
    <t>1756681313</t>
  </si>
  <si>
    <t>72222-4116</t>
  </si>
  <si>
    <t>Armatury závitové s 1 závitem kohouty plnící a vypouštěcí G 3/4"</t>
  </si>
  <si>
    <t>-402131333</t>
  </si>
  <si>
    <t>72223-2043</t>
  </si>
  <si>
    <t>Armatury závitové s 2 závity kulový kohout G 1/2"</t>
  </si>
  <si>
    <t>76691202</t>
  </si>
  <si>
    <t>72223-2221</t>
  </si>
  <si>
    <t>Rohový ventil G 1/2"</t>
  </si>
  <si>
    <t>-1679257554</t>
  </si>
  <si>
    <t>72223-9101</t>
  </si>
  <si>
    <t>Montáž armatur závit.s 2 závity do G 3/4"</t>
  </si>
  <si>
    <t>-67144012</t>
  </si>
  <si>
    <t>99872-2102</t>
  </si>
  <si>
    <t>2054048350</t>
  </si>
  <si>
    <t>724</t>
  </si>
  <si>
    <t>STROJNÍ VYBAVENÍ (A04)</t>
  </si>
  <si>
    <t>72514-1101</t>
  </si>
  <si>
    <t>Čerpadla vodovodní strojní cirkulační TUV</t>
  </si>
  <si>
    <t>kpl</t>
  </si>
  <si>
    <t>1669948469</t>
  </si>
  <si>
    <t>72514-9102</t>
  </si>
  <si>
    <t>Montáž čerpadel vodovodních strojních</t>
  </si>
  <si>
    <t>-1678975154</t>
  </si>
  <si>
    <t>99872-4102</t>
  </si>
  <si>
    <t>294688173</t>
  </si>
  <si>
    <t>725</t>
  </si>
  <si>
    <t>ZAŘIZOVACÍ PŘEDMĚTY (A05)</t>
  </si>
  <si>
    <t>72511-2022</t>
  </si>
  <si>
    <t>Klozet karamický závěsný, vč.příslušenství</t>
  </si>
  <si>
    <t>1768448092</t>
  </si>
  <si>
    <t>72511-9125</t>
  </si>
  <si>
    <t>Montáž klozetových mís karamických závěsných</t>
  </si>
  <si>
    <t>-86671754</t>
  </si>
  <si>
    <t>72512-1521</t>
  </si>
  <si>
    <t>Pisoárové záchodky keramické automat.s infračerveným senzorem</t>
  </si>
  <si>
    <t>1002499369</t>
  </si>
  <si>
    <t>72512-9102</t>
  </si>
  <si>
    <t>Montáž pisoárového záchodku keramického automat.s infrasenzorem</t>
  </si>
  <si>
    <t>1009134305</t>
  </si>
  <si>
    <t>72521-1641</t>
  </si>
  <si>
    <t>Umývadlo keramické barevné se sloupem, vč.příslušenství</t>
  </si>
  <si>
    <t>-913368205</t>
  </si>
  <si>
    <t>72521-9102</t>
  </si>
  <si>
    <t>Montáž umývadel keramických na šrouby do zdiva</t>
  </si>
  <si>
    <t>849712618</t>
  </si>
  <si>
    <t>72524-1111</t>
  </si>
  <si>
    <t>Sprchy - Sprchové vaničky 800x800mm, vč.přísluš.</t>
  </si>
  <si>
    <t>249924011</t>
  </si>
  <si>
    <t>72524-5112</t>
  </si>
  <si>
    <t>Zástěny pro sprchové vaničky 800x800mm</t>
  </si>
  <si>
    <t>-322196822</t>
  </si>
  <si>
    <t>72524-5113</t>
  </si>
  <si>
    <t>Sprchy - Sprchové zástěny 900x900mm, vč.přísluš.</t>
  </si>
  <si>
    <t>2087262551</t>
  </si>
  <si>
    <t>72524-9101</t>
  </si>
  <si>
    <t>Montáž sprchy (vaničky)</t>
  </si>
  <si>
    <t>-355106890</t>
  </si>
  <si>
    <t>72524-9103</t>
  </si>
  <si>
    <t>Montáž sprchové zástěny</t>
  </si>
  <si>
    <t>788927665</t>
  </si>
  <si>
    <t>72531-1121</t>
  </si>
  <si>
    <t>Dřez jednodílný nerez</t>
  </si>
  <si>
    <t>-994667610</t>
  </si>
  <si>
    <t>72531-1131</t>
  </si>
  <si>
    <t xml:space="preserve">Montáž dřezu  jednodílného nerez</t>
  </si>
  <si>
    <t>1588114452</t>
  </si>
  <si>
    <t>72533-1111</t>
  </si>
  <si>
    <t>Výlevka keramická se sklopnou mřížkou</t>
  </si>
  <si>
    <t>1447753098</t>
  </si>
  <si>
    <t>72533-9111</t>
  </si>
  <si>
    <t>Montáž výlevky keramické se sklopnou mřížkou</t>
  </si>
  <si>
    <t>-810561752</t>
  </si>
  <si>
    <t>72553-5211</t>
  </si>
  <si>
    <t>Pojistný ventil G1/2"</t>
  </si>
  <si>
    <t>-1303049957</t>
  </si>
  <si>
    <t>72553-5222</t>
  </si>
  <si>
    <t>Bezpečnostní souprava s redukčním ventilem</t>
  </si>
  <si>
    <t>-881599390</t>
  </si>
  <si>
    <t>72581-1116</t>
  </si>
  <si>
    <t>Ventil pro kotel a bojler</t>
  </si>
  <si>
    <t>1683554937</t>
  </si>
  <si>
    <t>72581-1311</t>
  </si>
  <si>
    <t>Zápachové uzávěrky pro kotel a bojler</t>
  </si>
  <si>
    <t>1419608750</t>
  </si>
  <si>
    <t>72581-3111</t>
  </si>
  <si>
    <t>Ventily rohové k umývadlům DN15</t>
  </si>
  <si>
    <t>164684178</t>
  </si>
  <si>
    <t>72581-3141</t>
  </si>
  <si>
    <t>Ventily rohové k klozetům DN15</t>
  </si>
  <si>
    <t>-1182525478</t>
  </si>
  <si>
    <t>72581-9201</t>
  </si>
  <si>
    <t>Montáž ventilů rohových</t>
  </si>
  <si>
    <t>1403604841</t>
  </si>
  <si>
    <t>72581-9401</t>
  </si>
  <si>
    <t>Montáž ventilů rohových ke klozetům</t>
  </si>
  <si>
    <t>1743777827</t>
  </si>
  <si>
    <t>72582-1316</t>
  </si>
  <si>
    <t>Baterie dřezové pákové</t>
  </si>
  <si>
    <t>61384238</t>
  </si>
  <si>
    <t>72582-2611</t>
  </si>
  <si>
    <t>Baterie umývadlové pákové</t>
  </si>
  <si>
    <t>267448782</t>
  </si>
  <si>
    <t>72582-9101</t>
  </si>
  <si>
    <t>Montáž baterií dřezových pákových</t>
  </si>
  <si>
    <t>356610715</t>
  </si>
  <si>
    <t>72582-9122</t>
  </si>
  <si>
    <t>Montáž baterií umývadlových pákových</t>
  </si>
  <si>
    <t>711379542</t>
  </si>
  <si>
    <t>72584-1331</t>
  </si>
  <si>
    <t>Baterie sprchové se sprchovou ružicí</t>
  </si>
  <si>
    <t>-1452853419</t>
  </si>
  <si>
    <t>72584-9411</t>
  </si>
  <si>
    <t>Montáž baterie sprchové se sprchovou ružicí</t>
  </si>
  <si>
    <t>912729015</t>
  </si>
  <si>
    <t>72585-1317</t>
  </si>
  <si>
    <t>Ventil odpadní dřezový</t>
  </si>
  <si>
    <t>-149433474</t>
  </si>
  <si>
    <t>72585-1325</t>
  </si>
  <si>
    <t>Ventil odpadní umývadlový</t>
  </si>
  <si>
    <t>-1370049353</t>
  </si>
  <si>
    <t>72585-9102</t>
  </si>
  <si>
    <t>Montáž montáž ventilů odpadních</t>
  </si>
  <si>
    <t>523431709</t>
  </si>
  <si>
    <t>72586-1102</t>
  </si>
  <si>
    <t>Zápachové uzávěrky umývadlové</t>
  </si>
  <si>
    <t>341584391</t>
  </si>
  <si>
    <t>72586-2103</t>
  </si>
  <si>
    <t>Zápachové uzávěrky dřezové</t>
  </si>
  <si>
    <t>-123169583</t>
  </si>
  <si>
    <t>72586-9101</t>
  </si>
  <si>
    <t>Montáž zápachových uzávěrek umývadlových</t>
  </si>
  <si>
    <t>1566282931</t>
  </si>
  <si>
    <t>72586-9204</t>
  </si>
  <si>
    <t>Montáž zápachových uzávěrek dřezových</t>
  </si>
  <si>
    <t>867693977</t>
  </si>
  <si>
    <t>72586-9214</t>
  </si>
  <si>
    <t>Montáž zápachové uzávěrky pro kotel a bojler</t>
  </si>
  <si>
    <t>-436806645</t>
  </si>
  <si>
    <t>73221-1121</t>
  </si>
  <si>
    <t>Nepřímotop.zásobník.ohřívač TUV stac.,PN1,0MPa,objem 300 lt(1,5m2)</t>
  </si>
  <si>
    <t>-702196189</t>
  </si>
  <si>
    <t>73221-9113</t>
  </si>
  <si>
    <t>Montáž nepřímotop.zásobník.ohřívač TUV stacionár.,objem 300 litrů</t>
  </si>
  <si>
    <t>-599558614</t>
  </si>
  <si>
    <t>99872-51SP</t>
  </si>
  <si>
    <t>Stavební přípomoce</t>
  </si>
  <si>
    <t>366585962</t>
  </si>
  <si>
    <t>99872-5102</t>
  </si>
  <si>
    <t>1288878856</t>
  </si>
  <si>
    <t>DEMONTÁŽ VNITŘNÍ KANALIZACE (B01)</t>
  </si>
  <si>
    <t>72117-1808</t>
  </si>
  <si>
    <t>Demontáž potrubí z plastových trub KG a HT do DN100</t>
  </si>
  <si>
    <t>588807873</t>
  </si>
  <si>
    <t>72117-1809</t>
  </si>
  <si>
    <t>Demontáž potrubí z plastových trub z PVBC KG DN125</t>
  </si>
  <si>
    <t>-1258407476</t>
  </si>
  <si>
    <t>72122-0801</t>
  </si>
  <si>
    <t>Demontáž zápachové uzávěrky DN40</t>
  </si>
  <si>
    <t>2001150568</t>
  </si>
  <si>
    <t>72122-0801.1</t>
  </si>
  <si>
    <t xml:space="preserve">Demontáž zápachové uzávěrky,  DN50</t>
  </si>
  <si>
    <t>2093675118</t>
  </si>
  <si>
    <t>72129-0821</t>
  </si>
  <si>
    <t>1566331925</t>
  </si>
  <si>
    <t>DEMONTÁŽ VNITŘNÍ VODOVOD (B02)</t>
  </si>
  <si>
    <t>72217-0804</t>
  </si>
  <si>
    <t>Demontáž potrubí z plastových trubek PPR do D50</t>
  </si>
  <si>
    <t>-589721900</t>
  </si>
  <si>
    <t>72218-1812</t>
  </si>
  <si>
    <t>Demontáž ochrany potrubí tepelně izolačními trubicemi do DN50</t>
  </si>
  <si>
    <t>1229095130</t>
  </si>
  <si>
    <t>72222-0861</t>
  </si>
  <si>
    <t>-1258226867</t>
  </si>
  <si>
    <t>72222-0862</t>
  </si>
  <si>
    <t>Demontáž armatury závitové do G 1"</t>
  </si>
  <si>
    <t>-547536493</t>
  </si>
  <si>
    <t>72129-0822</t>
  </si>
  <si>
    <t>565494513</t>
  </si>
  <si>
    <t>DEMONTÁŽ ZAŘIZOVACÍ PŘEDMĚTY (B05)</t>
  </si>
  <si>
    <t>72521-0821</t>
  </si>
  <si>
    <t>Demontáž umývadla keramického, vč.přísl.</t>
  </si>
  <si>
    <t>-763897961</t>
  </si>
  <si>
    <t>72522-0842</t>
  </si>
  <si>
    <t>Demontáž van, vč.přísluš.</t>
  </si>
  <si>
    <t>-598219404</t>
  </si>
  <si>
    <t>72524-0812</t>
  </si>
  <si>
    <t>Demontáž sprch, vč.přísl.</t>
  </si>
  <si>
    <t>194330579</t>
  </si>
  <si>
    <t>72531-0821</t>
  </si>
  <si>
    <t>Demontáž dřezu, vč.přísl.</t>
  </si>
  <si>
    <t>1443263037</t>
  </si>
  <si>
    <t>72553-0823</t>
  </si>
  <si>
    <t>Demontáž ohřívače TUV, vč.přísluš.</t>
  </si>
  <si>
    <t>1481281747</t>
  </si>
  <si>
    <t>95</t>
  </si>
  <si>
    <t>72582-0801</t>
  </si>
  <si>
    <t>Demontáž baterií, vč.přísl.</t>
  </si>
  <si>
    <t>1945331112</t>
  </si>
  <si>
    <t>72559-0812</t>
  </si>
  <si>
    <t>-349827306</t>
  </si>
  <si>
    <t>KA05 - VZT 2. NP</t>
  </si>
  <si>
    <t xml:space="preserve">    751 - Vzduchotechnika</t>
  </si>
  <si>
    <t>751</t>
  </si>
  <si>
    <t>Vzduchotechnika</t>
  </si>
  <si>
    <t>1,01</t>
  </si>
  <si>
    <t>Malý axiální ventilátor IP45, průměr potrubí 100 mm, oběžné kole axiální z nárazuvzdorného plastu, motor s ochranou proti přetížení, nastavitelný doběh, průtok 95 m3/h, příkon 8W, napětí 230V, barva bílá</t>
  </si>
  <si>
    <t>-267005499</t>
  </si>
  <si>
    <t>1,03</t>
  </si>
  <si>
    <t xml:space="preserve">Tvarovka  UK-OS-100/45 oblouk plastový 45° pro kruhové potrubí</t>
  </si>
  <si>
    <t>1601169426</t>
  </si>
  <si>
    <t>1,04</t>
  </si>
  <si>
    <t xml:space="preserve">Tvarovka  UK-OS-125/90 oblouk plastový 90° pro kruhové potrubí</t>
  </si>
  <si>
    <t>-1007325645</t>
  </si>
  <si>
    <t>1,05</t>
  </si>
  <si>
    <t>Tvarovka UK-OBJ-125 T odbočka pro kruhové potrubí</t>
  </si>
  <si>
    <t>749887370</t>
  </si>
  <si>
    <t>1,06</t>
  </si>
  <si>
    <t>Potrubí UK-PP-125 potrubí kruhové plastové</t>
  </si>
  <si>
    <t>bm</t>
  </si>
  <si>
    <t>1289285279</t>
  </si>
  <si>
    <t>1,07</t>
  </si>
  <si>
    <t>Spojovací a montážní materiál</t>
  </si>
  <si>
    <t>2084823380</t>
  </si>
  <si>
    <t>1,08</t>
  </si>
  <si>
    <t>Izolační návlek na potrubí O 125 mm ze skelného vlákna obaleného hliníkovou fólií, tl. izolace 25 mm</t>
  </si>
  <si>
    <t>-279298322</t>
  </si>
  <si>
    <t>1,09</t>
  </si>
  <si>
    <t>Tlumič hluku 50 125/224 900mm</t>
  </si>
  <si>
    <t>-1555123515</t>
  </si>
  <si>
    <t>1,1</t>
  </si>
  <si>
    <t xml:space="preserve">Nastavitelný doběhový spínač  k radiálnímu ventilátoru  (230V/50Hz)</t>
  </si>
  <si>
    <t>1126617182</t>
  </si>
  <si>
    <t>1,11</t>
  </si>
  <si>
    <t>-691300583</t>
  </si>
  <si>
    <t>1,12</t>
  </si>
  <si>
    <t>2073961418</t>
  </si>
  <si>
    <t>1,13</t>
  </si>
  <si>
    <t>Provozní zkouška včetně zaškolení</t>
  </si>
  <si>
    <t>-1138810614</t>
  </si>
  <si>
    <t>1,14</t>
  </si>
  <si>
    <t>Výrobní dokumentace</t>
  </si>
  <si>
    <t>-578521270</t>
  </si>
  <si>
    <t>Pomocné lešení</t>
  </si>
  <si>
    <t>1633780334</t>
  </si>
  <si>
    <t>1,16</t>
  </si>
  <si>
    <t>Oplechování prostupu střešním pláštěm</t>
  </si>
  <si>
    <t>181226529</t>
  </si>
  <si>
    <t>KA06 - Topení 2. NP</t>
  </si>
  <si>
    <t>731 - Ústřední vytápění</t>
  </si>
  <si>
    <t xml:space="preserve">    D1 - Izolace tepelné – montáž</t>
  </si>
  <si>
    <t xml:space="preserve">    D2 - UT – zdroj tepla</t>
  </si>
  <si>
    <t xml:space="preserve">    D3 - Rozvod potrubí UT – montáž</t>
  </si>
  <si>
    <t xml:space="preserve">    D4 - Armatury – montáž</t>
  </si>
  <si>
    <t xml:space="preserve">    D5 - Otopná tělesa - montáž</t>
  </si>
  <si>
    <t>731</t>
  </si>
  <si>
    <t>Ústřední vytápění</t>
  </si>
  <si>
    <t>Izolace tepelné – montáž</t>
  </si>
  <si>
    <t>713-IZ-TBX15-10</t>
  </si>
  <si>
    <t>Izolace TUBEX DN15/tl.10mm</t>
  </si>
  <si>
    <t>1045479598</t>
  </si>
  <si>
    <t>713-IZ-TBX15-10.1</t>
  </si>
  <si>
    <t>Izolace TUBEX DN18/tl.10mm</t>
  </si>
  <si>
    <t>147997050</t>
  </si>
  <si>
    <t>713-IZ-TBX22-10</t>
  </si>
  <si>
    <t>Izolace TUBEX 22/tl.10mm</t>
  </si>
  <si>
    <t>224957072</t>
  </si>
  <si>
    <t>713-IZ-TBX28-10</t>
  </si>
  <si>
    <t>Izolace TUBEX 28/tl.10mm</t>
  </si>
  <si>
    <t>1671149139</t>
  </si>
  <si>
    <t>713-IZ-TBX-X-MT</t>
  </si>
  <si>
    <t>MT izolace TUBEX</t>
  </si>
  <si>
    <t>-779902193</t>
  </si>
  <si>
    <t>UT – zdroj tepla</t>
  </si>
  <si>
    <t>731 24-9211</t>
  </si>
  <si>
    <t>MT rychlovyhř agregátu - bez přípravy TVU</t>
  </si>
  <si>
    <t>-952187386</t>
  </si>
  <si>
    <t>kotel</t>
  </si>
  <si>
    <t>Kotel nástěnný do 30kW - ZP</t>
  </si>
  <si>
    <t>-1771116958</t>
  </si>
  <si>
    <t>kotel.1</t>
  </si>
  <si>
    <t>Oprava odkouření DN 100/60</t>
  </si>
  <si>
    <t>1780330334</t>
  </si>
  <si>
    <t>anuloid</t>
  </si>
  <si>
    <t>HVDT do 1,5 m3/hod</t>
  </si>
  <si>
    <t>1847839428</t>
  </si>
  <si>
    <t>HZS</t>
  </si>
  <si>
    <t>DMT kotle Therm a boileru Therm</t>
  </si>
  <si>
    <t>hod.</t>
  </si>
  <si>
    <t>956430199</t>
  </si>
  <si>
    <t>čerpadlo</t>
  </si>
  <si>
    <t>Čerpadlo Q=1,5 m3/h, H=30 kPa - elektronické pro ÚT</t>
  </si>
  <si>
    <t>-1279719085</t>
  </si>
  <si>
    <t>čerpadlo.1</t>
  </si>
  <si>
    <t>Čerpadlo Q=1,8 m3/h, H=30 kPa - 3-st.otáčky pro ohřev TVU</t>
  </si>
  <si>
    <t>897625918</t>
  </si>
  <si>
    <t>HZS.1</t>
  </si>
  <si>
    <t>Revize a uvedení do provozu - kotel, ohřev, regulace</t>
  </si>
  <si>
    <t>454093030</t>
  </si>
  <si>
    <t>Pol55</t>
  </si>
  <si>
    <t>pro ÚT a nepřímotopný boiler - a regulace sekcí ÚT a TVU</t>
  </si>
  <si>
    <t>sada</t>
  </si>
  <si>
    <t>719052360</t>
  </si>
  <si>
    <t>732 42-9111</t>
  </si>
  <si>
    <t>MT čerpadel oběhových</t>
  </si>
  <si>
    <t>-157422901</t>
  </si>
  <si>
    <t>Rozvod potrubí UT – montáž</t>
  </si>
  <si>
    <t>733 11-3112</t>
  </si>
  <si>
    <t xml:space="preserve">Přípl za přípojku  do DN 15</t>
  </si>
  <si>
    <t>-291616348</t>
  </si>
  <si>
    <t>733 11-3112.1</t>
  </si>
  <si>
    <t xml:space="preserve">Přípl za přípojku  do DN 20</t>
  </si>
  <si>
    <t>-1513150027</t>
  </si>
  <si>
    <t>733 11-3115</t>
  </si>
  <si>
    <t xml:space="preserve">Přípl za přípojku  DN 25 - kotel a boiler</t>
  </si>
  <si>
    <t>-1519735390</t>
  </si>
  <si>
    <t>733 22-3102</t>
  </si>
  <si>
    <t xml:space="preserve">Trubka Cu-Supersan  15x1</t>
  </si>
  <si>
    <t>-1970013957</t>
  </si>
  <si>
    <t>733 22-3103</t>
  </si>
  <si>
    <t xml:space="preserve">Trubka Cu-Supersan  18x1</t>
  </si>
  <si>
    <t>-1091449346</t>
  </si>
  <si>
    <t>733 22-3104</t>
  </si>
  <si>
    <t xml:space="preserve">Trubka Cu-Supersan  22x1</t>
  </si>
  <si>
    <t>-1321425231</t>
  </si>
  <si>
    <t>733 22-3105</t>
  </si>
  <si>
    <t xml:space="preserve">Trubka Cu-Supersan  28x1</t>
  </si>
  <si>
    <t>-235426890</t>
  </si>
  <si>
    <t>733 29-1102</t>
  </si>
  <si>
    <t>Zkouška těsnosti měď. potrubí</t>
  </si>
  <si>
    <t>-2121618554</t>
  </si>
  <si>
    <t>733 MP-9001</t>
  </si>
  <si>
    <t>Drobny mt. mat. Cu do 28x1</t>
  </si>
  <si>
    <t>322697602</t>
  </si>
  <si>
    <t>733 11-0806</t>
  </si>
  <si>
    <t>DMT potrubí do DN 25 - dle výkresů</t>
  </si>
  <si>
    <t>-1614385231</t>
  </si>
  <si>
    <t>Armatury – montáž</t>
  </si>
  <si>
    <t>734 20-9102</t>
  </si>
  <si>
    <t>MT armatur na 1 závit G 3/8" - VK a AOV</t>
  </si>
  <si>
    <t>-31639131</t>
  </si>
  <si>
    <t>734 20-9113</t>
  </si>
  <si>
    <t xml:space="preserve">MT armatur na 2 závity  do G 1/2 -  na tělesa z DMT</t>
  </si>
  <si>
    <t>-782101914</t>
  </si>
  <si>
    <t>734 20-9115</t>
  </si>
  <si>
    <t>MT armatur na 2 závity G 1 - kotelna</t>
  </si>
  <si>
    <t>1440070703</t>
  </si>
  <si>
    <t>734 20-9124</t>
  </si>
  <si>
    <t>MT armatur na 3 závity G 5/4 - 3cest. ventil DN 20</t>
  </si>
  <si>
    <t>10579605</t>
  </si>
  <si>
    <t>734 22-1681</t>
  </si>
  <si>
    <t>Doplnění termostat. Hlavic s "0" - na stáv. i nová tělesa</t>
  </si>
  <si>
    <t>-1287317526</t>
  </si>
  <si>
    <t>734 20-0822</t>
  </si>
  <si>
    <t>DMT armatur do G 1" - s tělesy a kotlem</t>
  </si>
  <si>
    <t>-1267577074</t>
  </si>
  <si>
    <t>734 22-1412</t>
  </si>
  <si>
    <t>Automatický odvětrávací ventil, DN 10 - na HVDT</t>
  </si>
  <si>
    <t>719705192</t>
  </si>
  <si>
    <t>734 29-2715</t>
  </si>
  <si>
    <t>Kulový kohout DN 25 závit vnitřní</t>
  </si>
  <si>
    <t>-179898804</t>
  </si>
  <si>
    <t>734-BA-ZK25</t>
  </si>
  <si>
    <t>Ballstop KK+ZK DN25 - se ZK</t>
  </si>
  <si>
    <t>-1782424109</t>
  </si>
  <si>
    <t>734-BA-LL25</t>
  </si>
  <si>
    <t>Filtrball KK+F DN25 - s filtrem</t>
  </si>
  <si>
    <t>1440731311</t>
  </si>
  <si>
    <t>734 VK-R608/10</t>
  </si>
  <si>
    <t xml:space="preserve">Vypoušť. kohout  DN10</t>
  </si>
  <si>
    <t>-498354840</t>
  </si>
  <si>
    <t>Elektroventil</t>
  </si>
  <si>
    <t>Třícest klapka DN 20, Kv=6,3 - závit. - s el. pohonem</t>
  </si>
  <si>
    <t>87588643</t>
  </si>
  <si>
    <t>T+M</t>
  </si>
  <si>
    <t xml:space="preserve">Termomanometr  do 120 ;C, 40kPa</t>
  </si>
  <si>
    <t>-2132362523</t>
  </si>
  <si>
    <t>Otopná tělesa - montáž</t>
  </si>
  <si>
    <t>735 00-0912</t>
  </si>
  <si>
    <t>Vyregul ventilů s termost ovládánim - celý systém K2</t>
  </si>
  <si>
    <t>1580030347</t>
  </si>
  <si>
    <t>735 11-1810</t>
  </si>
  <si>
    <t>DMT litinových radiátorů článkových</t>
  </si>
  <si>
    <t>1615021150</t>
  </si>
  <si>
    <t>735 15-1821</t>
  </si>
  <si>
    <t>DMT těles panelových</t>
  </si>
  <si>
    <t>1594853350</t>
  </si>
  <si>
    <t>735 15-9110</t>
  </si>
  <si>
    <t>MT otop těles panel 1řadých</t>
  </si>
  <si>
    <t>-1502247334</t>
  </si>
  <si>
    <t>735 15-9210</t>
  </si>
  <si>
    <t>MT otop těles panel 2 řadých - 2x nové a 1 z DMT</t>
  </si>
  <si>
    <t>-875926328</t>
  </si>
  <si>
    <t>735 19-1904</t>
  </si>
  <si>
    <t>Propláchnutí radiátorů po DMT</t>
  </si>
  <si>
    <t>1803171651</t>
  </si>
  <si>
    <t>735 19-2911</t>
  </si>
  <si>
    <t>Zpětná MNT litinových radiátorů - 1 kus + konzoly</t>
  </si>
  <si>
    <t>2072301300</t>
  </si>
  <si>
    <t>735 19-2923</t>
  </si>
  <si>
    <t>Zpětná MNT panelových radiátorů</t>
  </si>
  <si>
    <t>-1630238418</t>
  </si>
  <si>
    <t>HZS.2</t>
  </si>
  <si>
    <t>Topná zkouška a doregulace TRV - celý systém K2</t>
  </si>
  <si>
    <t>1029647082</t>
  </si>
  <si>
    <t>Panel.těleso</t>
  </si>
  <si>
    <t>Dvouřadé 22-6120</t>
  </si>
  <si>
    <t>-420393459</t>
  </si>
  <si>
    <t>KA07 - Ostatní 2. NP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</si>
  <si>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</si>
  <si>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</si>
  <si>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</si>
  <si>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</si>
  <si>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</si>
  <si>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</si>
  <si>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</si>
  <si>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</si>
  <si>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013254000</t>
  </si>
  <si>
    <t xml:space="preserve">Dokumentace skutečného provedení stavby -  dílo dle vyhl. 499/2006 ve 3 listinných vyhotoveních + 3x CD</t>
  </si>
  <si>
    <t>…</t>
  </si>
  <si>
    <t>1024</t>
  </si>
  <si>
    <t>2059972594</t>
  </si>
  <si>
    <t>VRN3</t>
  </si>
  <si>
    <t>Zařízení staveniště</t>
  </si>
  <si>
    <t>032002000</t>
  </si>
  <si>
    <t>Zařízení staveniště - vybudování, provoz, zrušení</t>
  </si>
  <si>
    <t>2093486947</t>
  </si>
  <si>
    <t>VRN5</t>
  </si>
  <si>
    <t>Finanční náklady</t>
  </si>
  <si>
    <t>051002000</t>
  </si>
  <si>
    <t>Náklady spojené s pojištěním odpovědnosti za škodu způsobenou třetím osobám</t>
  </si>
  <si>
    <t>-1209930504</t>
  </si>
  <si>
    <t>056002000</t>
  </si>
  <si>
    <t>Náklady spojené se zřízením a vedením bankovní záruky</t>
  </si>
  <si>
    <t>812454602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</si>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</sst>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36</v>
      </c>
      <c r="AO17" s="28"/>
      <c r="AP17" s="28"/>
      <c r="AQ17" s="30"/>
      <c r="BE17" s="38"/>
      <c r="BS17" s="23" t="s">
        <v>37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37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KA062019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Stavební úpravy objektu VOŠS a SŠS Vysoké Mýto v ul. Kpt. Poplera č.p. 272 - rozdělení 2. NP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na pozemku č. parc. 4020/5 v k.ú. Vysoké Mýto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9. 5. 2019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VOŠ a SPŠ stavební Vysoké Mýto, ul. Kpt.Poplera272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Ing. David Karbulka, Jaroslav 34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ROUND(SUM(AG52:AG57),2)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ROUND(SUM(AS52:AS57),2)</f>
        <v>0</v>
      </c>
      <c r="AT51" s="113">
        <f>ROUND(SUM(AV51:AW51),2)</f>
        <v>0</v>
      </c>
      <c r="AU51" s="114">
        <f>ROUND(SUM(AU52:AU57),5)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ROUND(SUM(AZ52:AZ57),2)</f>
        <v>0</v>
      </c>
      <c r="BA51" s="113">
        <f>ROUND(SUM(BA52:BA57),2)</f>
        <v>0</v>
      </c>
      <c r="BB51" s="113">
        <f>ROUND(SUM(BB52:BB57),2)</f>
        <v>0</v>
      </c>
      <c r="BC51" s="113">
        <f>ROUND(SUM(BC52:BC57),2)</f>
        <v>0</v>
      </c>
      <c r="BD51" s="115">
        <f>ROUND(SUM(BD52:BD57),2)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6.5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'KA01 - 2. NP'!J27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'KA01 - 2. NP'!P91</f>
        <v>0</v>
      </c>
      <c r="AV52" s="127">
        <f>'KA01 - 2. NP'!J30</f>
        <v>0</v>
      </c>
      <c r="AW52" s="127">
        <f>'KA01 - 2. NP'!J31</f>
        <v>0</v>
      </c>
      <c r="AX52" s="127">
        <f>'KA01 - 2. NP'!J32</f>
        <v>0</v>
      </c>
      <c r="AY52" s="127">
        <f>'KA01 - 2. NP'!J33</f>
        <v>0</v>
      </c>
      <c r="AZ52" s="127">
        <f>'KA01 - 2. NP'!F30</f>
        <v>0</v>
      </c>
      <c r="BA52" s="127">
        <f>'KA01 - 2. NP'!F31</f>
        <v>0</v>
      </c>
      <c r="BB52" s="127">
        <f>'KA01 - 2. NP'!F32</f>
        <v>0</v>
      </c>
      <c r="BC52" s="127">
        <f>'KA01 - 2. NP'!F33</f>
        <v>0</v>
      </c>
      <c r="BD52" s="129">
        <f>'KA01 - 2. NP'!F34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83</v>
      </c>
    </row>
    <row r="53" s="5" customFormat="1" ht="16.5" customHeight="1">
      <c r="A53" s="118" t="s">
        <v>77</v>
      </c>
      <c r="B53" s="119"/>
      <c r="C53" s="120"/>
      <c r="D53" s="121" t="s">
        <v>84</v>
      </c>
      <c r="E53" s="121"/>
      <c r="F53" s="121"/>
      <c r="G53" s="121"/>
      <c r="H53" s="121"/>
      <c r="I53" s="122"/>
      <c r="J53" s="121" t="s">
        <v>85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'KA03 - Elektro 2. NP'!J27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26">
        <v>0</v>
      </c>
      <c r="AT53" s="127">
        <f>ROUND(SUM(AV53:AW53),2)</f>
        <v>0</v>
      </c>
      <c r="AU53" s="128">
        <f>'KA03 - Elektro 2. NP'!P117</f>
        <v>0</v>
      </c>
      <c r="AV53" s="127">
        <f>'KA03 - Elektro 2. NP'!J30</f>
        <v>0</v>
      </c>
      <c r="AW53" s="127">
        <f>'KA03 - Elektro 2. NP'!J31</f>
        <v>0</v>
      </c>
      <c r="AX53" s="127">
        <f>'KA03 - Elektro 2. NP'!J32</f>
        <v>0</v>
      </c>
      <c r="AY53" s="127">
        <f>'KA03 - Elektro 2. NP'!J33</f>
        <v>0</v>
      </c>
      <c r="AZ53" s="127">
        <f>'KA03 - Elektro 2. NP'!F30</f>
        <v>0</v>
      </c>
      <c r="BA53" s="127">
        <f>'KA03 - Elektro 2. NP'!F31</f>
        <v>0</v>
      </c>
      <c r="BB53" s="127">
        <f>'KA03 - Elektro 2. NP'!F32</f>
        <v>0</v>
      </c>
      <c r="BC53" s="127">
        <f>'KA03 - Elektro 2. NP'!F33</f>
        <v>0</v>
      </c>
      <c r="BD53" s="129">
        <f>'KA03 - Elektro 2. NP'!F34</f>
        <v>0</v>
      </c>
      <c r="BT53" s="130" t="s">
        <v>81</v>
      </c>
      <c r="BV53" s="130" t="s">
        <v>75</v>
      </c>
      <c r="BW53" s="130" t="s">
        <v>86</v>
      </c>
      <c r="BX53" s="130" t="s">
        <v>7</v>
      </c>
      <c r="CL53" s="130" t="s">
        <v>21</v>
      </c>
      <c r="CM53" s="130" t="s">
        <v>83</v>
      </c>
    </row>
    <row r="54" s="5" customFormat="1" ht="16.5" customHeight="1">
      <c r="A54" s="118" t="s">
        <v>77</v>
      </c>
      <c r="B54" s="119"/>
      <c r="C54" s="120"/>
      <c r="D54" s="121" t="s">
        <v>87</v>
      </c>
      <c r="E54" s="121"/>
      <c r="F54" s="121"/>
      <c r="G54" s="121"/>
      <c r="H54" s="121"/>
      <c r="I54" s="122"/>
      <c r="J54" s="121" t="s">
        <v>88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'KA04 - ZTI 2. NP'!J27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80</v>
      </c>
      <c r="AR54" s="125"/>
      <c r="AS54" s="126">
        <v>0</v>
      </c>
      <c r="AT54" s="127">
        <f>ROUND(SUM(AV54:AW54),2)</f>
        <v>0</v>
      </c>
      <c r="AU54" s="128">
        <f>'KA04 - ZTI 2. NP'!P84</f>
        <v>0</v>
      </c>
      <c r="AV54" s="127">
        <f>'KA04 - ZTI 2. NP'!J30</f>
        <v>0</v>
      </c>
      <c r="AW54" s="127">
        <f>'KA04 - ZTI 2. NP'!J31</f>
        <v>0</v>
      </c>
      <c r="AX54" s="127">
        <f>'KA04 - ZTI 2. NP'!J32</f>
        <v>0</v>
      </c>
      <c r="AY54" s="127">
        <f>'KA04 - ZTI 2. NP'!J33</f>
        <v>0</v>
      </c>
      <c r="AZ54" s="127">
        <f>'KA04 - ZTI 2. NP'!F30</f>
        <v>0</v>
      </c>
      <c r="BA54" s="127">
        <f>'KA04 - ZTI 2. NP'!F31</f>
        <v>0</v>
      </c>
      <c r="BB54" s="127">
        <f>'KA04 - ZTI 2. NP'!F32</f>
        <v>0</v>
      </c>
      <c r="BC54" s="127">
        <f>'KA04 - ZTI 2. NP'!F33</f>
        <v>0</v>
      </c>
      <c r="BD54" s="129">
        <f>'KA04 - ZTI 2. NP'!F34</f>
        <v>0</v>
      </c>
      <c r="BT54" s="130" t="s">
        <v>81</v>
      </c>
      <c r="BV54" s="130" t="s">
        <v>75</v>
      </c>
      <c r="BW54" s="130" t="s">
        <v>89</v>
      </c>
      <c r="BX54" s="130" t="s">
        <v>7</v>
      </c>
      <c r="CL54" s="130" t="s">
        <v>21</v>
      </c>
      <c r="CM54" s="130" t="s">
        <v>83</v>
      </c>
    </row>
    <row r="55" s="5" customFormat="1" ht="16.5" customHeight="1">
      <c r="A55" s="118" t="s">
        <v>77</v>
      </c>
      <c r="B55" s="119"/>
      <c r="C55" s="120"/>
      <c r="D55" s="121" t="s">
        <v>90</v>
      </c>
      <c r="E55" s="121"/>
      <c r="F55" s="121"/>
      <c r="G55" s="121"/>
      <c r="H55" s="121"/>
      <c r="I55" s="122"/>
      <c r="J55" s="121" t="s">
        <v>91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'KA05 - VZT 2. NP'!J27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80</v>
      </c>
      <c r="AR55" s="125"/>
      <c r="AS55" s="126">
        <v>0</v>
      </c>
      <c r="AT55" s="127">
        <f>ROUND(SUM(AV55:AW55),2)</f>
        <v>0</v>
      </c>
      <c r="AU55" s="128">
        <f>'KA05 - VZT 2. NP'!P78</f>
        <v>0</v>
      </c>
      <c r="AV55" s="127">
        <f>'KA05 - VZT 2. NP'!J30</f>
        <v>0</v>
      </c>
      <c r="AW55" s="127">
        <f>'KA05 - VZT 2. NP'!J31</f>
        <v>0</v>
      </c>
      <c r="AX55" s="127">
        <f>'KA05 - VZT 2. NP'!J32</f>
        <v>0</v>
      </c>
      <c r="AY55" s="127">
        <f>'KA05 - VZT 2. NP'!J33</f>
        <v>0</v>
      </c>
      <c r="AZ55" s="127">
        <f>'KA05 - VZT 2. NP'!F30</f>
        <v>0</v>
      </c>
      <c r="BA55" s="127">
        <f>'KA05 - VZT 2. NP'!F31</f>
        <v>0</v>
      </c>
      <c r="BB55" s="127">
        <f>'KA05 - VZT 2. NP'!F32</f>
        <v>0</v>
      </c>
      <c r="BC55" s="127">
        <f>'KA05 - VZT 2. NP'!F33</f>
        <v>0</v>
      </c>
      <c r="BD55" s="129">
        <f>'KA05 - VZT 2. NP'!F34</f>
        <v>0</v>
      </c>
      <c r="BT55" s="130" t="s">
        <v>81</v>
      </c>
      <c r="BV55" s="130" t="s">
        <v>75</v>
      </c>
      <c r="BW55" s="130" t="s">
        <v>92</v>
      </c>
      <c r="BX55" s="130" t="s">
        <v>7</v>
      </c>
      <c r="CL55" s="130" t="s">
        <v>21</v>
      </c>
      <c r="CM55" s="130" t="s">
        <v>83</v>
      </c>
    </row>
    <row r="56" s="5" customFormat="1" ht="16.5" customHeight="1">
      <c r="A56" s="118" t="s">
        <v>77</v>
      </c>
      <c r="B56" s="119"/>
      <c r="C56" s="120"/>
      <c r="D56" s="121" t="s">
        <v>93</v>
      </c>
      <c r="E56" s="121"/>
      <c r="F56" s="121"/>
      <c r="G56" s="121"/>
      <c r="H56" s="121"/>
      <c r="I56" s="122"/>
      <c r="J56" s="121" t="s">
        <v>94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'KA06 - Topení 2. NP'!J27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80</v>
      </c>
      <c r="AR56" s="125"/>
      <c r="AS56" s="126">
        <v>0</v>
      </c>
      <c r="AT56" s="127">
        <f>ROUND(SUM(AV56:AW56),2)</f>
        <v>0</v>
      </c>
      <c r="AU56" s="128">
        <f>'KA06 - Topení 2. NP'!P82</f>
        <v>0</v>
      </c>
      <c r="AV56" s="127">
        <f>'KA06 - Topení 2. NP'!J30</f>
        <v>0</v>
      </c>
      <c r="AW56" s="127">
        <f>'KA06 - Topení 2. NP'!J31</f>
        <v>0</v>
      </c>
      <c r="AX56" s="127">
        <f>'KA06 - Topení 2. NP'!J32</f>
        <v>0</v>
      </c>
      <c r="AY56" s="127">
        <f>'KA06 - Topení 2. NP'!J33</f>
        <v>0</v>
      </c>
      <c r="AZ56" s="127">
        <f>'KA06 - Topení 2. NP'!F30</f>
        <v>0</v>
      </c>
      <c r="BA56" s="127">
        <f>'KA06 - Topení 2. NP'!F31</f>
        <v>0</v>
      </c>
      <c r="BB56" s="127">
        <f>'KA06 - Topení 2. NP'!F32</f>
        <v>0</v>
      </c>
      <c r="BC56" s="127">
        <f>'KA06 - Topení 2. NP'!F33</f>
        <v>0</v>
      </c>
      <c r="BD56" s="129">
        <f>'KA06 - Topení 2. NP'!F34</f>
        <v>0</v>
      </c>
      <c r="BT56" s="130" t="s">
        <v>81</v>
      </c>
      <c r="BV56" s="130" t="s">
        <v>75</v>
      </c>
      <c r="BW56" s="130" t="s">
        <v>95</v>
      </c>
      <c r="BX56" s="130" t="s">
        <v>7</v>
      </c>
      <c r="CL56" s="130" t="s">
        <v>21</v>
      </c>
      <c r="CM56" s="130" t="s">
        <v>83</v>
      </c>
    </row>
    <row r="57" s="5" customFormat="1" ht="16.5" customHeight="1">
      <c r="A57" s="118" t="s">
        <v>77</v>
      </c>
      <c r="B57" s="119"/>
      <c r="C57" s="120"/>
      <c r="D57" s="121" t="s">
        <v>96</v>
      </c>
      <c r="E57" s="121"/>
      <c r="F57" s="121"/>
      <c r="G57" s="121"/>
      <c r="H57" s="121"/>
      <c r="I57" s="122"/>
      <c r="J57" s="121" t="s">
        <v>97</v>
      </c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3">
        <f>'KA07 - Ostatní 2. NP'!J27</f>
        <v>0</v>
      </c>
      <c r="AH57" s="122"/>
      <c r="AI57" s="122"/>
      <c r="AJ57" s="122"/>
      <c r="AK57" s="122"/>
      <c r="AL57" s="122"/>
      <c r="AM57" s="122"/>
      <c r="AN57" s="123">
        <f>SUM(AG57,AT57)</f>
        <v>0</v>
      </c>
      <c r="AO57" s="122"/>
      <c r="AP57" s="122"/>
      <c r="AQ57" s="124" t="s">
        <v>80</v>
      </c>
      <c r="AR57" s="125"/>
      <c r="AS57" s="131">
        <v>0</v>
      </c>
      <c r="AT57" s="132">
        <f>ROUND(SUM(AV57:AW57),2)</f>
        <v>0</v>
      </c>
      <c r="AU57" s="133">
        <f>'KA07 - Ostatní 2. NP'!P80</f>
        <v>0</v>
      </c>
      <c r="AV57" s="132">
        <f>'KA07 - Ostatní 2. NP'!J30</f>
        <v>0</v>
      </c>
      <c r="AW57" s="132">
        <f>'KA07 - Ostatní 2. NP'!J31</f>
        <v>0</v>
      </c>
      <c r="AX57" s="132">
        <f>'KA07 - Ostatní 2. NP'!J32</f>
        <v>0</v>
      </c>
      <c r="AY57" s="132">
        <f>'KA07 - Ostatní 2. NP'!J33</f>
        <v>0</v>
      </c>
      <c r="AZ57" s="132">
        <f>'KA07 - Ostatní 2. NP'!F30</f>
        <v>0</v>
      </c>
      <c r="BA57" s="132">
        <f>'KA07 - Ostatní 2. NP'!F31</f>
        <v>0</v>
      </c>
      <c r="BB57" s="132">
        <f>'KA07 - Ostatní 2. NP'!F32</f>
        <v>0</v>
      </c>
      <c r="BC57" s="132">
        <f>'KA07 - Ostatní 2. NP'!F33</f>
        <v>0</v>
      </c>
      <c r="BD57" s="134">
        <f>'KA07 - Ostatní 2. NP'!F34</f>
        <v>0</v>
      </c>
      <c r="BT57" s="130" t="s">
        <v>81</v>
      </c>
      <c r="BV57" s="130" t="s">
        <v>75</v>
      </c>
      <c r="BW57" s="130" t="s">
        <v>98</v>
      </c>
      <c r="BX57" s="130" t="s">
        <v>7</v>
      </c>
      <c r="CL57" s="130" t="s">
        <v>21</v>
      </c>
      <c r="CM57" s="130" t="s">
        <v>83</v>
      </c>
    </row>
    <row r="58" s="1" customFormat="1" ht="30" customHeight="1">
      <c r="B58" s="45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1"/>
    </row>
    <row r="59" s="1" customFormat="1" ht="6.96" customHeight="1">
      <c r="B59" s="66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71"/>
    </row>
  </sheetData>
  <sheetProtection sheet="1" formatColumns="0" formatRows="0" objects="1" scenarios="1" spinCount="100000" saltValue="JfN8pDKZEfLQAeKe22izGbALpRPj6pkK8vtCqhhZmzV09xCC21Kt3/duZi7SVRVGgsUOyMtt1BwbvGNJaTxqDw==" hashValue="oeYUrs1LXMdDfAVNLYOyqr1q3nockoS61zc/Rib7HYmDDX9EJdJh0mLLIbqEhXE48iDfkxB6E9KF75SGSbUTvA==" algorithmName="SHA-512" password="CC35"/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KA01 - 2. NP'!C2" display="/"/>
    <hyperlink ref="A53" location="'KA03 - Elektro 2. NP'!C2" display="/"/>
    <hyperlink ref="A54" location="'KA04 - ZTI 2. NP'!C2" display="/"/>
    <hyperlink ref="A55" location="'KA05 - VZT 2. NP'!C2" display="/"/>
    <hyperlink ref="A56" location="'KA06 - Topení 2. NP'!C2" display="/"/>
    <hyperlink ref="A57" location="'KA07 - Ostatní 2. NP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106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ROUND(J91,2)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ROUND(SUM(BE91:BE658), 2)</f>
        <v>0</v>
      </c>
      <c r="G30" s="46"/>
      <c r="H30" s="46"/>
      <c r="I30" s="157">
        <v>0.20999999999999999</v>
      </c>
      <c r="J30" s="156">
        <f>ROUND(ROUND((SUM(BE91:BE658)),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ROUND(SUM(BF91:BF658), 2)</f>
        <v>0</v>
      </c>
      <c r="G31" s="46"/>
      <c r="H31" s="46"/>
      <c r="I31" s="157">
        <v>0.14999999999999999</v>
      </c>
      <c r="J31" s="156">
        <f>ROUND(ROUND((SUM(BF91:BF658)),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ROUND(SUM(BG91:BG658),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ROUND(SUM(BH91:BH658),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ROUND(SUM(BI91:BI658),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KA01 - 2.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J91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112</v>
      </c>
      <c r="E57" s="179"/>
      <c r="F57" s="179"/>
      <c r="G57" s="179"/>
      <c r="H57" s="179"/>
      <c r="I57" s="180"/>
      <c r="J57" s="181">
        <f>J92</f>
        <v>0</v>
      </c>
      <c r="K57" s="182"/>
    </row>
    <row r="58" s="8" customFormat="1" ht="19.92" customHeight="1">
      <c r="B58" s="183"/>
      <c r="C58" s="184"/>
      <c r="D58" s="185" t="s">
        <v>113</v>
      </c>
      <c r="E58" s="186"/>
      <c r="F58" s="186"/>
      <c r="G58" s="186"/>
      <c r="H58" s="186"/>
      <c r="I58" s="187"/>
      <c r="J58" s="188">
        <f>J93</f>
        <v>0</v>
      </c>
      <c r="K58" s="189"/>
    </row>
    <row r="59" s="8" customFormat="1" ht="19.92" customHeight="1">
      <c r="B59" s="183"/>
      <c r="C59" s="184"/>
      <c r="D59" s="185" t="s">
        <v>114</v>
      </c>
      <c r="E59" s="186"/>
      <c r="F59" s="186"/>
      <c r="G59" s="186"/>
      <c r="H59" s="186"/>
      <c r="I59" s="187"/>
      <c r="J59" s="188">
        <f>J134</f>
        <v>0</v>
      </c>
      <c r="K59" s="189"/>
    </row>
    <row r="60" s="8" customFormat="1" ht="19.92" customHeight="1">
      <c r="B60" s="183"/>
      <c r="C60" s="184"/>
      <c r="D60" s="185" t="s">
        <v>115</v>
      </c>
      <c r="E60" s="186"/>
      <c r="F60" s="186"/>
      <c r="G60" s="186"/>
      <c r="H60" s="186"/>
      <c r="I60" s="187"/>
      <c r="J60" s="188">
        <f>J220</f>
        <v>0</v>
      </c>
      <c r="K60" s="189"/>
    </row>
    <row r="61" s="8" customFormat="1" ht="19.92" customHeight="1">
      <c r="B61" s="183"/>
      <c r="C61" s="184"/>
      <c r="D61" s="185" t="s">
        <v>116</v>
      </c>
      <c r="E61" s="186"/>
      <c r="F61" s="186"/>
      <c r="G61" s="186"/>
      <c r="H61" s="186"/>
      <c r="I61" s="187"/>
      <c r="J61" s="188">
        <f>J338</f>
        <v>0</v>
      </c>
      <c r="K61" s="189"/>
    </row>
    <row r="62" s="8" customFormat="1" ht="19.92" customHeight="1">
      <c r="B62" s="183"/>
      <c r="C62" s="184"/>
      <c r="D62" s="185" t="s">
        <v>117</v>
      </c>
      <c r="E62" s="186"/>
      <c r="F62" s="186"/>
      <c r="G62" s="186"/>
      <c r="H62" s="186"/>
      <c r="I62" s="187"/>
      <c r="J62" s="188">
        <f>J345</f>
        <v>0</v>
      </c>
      <c r="K62" s="189"/>
    </row>
    <row r="63" s="7" customFormat="1" ht="24.96" customHeight="1">
      <c r="B63" s="176"/>
      <c r="C63" s="177"/>
      <c r="D63" s="178" t="s">
        <v>118</v>
      </c>
      <c r="E63" s="179"/>
      <c r="F63" s="179"/>
      <c r="G63" s="179"/>
      <c r="H63" s="179"/>
      <c r="I63" s="180"/>
      <c r="J63" s="181">
        <f>J347</f>
        <v>0</v>
      </c>
      <c r="K63" s="182"/>
    </row>
    <row r="64" s="8" customFormat="1" ht="19.92" customHeight="1">
      <c r="B64" s="183"/>
      <c r="C64" s="184"/>
      <c r="D64" s="185" t="s">
        <v>119</v>
      </c>
      <c r="E64" s="186"/>
      <c r="F64" s="186"/>
      <c r="G64" s="186"/>
      <c r="H64" s="186"/>
      <c r="I64" s="187"/>
      <c r="J64" s="188">
        <f>J348</f>
        <v>0</v>
      </c>
      <c r="K64" s="189"/>
    </row>
    <row r="65" s="8" customFormat="1" ht="19.92" customHeight="1">
      <c r="B65" s="183"/>
      <c r="C65" s="184"/>
      <c r="D65" s="185" t="s">
        <v>120</v>
      </c>
      <c r="E65" s="186"/>
      <c r="F65" s="186"/>
      <c r="G65" s="186"/>
      <c r="H65" s="186"/>
      <c r="I65" s="187"/>
      <c r="J65" s="188">
        <f>J354</f>
        <v>0</v>
      </c>
      <c r="K65" s="189"/>
    </row>
    <row r="66" s="8" customFormat="1" ht="19.92" customHeight="1">
      <c r="B66" s="183"/>
      <c r="C66" s="184"/>
      <c r="D66" s="185" t="s">
        <v>121</v>
      </c>
      <c r="E66" s="186"/>
      <c r="F66" s="186"/>
      <c r="G66" s="186"/>
      <c r="H66" s="186"/>
      <c r="I66" s="187"/>
      <c r="J66" s="188">
        <f>J391</f>
        <v>0</v>
      </c>
      <c r="K66" s="189"/>
    </row>
    <row r="67" s="8" customFormat="1" ht="19.92" customHeight="1">
      <c r="B67" s="183"/>
      <c r="C67" s="184"/>
      <c r="D67" s="185" t="s">
        <v>122</v>
      </c>
      <c r="E67" s="186"/>
      <c r="F67" s="186"/>
      <c r="G67" s="186"/>
      <c r="H67" s="186"/>
      <c r="I67" s="187"/>
      <c r="J67" s="188">
        <f>J442</f>
        <v>0</v>
      </c>
      <c r="K67" s="189"/>
    </row>
    <row r="68" s="8" customFormat="1" ht="19.92" customHeight="1">
      <c r="B68" s="183"/>
      <c r="C68" s="184"/>
      <c r="D68" s="185" t="s">
        <v>123</v>
      </c>
      <c r="E68" s="186"/>
      <c r="F68" s="186"/>
      <c r="G68" s="186"/>
      <c r="H68" s="186"/>
      <c r="I68" s="187"/>
      <c r="J68" s="188">
        <f>J444</f>
        <v>0</v>
      </c>
      <c r="K68" s="189"/>
    </row>
    <row r="69" s="8" customFormat="1" ht="19.92" customHeight="1">
      <c r="B69" s="183"/>
      <c r="C69" s="184"/>
      <c r="D69" s="185" t="s">
        <v>124</v>
      </c>
      <c r="E69" s="186"/>
      <c r="F69" s="186"/>
      <c r="G69" s="186"/>
      <c r="H69" s="186"/>
      <c r="I69" s="187"/>
      <c r="J69" s="188">
        <f>J515</f>
        <v>0</v>
      </c>
      <c r="K69" s="189"/>
    </row>
    <row r="70" s="8" customFormat="1" ht="19.92" customHeight="1">
      <c r="B70" s="183"/>
      <c r="C70" s="184"/>
      <c r="D70" s="185" t="s">
        <v>125</v>
      </c>
      <c r="E70" s="186"/>
      <c r="F70" s="186"/>
      <c r="G70" s="186"/>
      <c r="H70" s="186"/>
      <c r="I70" s="187"/>
      <c r="J70" s="188">
        <f>J579</f>
        <v>0</v>
      </c>
      <c r="K70" s="189"/>
    </row>
    <row r="71" s="8" customFormat="1" ht="19.92" customHeight="1">
      <c r="B71" s="183"/>
      <c r="C71" s="184"/>
      <c r="D71" s="185" t="s">
        <v>126</v>
      </c>
      <c r="E71" s="186"/>
      <c r="F71" s="186"/>
      <c r="G71" s="186"/>
      <c r="H71" s="186"/>
      <c r="I71" s="187"/>
      <c r="J71" s="188">
        <f>J635</f>
        <v>0</v>
      </c>
      <c r="K71" s="189"/>
    </row>
    <row r="72" s="1" customFormat="1" ht="21.84" customHeight="1">
      <c r="B72" s="45"/>
      <c r="C72" s="46"/>
      <c r="D72" s="46"/>
      <c r="E72" s="46"/>
      <c r="F72" s="46"/>
      <c r="G72" s="46"/>
      <c r="H72" s="46"/>
      <c r="I72" s="143"/>
      <c r="J72" s="46"/>
      <c r="K72" s="50"/>
    </row>
    <row r="73" s="1" customFormat="1" ht="6.96" customHeight="1">
      <c r="B73" s="66"/>
      <c r="C73" s="67"/>
      <c r="D73" s="67"/>
      <c r="E73" s="67"/>
      <c r="F73" s="67"/>
      <c r="G73" s="67"/>
      <c r="H73" s="67"/>
      <c r="I73" s="165"/>
      <c r="J73" s="67"/>
      <c r="K73" s="68"/>
    </row>
    <row r="77" s="1" customFormat="1" ht="6.96" customHeight="1">
      <c r="B77" s="69"/>
      <c r="C77" s="70"/>
      <c r="D77" s="70"/>
      <c r="E77" s="70"/>
      <c r="F77" s="70"/>
      <c r="G77" s="70"/>
      <c r="H77" s="70"/>
      <c r="I77" s="168"/>
      <c r="J77" s="70"/>
      <c r="K77" s="70"/>
      <c r="L77" s="71"/>
    </row>
    <row r="78" s="1" customFormat="1" ht="36.96" customHeight="1">
      <c r="B78" s="45"/>
      <c r="C78" s="72" t="s">
        <v>127</v>
      </c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4.4" customHeight="1">
      <c r="B80" s="45"/>
      <c r="C80" s="75" t="s">
        <v>18</v>
      </c>
      <c r="D80" s="73"/>
      <c r="E80" s="73"/>
      <c r="F80" s="73"/>
      <c r="G80" s="73"/>
      <c r="H80" s="73"/>
      <c r="I80" s="190"/>
      <c r="J80" s="73"/>
      <c r="K80" s="73"/>
      <c r="L80" s="71"/>
    </row>
    <row r="81" s="1" customFormat="1" ht="16.5" customHeight="1">
      <c r="B81" s="45"/>
      <c r="C81" s="73"/>
      <c r="D81" s="73"/>
      <c r="E81" s="191" t="str">
        <f>E7</f>
        <v>Stavební úpravy objektu VOŠS a SŠS Vysoké Mýto v ul. Kpt. Poplera č.p. 272 - rozdělení 2. NP</v>
      </c>
      <c r="F81" s="75"/>
      <c r="G81" s="75"/>
      <c r="H81" s="75"/>
      <c r="I81" s="190"/>
      <c r="J81" s="73"/>
      <c r="K81" s="73"/>
      <c r="L81" s="71"/>
    </row>
    <row r="82" s="1" customFormat="1" ht="14.4" customHeight="1">
      <c r="B82" s="45"/>
      <c r="C82" s="75" t="s">
        <v>105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17.25" customHeight="1">
      <c r="B83" s="45"/>
      <c r="C83" s="73"/>
      <c r="D83" s="73"/>
      <c r="E83" s="81" t="str">
        <f>E9</f>
        <v>KA01 - 2. NP</v>
      </c>
      <c r="F83" s="73"/>
      <c r="G83" s="73"/>
      <c r="H83" s="73"/>
      <c r="I83" s="190"/>
      <c r="J83" s="73"/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8" customHeight="1">
      <c r="B85" s="45"/>
      <c r="C85" s="75" t="s">
        <v>23</v>
      </c>
      <c r="D85" s="73"/>
      <c r="E85" s="73"/>
      <c r="F85" s="192" t="str">
        <f>F12</f>
        <v>na pozemku č. parc. 4020/5 v k.ú. Vysoké Mýto</v>
      </c>
      <c r="G85" s="73"/>
      <c r="H85" s="73"/>
      <c r="I85" s="193" t="s">
        <v>25</v>
      </c>
      <c r="J85" s="84" t="str">
        <f>IF(J12="","",J12)</f>
        <v>9. 5. 2019</v>
      </c>
      <c r="K85" s="73"/>
      <c r="L85" s="71"/>
    </row>
    <row r="86" s="1" customFormat="1" ht="6.96" customHeight="1">
      <c r="B86" s="45"/>
      <c r="C86" s="73"/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>
      <c r="B87" s="45"/>
      <c r="C87" s="75" t="s">
        <v>27</v>
      </c>
      <c r="D87" s="73"/>
      <c r="E87" s="73"/>
      <c r="F87" s="192" t="str">
        <f>E15</f>
        <v>VOŠ a SPŠ stavební Vysoké Mýto, ul. Kpt.Poplera272</v>
      </c>
      <c r="G87" s="73"/>
      <c r="H87" s="73"/>
      <c r="I87" s="193" t="s">
        <v>33</v>
      </c>
      <c r="J87" s="192" t="str">
        <f>E21</f>
        <v>Ing. David Karbulka, Jaroslav 34</v>
      </c>
      <c r="K87" s="73"/>
      <c r="L87" s="71"/>
    </row>
    <row r="88" s="1" customFormat="1" ht="14.4" customHeight="1">
      <c r="B88" s="45"/>
      <c r="C88" s="75" t="s">
        <v>31</v>
      </c>
      <c r="D88" s="73"/>
      <c r="E88" s="73"/>
      <c r="F88" s="192" t="str">
        <f>IF(E18="","",E18)</f>
        <v/>
      </c>
      <c r="G88" s="73"/>
      <c r="H88" s="73"/>
      <c r="I88" s="190"/>
      <c r="J88" s="73"/>
      <c r="K88" s="73"/>
      <c r="L88" s="71"/>
    </row>
    <row r="89" s="1" customFormat="1" ht="10.32" customHeight="1">
      <c r="B89" s="45"/>
      <c r="C89" s="73"/>
      <c r="D89" s="73"/>
      <c r="E89" s="73"/>
      <c r="F89" s="73"/>
      <c r="G89" s="73"/>
      <c r="H89" s="73"/>
      <c r="I89" s="190"/>
      <c r="J89" s="73"/>
      <c r="K89" s="73"/>
      <c r="L89" s="71"/>
    </row>
    <row r="90" s="9" customFormat="1" ht="29.28" customHeight="1">
      <c r="B90" s="194"/>
      <c r="C90" s="195" t="s">
        <v>128</v>
      </c>
      <c r="D90" s="196" t="s">
        <v>58</v>
      </c>
      <c r="E90" s="196" t="s">
        <v>54</v>
      </c>
      <c r="F90" s="196" t="s">
        <v>129</v>
      </c>
      <c r="G90" s="196" t="s">
        <v>130</v>
      </c>
      <c r="H90" s="196" t="s">
        <v>131</v>
      </c>
      <c r="I90" s="197" t="s">
        <v>132</v>
      </c>
      <c r="J90" s="196" t="s">
        <v>109</v>
      </c>
      <c r="K90" s="198" t="s">
        <v>133</v>
      </c>
      <c r="L90" s="199"/>
      <c r="M90" s="101" t="s">
        <v>134</v>
      </c>
      <c r="N90" s="102" t="s">
        <v>43</v>
      </c>
      <c r="O90" s="102" t="s">
        <v>135</v>
      </c>
      <c r="P90" s="102" t="s">
        <v>136</v>
      </c>
      <c r="Q90" s="102" t="s">
        <v>137</v>
      </c>
      <c r="R90" s="102" t="s">
        <v>138</v>
      </c>
      <c r="S90" s="102" t="s">
        <v>139</v>
      </c>
      <c r="T90" s="103" t="s">
        <v>140</v>
      </c>
    </row>
    <row r="91" s="1" customFormat="1" ht="29.28" customHeight="1">
      <c r="B91" s="45"/>
      <c r="C91" s="107" t="s">
        <v>110</v>
      </c>
      <c r="D91" s="73"/>
      <c r="E91" s="73"/>
      <c r="F91" s="73"/>
      <c r="G91" s="73"/>
      <c r="H91" s="73"/>
      <c r="I91" s="190"/>
      <c r="J91" s="200">
        <f>BK91</f>
        <v>0</v>
      </c>
      <c r="K91" s="73"/>
      <c r="L91" s="71"/>
      <c r="M91" s="104"/>
      <c r="N91" s="105"/>
      <c r="O91" s="105"/>
      <c r="P91" s="201">
        <f>P92+P347</f>
        <v>0</v>
      </c>
      <c r="Q91" s="105"/>
      <c r="R91" s="201">
        <f>R92+R347</f>
        <v>22.263834060000001</v>
      </c>
      <c r="S91" s="105"/>
      <c r="T91" s="202">
        <f>T92+T347</f>
        <v>20.595024070000001</v>
      </c>
      <c r="AT91" s="23" t="s">
        <v>72</v>
      </c>
      <c r="AU91" s="23" t="s">
        <v>111</v>
      </c>
      <c r="BK91" s="203">
        <f>BK92+BK347</f>
        <v>0</v>
      </c>
    </row>
    <row r="92" s="10" customFormat="1" ht="37.44" customHeight="1">
      <c r="B92" s="204"/>
      <c r="C92" s="205"/>
      <c r="D92" s="206" t="s">
        <v>72</v>
      </c>
      <c r="E92" s="207" t="s">
        <v>141</v>
      </c>
      <c r="F92" s="207" t="s">
        <v>142</v>
      </c>
      <c r="G92" s="205"/>
      <c r="H92" s="205"/>
      <c r="I92" s="208"/>
      <c r="J92" s="209">
        <f>BK92</f>
        <v>0</v>
      </c>
      <c r="K92" s="205"/>
      <c r="L92" s="210"/>
      <c r="M92" s="211"/>
      <c r="N92" s="212"/>
      <c r="O92" s="212"/>
      <c r="P92" s="213">
        <f>P93+P134+P220+P338+P345</f>
        <v>0</v>
      </c>
      <c r="Q92" s="212"/>
      <c r="R92" s="213">
        <f>R93+R134+R220+R338+R345</f>
        <v>12.437851569999999</v>
      </c>
      <c r="S92" s="212"/>
      <c r="T92" s="214">
        <f>T93+T134+T220+T338+T345</f>
        <v>16.284984000000001</v>
      </c>
      <c r="AR92" s="215" t="s">
        <v>81</v>
      </c>
      <c r="AT92" s="216" t="s">
        <v>72</v>
      </c>
      <c r="AU92" s="216" t="s">
        <v>73</v>
      </c>
      <c r="AY92" s="215" t="s">
        <v>143</v>
      </c>
      <c r="BK92" s="217">
        <f>BK93+BK134+BK220+BK338+BK345</f>
        <v>0</v>
      </c>
    </row>
    <row r="93" s="10" customFormat="1" ht="19.92" customHeight="1">
      <c r="B93" s="204"/>
      <c r="C93" s="205"/>
      <c r="D93" s="206" t="s">
        <v>72</v>
      </c>
      <c r="E93" s="218" t="s">
        <v>144</v>
      </c>
      <c r="F93" s="218" t="s">
        <v>145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SUM(P94:P133)</f>
        <v>0</v>
      </c>
      <c r="Q93" s="212"/>
      <c r="R93" s="213">
        <f>SUM(R94:R133)</f>
        <v>6.4837784499999991</v>
      </c>
      <c r="S93" s="212"/>
      <c r="T93" s="214">
        <f>SUM(T94:T133)</f>
        <v>0</v>
      </c>
      <c r="AR93" s="215" t="s">
        <v>81</v>
      </c>
      <c r="AT93" s="216" t="s">
        <v>72</v>
      </c>
      <c r="AU93" s="216" t="s">
        <v>81</v>
      </c>
      <c r="AY93" s="215" t="s">
        <v>143</v>
      </c>
      <c r="BK93" s="217">
        <f>SUM(BK94:BK133)</f>
        <v>0</v>
      </c>
    </row>
    <row r="94" s="1" customFormat="1" ht="25.5" customHeight="1">
      <c r="B94" s="45"/>
      <c r="C94" s="220" t="s">
        <v>81</v>
      </c>
      <c r="D94" s="220" t="s">
        <v>146</v>
      </c>
      <c r="E94" s="221" t="s">
        <v>147</v>
      </c>
      <c r="F94" s="222" t="s">
        <v>148</v>
      </c>
      <c r="G94" s="223" t="s">
        <v>149</v>
      </c>
      <c r="H94" s="224">
        <v>0.47999999999999998</v>
      </c>
      <c r="I94" s="225"/>
      <c r="J94" s="226">
        <f>ROUND(I94*H94,2)</f>
        <v>0</v>
      </c>
      <c r="K94" s="222" t="s">
        <v>150</v>
      </c>
      <c r="L94" s="71"/>
      <c r="M94" s="227" t="s">
        <v>21</v>
      </c>
      <c r="N94" s="228" t="s">
        <v>44</v>
      </c>
      <c r="O94" s="46"/>
      <c r="P94" s="229">
        <f>O94*H94</f>
        <v>0</v>
      </c>
      <c r="Q94" s="229">
        <v>1.3271500000000001</v>
      </c>
      <c r="R94" s="229">
        <f>Q94*H94</f>
        <v>0.63703200000000004</v>
      </c>
      <c r="S94" s="229">
        <v>0</v>
      </c>
      <c r="T94" s="230">
        <f>S94*H94</f>
        <v>0</v>
      </c>
      <c r="AR94" s="23" t="s">
        <v>151</v>
      </c>
      <c r="AT94" s="23" t="s">
        <v>146</v>
      </c>
      <c r="AU94" s="23" t="s">
        <v>83</v>
      </c>
      <c r="AY94" s="23" t="s">
        <v>143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81</v>
      </c>
      <c r="BK94" s="231">
        <f>ROUND(I94*H94,2)</f>
        <v>0</v>
      </c>
      <c r="BL94" s="23" t="s">
        <v>151</v>
      </c>
      <c r="BM94" s="23" t="s">
        <v>152</v>
      </c>
    </row>
    <row r="95" s="11" customFormat="1">
      <c r="B95" s="232"/>
      <c r="C95" s="233"/>
      <c r="D95" s="234" t="s">
        <v>153</v>
      </c>
      <c r="E95" s="235" t="s">
        <v>21</v>
      </c>
      <c r="F95" s="236" t="s">
        <v>154</v>
      </c>
      <c r="G95" s="233"/>
      <c r="H95" s="237">
        <v>0.47999999999999998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AT95" s="243" t="s">
        <v>153</v>
      </c>
      <c r="AU95" s="243" t="s">
        <v>83</v>
      </c>
      <c r="AV95" s="11" t="s">
        <v>83</v>
      </c>
      <c r="AW95" s="11" t="s">
        <v>37</v>
      </c>
      <c r="AX95" s="11" t="s">
        <v>81</v>
      </c>
      <c r="AY95" s="243" t="s">
        <v>143</v>
      </c>
    </row>
    <row r="96" s="1" customFormat="1" ht="16.5" customHeight="1">
      <c r="B96" s="45"/>
      <c r="C96" s="220" t="s">
        <v>83</v>
      </c>
      <c r="D96" s="220" t="s">
        <v>146</v>
      </c>
      <c r="E96" s="221" t="s">
        <v>155</v>
      </c>
      <c r="F96" s="222" t="s">
        <v>156</v>
      </c>
      <c r="G96" s="223" t="s">
        <v>157</v>
      </c>
      <c r="H96" s="224">
        <v>6</v>
      </c>
      <c r="I96" s="225"/>
      <c r="J96" s="226">
        <f>ROUND(I96*H96,2)</f>
        <v>0</v>
      </c>
      <c r="K96" s="222" t="s">
        <v>150</v>
      </c>
      <c r="L96" s="71"/>
      <c r="M96" s="227" t="s">
        <v>21</v>
      </c>
      <c r="N96" s="228" t="s">
        <v>44</v>
      </c>
      <c r="O96" s="46"/>
      <c r="P96" s="229">
        <f>O96*H96</f>
        <v>0</v>
      </c>
      <c r="Q96" s="229">
        <v>0.02588</v>
      </c>
      <c r="R96" s="229">
        <f>Q96*H96</f>
        <v>0.15528</v>
      </c>
      <c r="S96" s="229">
        <v>0</v>
      </c>
      <c r="T96" s="230">
        <f>S96*H96</f>
        <v>0</v>
      </c>
      <c r="AR96" s="23" t="s">
        <v>151</v>
      </c>
      <c r="AT96" s="23" t="s">
        <v>146</v>
      </c>
      <c r="AU96" s="23" t="s">
        <v>83</v>
      </c>
      <c r="AY96" s="23" t="s">
        <v>143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81</v>
      </c>
      <c r="BK96" s="231">
        <f>ROUND(I96*H96,2)</f>
        <v>0</v>
      </c>
      <c r="BL96" s="23" t="s">
        <v>151</v>
      </c>
      <c r="BM96" s="23" t="s">
        <v>158</v>
      </c>
    </row>
    <row r="97" s="1" customFormat="1" ht="16.5" customHeight="1">
      <c r="B97" s="45"/>
      <c r="C97" s="244" t="s">
        <v>144</v>
      </c>
      <c r="D97" s="244" t="s">
        <v>159</v>
      </c>
      <c r="E97" s="245" t="s">
        <v>160</v>
      </c>
      <c r="F97" s="246" t="s">
        <v>161</v>
      </c>
      <c r="G97" s="247" t="s">
        <v>157</v>
      </c>
      <c r="H97" s="248">
        <v>6</v>
      </c>
      <c r="I97" s="249"/>
      <c r="J97" s="250">
        <f>ROUND(I97*H97,2)</f>
        <v>0</v>
      </c>
      <c r="K97" s="246" t="s">
        <v>150</v>
      </c>
      <c r="L97" s="251"/>
      <c r="M97" s="252" t="s">
        <v>21</v>
      </c>
      <c r="N97" s="253" t="s">
        <v>44</v>
      </c>
      <c r="O97" s="46"/>
      <c r="P97" s="229">
        <f>O97*H97</f>
        <v>0</v>
      </c>
      <c r="Q97" s="229">
        <v>0.070000000000000007</v>
      </c>
      <c r="R97" s="229">
        <f>Q97*H97</f>
        <v>0.42000000000000004</v>
      </c>
      <c r="S97" s="229">
        <v>0</v>
      </c>
      <c r="T97" s="230">
        <f>S97*H97</f>
        <v>0</v>
      </c>
      <c r="AR97" s="23" t="s">
        <v>162</v>
      </c>
      <c r="AT97" s="23" t="s">
        <v>159</v>
      </c>
      <c r="AU97" s="23" t="s">
        <v>83</v>
      </c>
      <c r="AY97" s="23" t="s">
        <v>143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81</v>
      </c>
      <c r="BK97" s="231">
        <f>ROUND(I97*H97,2)</f>
        <v>0</v>
      </c>
      <c r="BL97" s="23" t="s">
        <v>151</v>
      </c>
      <c r="BM97" s="23" t="s">
        <v>163</v>
      </c>
    </row>
    <row r="98" s="1" customFormat="1" ht="25.5" customHeight="1">
      <c r="B98" s="45"/>
      <c r="C98" s="220" t="s">
        <v>151</v>
      </c>
      <c r="D98" s="220" t="s">
        <v>146</v>
      </c>
      <c r="E98" s="221" t="s">
        <v>164</v>
      </c>
      <c r="F98" s="222" t="s">
        <v>165</v>
      </c>
      <c r="G98" s="223" t="s">
        <v>157</v>
      </c>
      <c r="H98" s="224">
        <v>5</v>
      </c>
      <c r="I98" s="225"/>
      <c r="J98" s="226">
        <f>ROUND(I98*H98,2)</f>
        <v>0</v>
      </c>
      <c r="K98" s="222" t="s">
        <v>150</v>
      </c>
      <c r="L98" s="71"/>
      <c r="M98" s="227" t="s">
        <v>21</v>
      </c>
      <c r="N98" s="228" t="s">
        <v>44</v>
      </c>
      <c r="O98" s="46"/>
      <c r="P98" s="229">
        <f>O98*H98</f>
        <v>0</v>
      </c>
      <c r="Q98" s="229">
        <v>0.02606</v>
      </c>
      <c r="R98" s="229">
        <f>Q98*H98</f>
        <v>0.1303</v>
      </c>
      <c r="S98" s="229">
        <v>0</v>
      </c>
      <c r="T98" s="230">
        <f>S98*H98</f>
        <v>0</v>
      </c>
      <c r="AR98" s="23" t="s">
        <v>151</v>
      </c>
      <c r="AT98" s="23" t="s">
        <v>146</v>
      </c>
      <c r="AU98" s="23" t="s">
        <v>83</v>
      </c>
      <c r="AY98" s="23" t="s">
        <v>143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81</v>
      </c>
      <c r="BK98" s="231">
        <f>ROUND(I98*H98,2)</f>
        <v>0</v>
      </c>
      <c r="BL98" s="23" t="s">
        <v>151</v>
      </c>
      <c r="BM98" s="23" t="s">
        <v>166</v>
      </c>
    </row>
    <row r="99" s="1" customFormat="1" ht="25.5" customHeight="1">
      <c r="B99" s="45"/>
      <c r="C99" s="220" t="s">
        <v>167</v>
      </c>
      <c r="D99" s="220" t="s">
        <v>146</v>
      </c>
      <c r="E99" s="221" t="s">
        <v>168</v>
      </c>
      <c r="F99" s="222" t="s">
        <v>169</v>
      </c>
      <c r="G99" s="223" t="s">
        <v>170</v>
      </c>
      <c r="H99" s="224">
        <v>1.6000000000000001</v>
      </c>
      <c r="I99" s="225"/>
      <c r="J99" s="226">
        <f>ROUND(I99*H99,2)</f>
        <v>0</v>
      </c>
      <c r="K99" s="222" t="s">
        <v>150</v>
      </c>
      <c r="L99" s="71"/>
      <c r="M99" s="227" t="s">
        <v>21</v>
      </c>
      <c r="N99" s="228" t="s">
        <v>44</v>
      </c>
      <c r="O99" s="46"/>
      <c r="P99" s="229">
        <f>O99*H99</f>
        <v>0</v>
      </c>
      <c r="Q99" s="229">
        <v>0.072969999999999993</v>
      </c>
      <c r="R99" s="229">
        <f>Q99*H99</f>
        <v>0.116752</v>
      </c>
      <c r="S99" s="229">
        <v>0</v>
      </c>
      <c r="T99" s="230">
        <f>S99*H99</f>
        <v>0</v>
      </c>
      <c r="AR99" s="23" t="s">
        <v>151</v>
      </c>
      <c r="AT99" s="23" t="s">
        <v>146</v>
      </c>
      <c r="AU99" s="23" t="s">
        <v>83</v>
      </c>
      <c r="AY99" s="23" t="s">
        <v>143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81</v>
      </c>
      <c r="BK99" s="231">
        <f>ROUND(I99*H99,2)</f>
        <v>0</v>
      </c>
      <c r="BL99" s="23" t="s">
        <v>151</v>
      </c>
      <c r="BM99" s="23" t="s">
        <v>171</v>
      </c>
    </row>
    <row r="100" s="11" customFormat="1">
      <c r="B100" s="232"/>
      <c r="C100" s="233"/>
      <c r="D100" s="234" t="s">
        <v>153</v>
      </c>
      <c r="E100" s="235" t="s">
        <v>21</v>
      </c>
      <c r="F100" s="236" t="s">
        <v>172</v>
      </c>
      <c r="G100" s="233"/>
      <c r="H100" s="237">
        <v>1.6000000000000001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AT100" s="243" t="s">
        <v>153</v>
      </c>
      <c r="AU100" s="243" t="s">
        <v>83</v>
      </c>
      <c r="AV100" s="11" t="s">
        <v>83</v>
      </c>
      <c r="AW100" s="11" t="s">
        <v>37</v>
      </c>
      <c r="AX100" s="11" t="s">
        <v>81</v>
      </c>
      <c r="AY100" s="243" t="s">
        <v>143</v>
      </c>
    </row>
    <row r="101" s="1" customFormat="1" ht="16.5" customHeight="1">
      <c r="B101" s="45"/>
      <c r="C101" s="220" t="s">
        <v>173</v>
      </c>
      <c r="D101" s="220" t="s">
        <v>146</v>
      </c>
      <c r="E101" s="221" t="s">
        <v>174</v>
      </c>
      <c r="F101" s="222" t="s">
        <v>175</v>
      </c>
      <c r="G101" s="223" t="s">
        <v>170</v>
      </c>
      <c r="H101" s="224">
        <v>72.545000000000002</v>
      </c>
      <c r="I101" s="225"/>
      <c r="J101" s="226">
        <f>ROUND(I101*H101,2)</f>
        <v>0</v>
      </c>
      <c r="K101" s="222" t="s">
        <v>150</v>
      </c>
      <c r="L101" s="71"/>
      <c r="M101" s="227" t="s">
        <v>21</v>
      </c>
      <c r="N101" s="228" t="s">
        <v>44</v>
      </c>
      <c r="O101" s="46"/>
      <c r="P101" s="229">
        <f>O101*H101</f>
        <v>0</v>
      </c>
      <c r="Q101" s="229">
        <v>0.069169999999999995</v>
      </c>
      <c r="R101" s="229">
        <f>Q101*H101</f>
        <v>5.0179376499999995</v>
      </c>
      <c r="S101" s="229">
        <v>0</v>
      </c>
      <c r="T101" s="230">
        <f>S101*H101</f>
        <v>0</v>
      </c>
      <c r="AR101" s="23" t="s">
        <v>151</v>
      </c>
      <c r="AT101" s="23" t="s">
        <v>146</v>
      </c>
      <c r="AU101" s="23" t="s">
        <v>83</v>
      </c>
      <c r="AY101" s="23" t="s">
        <v>143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81</v>
      </c>
      <c r="BK101" s="231">
        <f>ROUND(I101*H101,2)</f>
        <v>0</v>
      </c>
      <c r="BL101" s="23" t="s">
        <v>151</v>
      </c>
      <c r="BM101" s="23" t="s">
        <v>176</v>
      </c>
    </row>
    <row r="102" s="12" customFormat="1">
      <c r="B102" s="254"/>
      <c r="C102" s="255"/>
      <c r="D102" s="234" t="s">
        <v>153</v>
      </c>
      <c r="E102" s="256" t="s">
        <v>21</v>
      </c>
      <c r="F102" s="257" t="s">
        <v>177</v>
      </c>
      <c r="G102" s="255"/>
      <c r="H102" s="256" t="s">
        <v>21</v>
      </c>
      <c r="I102" s="258"/>
      <c r="J102" s="255"/>
      <c r="K102" s="255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153</v>
      </c>
      <c r="AU102" s="263" t="s">
        <v>83</v>
      </c>
      <c r="AV102" s="12" t="s">
        <v>81</v>
      </c>
      <c r="AW102" s="12" t="s">
        <v>37</v>
      </c>
      <c r="AX102" s="12" t="s">
        <v>73</v>
      </c>
      <c r="AY102" s="263" t="s">
        <v>143</v>
      </c>
    </row>
    <row r="103" s="11" customFormat="1">
      <c r="B103" s="232"/>
      <c r="C103" s="233"/>
      <c r="D103" s="234" t="s">
        <v>153</v>
      </c>
      <c r="E103" s="235" t="s">
        <v>21</v>
      </c>
      <c r="F103" s="236" t="s">
        <v>178</v>
      </c>
      <c r="G103" s="233"/>
      <c r="H103" s="237">
        <v>14.67</v>
      </c>
      <c r="I103" s="238"/>
      <c r="J103" s="233"/>
      <c r="K103" s="233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153</v>
      </c>
      <c r="AU103" s="243" t="s">
        <v>83</v>
      </c>
      <c r="AV103" s="11" t="s">
        <v>83</v>
      </c>
      <c r="AW103" s="11" t="s">
        <v>37</v>
      </c>
      <c r="AX103" s="11" t="s">
        <v>73</v>
      </c>
      <c r="AY103" s="243" t="s">
        <v>143</v>
      </c>
    </row>
    <row r="104" s="11" customFormat="1">
      <c r="B104" s="232"/>
      <c r="C104" s="233"/>
      <c r="D104" s="234" t="s">
        <v>153</v>
      </c>
      <c r="E104" s="235" t="s">
        <v>21</v>
      </c>
      <c r="F104" s="236" t="s">
        <v>179</v>
      </c>
      <c r="G104" s="233"/>
      <c r="H104" s="237">
        <v>-2.7000000000000002</v>
      </c>
      <c r="I104" s="238"/>
      <c r="J104" s="233"/>
      <c r="K104" s="233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153</v>
      </c>
      <c r="AU104" s="243" t="s">
        <v>83</v>
      </c>
      <c r="AV104" s="11" t="s">
        <v>83</v>
      </c>
      <c r="AW104" s="11" t="s">
        <v>37</v>
      </c>
      <c r="AX104" s="11" t="s">
        <v>73</v>
      </c>
      <c r="AY104" s="243" t="s">
        <v>143</v>
      </c>
    </row>
    <row r="105" s="12" customFormat="1">
      <c r="B105" s="254"/>
      <c r="C105" s="255"/>
      <c r="D105" s="234" t="s">
        <v>153</v>
      </c>
      <c r="E105" s="256" t="s">
        <v>21</v>
      </c>
      <c r="F105" s="257" t="s">
        <v>180</v>
      </c>
      <c r="G105" s="255"/>
      <c r="H105" s="256" t="s">
        <v>21</v>
      </c>
      <c r="I105" s="258"/>
      <c r="J105" s="255"/>
      <c r="K105" s="255"/>
      <c r="L105" s="259"/>
      <c r="M105" s="260"/>
      <c r="N105" s="261"/>
      <c r="O105" s="261"/>
      <c r="P105" s="261"/>
      <c r="Q105" s="261"/>
      <c r="R105" s="261"/>
      <c r="S105" s="261"/>
      <c r="T105" s="262"/>
      <c r="AT105" s="263" t="s">
        <v>153</v>
      </c>
      <c r="AU105" s="263" t="s">
        <v>83</v>
      </c>
      <c r="AV105" s="12" t="s">
        <v>81</v>
      </c>
      <c r="AW105" s="12" t="s">
        <v>37</v>
      </c>
      <c r="AX105" s="12" t="s">
        <v>73</v>
      </c>
      <c r="AY105" s="263" t="s">
        <v>143</v>
      </c>
    </row>
    <row r="106" s="11" customFormat="1">
      <c r="B106" s="232"/>
      <c r="C106" s="233"/>
      <c r="D106" s="234" t="s">
        <v>153</v>
      </c>
      <c r="E106" s="235" t="s">
        <v>21</v>
      </c>
      <c r="F106" s="236" t="s">
        <v>181</v>
      </c>
      <c r="G106" s="233"/>
      <c r="H106" s="237">
        <v>35.75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153</v>
      </c>
      <c r="AU106" s="243" t="s">
        <v>83</v>
      </c>
      <c r="AV106" s="11" t="s">
        <v>83</v>
      </c>
      <c r="AW106" s="11" t="s">
        <v>37</v>
      </c>
      <c r="AX106" s="11" t="s">
        <v>73</v>
      </c>
      <c r="AY106" s="243" t="s">
        <v>143</v>
      </c>
    </row>
    <row r="107" s="11" customFormat="1">
      <c r="B107" s="232"/>
      <c r="C107" s="233"/>
      <c r="D107" s="234" t="s">
        <v>153</v>
      </c>
      <c r="E107" s="235" t="s">
        <v>21</v>
      </c>
      <c r="F107" s="236" t="s">
        <v>182</v>
      </c>
      <c r="G107" s="233"/>
      <c r="H107" s="237">
        <v>-3.2000000000000002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153</v>
      </c>
      <c r="AU107" s="243" t="s">
        <v>83</v>
      </c>
      <c r="AV107" s="11" t="s">
        <v>83</v>
      </c>
      <c r="AW107" s="11" t="s">
        <v>37</v>
      </c>
      <c r="AX107" s="11" t="s">
        <v>73</v>
      </c>
      <c r="AY107" s="243" t="s">
        <v>143</v>
      </c>
    </row>
    <row r="108" s="12" customFormat="1">
      <c r="B108" s="254"/>
      <c r="C108" s="255"/>
      <c r="D108" s="234" t="s">
        <v>153</v>
      </c>
      <c r="E108" s="256" t="s">
        <v>21</v>
      </c>
      <c r="F108" s="257" t="s">
        <v>183</v>
      </c>
      <c r="G108" s="255"/>
      <c r="H108" s="256" t="s">
        <v>21</v>
      </c>
      <c r="I108" s="258"/>
      <c r="J108" s="255"/>
      <c r="K108" s="255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153</v>
      </c>
      <c r="AU108" s="263" t="s">
        <v>83</v>
      </c>
      <c r="AV108" s="12" t="s">
        <v>81</v>
      </c>
      <c r="AW108" s="12" t="s">
        <v>37</v>
      </c>
      <c r="AX108" s="12" t="s">
        <v>73</v>
      </c>
      <c r="AY108" s="263" t="s">
        <v>143</v>
      </c>
    </row>
    <row r="109" s="11" customFormat="1">
      <c r="B109" s="232"/>
      <c r="C109" s="233"/>
      <c r="D109" s="234" t="s">
        <v>153</v>
      </c>
      <c r="E109" s="235" t="s">
        <v>21</v>
      </c>
      <c r="F109" s="236" t="s">
        <v>184</v>
      </c>
      <c r="G109" s="233"/>
      <c r="H109" s="237">
        <v>28.625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AT109" s="243" t="s">
        <v>153</v>
      </c>
      <c r="AU109" s="243" t="s">
        <v>83</v>
      </c>
      <c r="AV109" s="11" t="s">
        <v>83</v>
      </c>
      <c r="AW109" s="11" t="s">
        <v>37</v>
      </c>
      <c r="AX109" s="11" t="s">
        <v>73</v>
      </c>
      <c r="AY109" s="243" t="s">
        <v>143</v>
      </c>
    </row>
    <row r="110" s="11" customFormat="1">
      <c r="B110" s="232"/>
      <c r="C110" s="233"/>
      <c r="D110" s="234" t="s">
        <v>153</v>
      </c>
      <c r="E110" s="235" t="s">
        <v>21</v>
      </c>
      <c r="F110" s="236" t="s">
        <v>185</v>
      </c>
      <c r="G110" s="233"/>
      <c r="H110" s="237">
        <v>-4.2000000000000002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153</v>
      </c>
      <c r="AU110" s="243" t="s">
        <v>83</v>
      </c>
      <c r="AV110" s="11" t="s">
        <v>83</v>
      </c>
      <c r="AW110" s="11" t="s">
        <v>37</v>
      </c>
      <c r="AX110" s="11" t="s">
        <v>73</v>
      </c>
      <c r="AY110" s="243" t="s">
        <v>143</v>
      </c>
    </row>
    <row r="111" s="12" customFormat="1">
      <c r="B111" s="254"/>
      <c r="C111" s="255"/>
      <c r="D111" s="234" t="s">
        <v>153</v>
      </c>
      <c r="E111" s="256" t="s">
        <v>21</v>
      </c>
      <c r="F111" s="257" t="s">
        <v>186</v>
      </c>
      <c r="G111" s="255"/>
      <c r="H111" s="256" t="s">
        <v>21</v>
      </c>
      <c r="I111" s="258"/>
      <c r="J111" s="255"/>
      <c r="K111" s="255"/>
      <c r="L111" s="259"/>
      <c r="M111" s="260"/>
      <c r="N111" s="261"/>
      <c r="O111" s="261"/>
      <c r="P111" s="261"/>
      <c r="Q111" s="261"/>
      <c r="R111" s="261"/>
      <c r="S111" s="261"/>
      <c r="T111" s="262"/>
      <c r="AT111" s="263" t="s">
        <v>153</v>
      </c>
      <c r="AU111" s="263" t="s">
        <v>83</v>
      </c>
      <c r="AV111" s="12" t="s">
        <v>81</v>
      </c>
      <c r="AW111" s="12" t="s">
        <v>37</v>
      </c>
      <c r="AX111" s="12" t="s">
        <v>73</v>
      </c>
      <c r="AY111" s="263" t="s">
        <v>143</v>
      </c>
    </row>
    <row r="112" s="11" customFormat="1">
      <c r="B112" s="232"/>
      <c r="C112" s="233"/>
      <c r="D112" s="234" t="s">
        <v>153</v>
      </c>
      <c r="E112" s="235" t="s">
        <v>21</v>
      </c>
      <c r="F112" s="236" t="s">
        <v>187</v>
      </c>
      <c r="G112" s="233"/>
      <c r="H112" s="237">
        <v>3.6000000000000001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153</v>
      </c>
      <c r="AU112" s="243" t="s">
        <v>83</v>
      </c>
      <c r="AV112" s="11" t="s">
        <v>83</v>
      </c>
      <c r="AW112" s="11" t="s">
        <v>37</v>
      </c>
      <c r="AX112" s="11" t="s">
        <v>73</v>
      </c>
      <c r="AY112" s="243" t="s">
        <v>143</v>
      </c>
    </row>
    <row r="113" s="13" customFormat="1">
      <c r="B113" s="264"/>
      <c r="C113" s="265"/>
      <c r="D113" s="234" t="s">
        <v>153</v>
      </c>
      <c r="E113" s="266" t="s">
        <v>21</v>
      </c>
      <c r="F113" s="267" t="s">
        <v>188</v>
      </c>
      <c r="G113" s="265"/>
      <c r="H113" s="268">
        <v>72.545000000000002</v>
      </c>
      <c r="I113" s="269"/>
      <c r="J113" s="265"/>
      <c r="K113" s="265"/>
      <c r="L113" s="270"/>
      <c r="M113" s="271"/>
      <c r="N113" s="272"/>
      <c r="O113" s="272"/>
      <c r="P113" s="272"/>
      <c r="Q113" s="272"/>
      <c r="R113" s="272"/>
      <c r="S113" s="272"/>
      <c r="T113" s="273"/>
      <c r="AT113" s="274" t="s">
        <v>153</v>
      </c>
      <c r="AU113" s="274" t="s">
        <v>83</v>
      </c>
      <c r="AV113" s="13" t="s">
        <v>151</v>
      </c>
      <c r="AW113" s="13" t="s">
        <v>37</v>
      </c>
      <c r="AX113" s="13" t="s">
        <v>81</v>
      </c>
      <c r="AY113" s="274" t="s">
        <v>143</v>
      </c>
    </row>
    <row r="114" s="1" customFormat="1" ht="16.5" customHeight="1">
      <c r="B114" s="45"/>
      <c r="C114" s="220" t="s">
        <v>189</v>
      </c>
      <c r="D114" s="220" t="s">
        <v>146</v>
      </c>
      <c r="E114" s="221" t="s">
        <v>190</v>
      </c>
      <c r="F114" s="222" t="s">
        <v>191</v>
      </c>
      <c r="G114" s="223" t="s">
        <v>192</v>
      </c>
      <c r="H114" s="224">
        <v>33.710000000000001</v>
      </c>
      <c r="I114" s="225"/>
      <c r="J114" s="226">
        <f>ROUND(I114*H114,2)</f>
        <v>0</v>
      </c>
      <c r="K114" s="222" t="s">
        <v>150</v>
      </c>
      <c r="L114" s="71"/>
      <c r="M114" s="227" t="s">
        <v>21</v>
      </c>
      <c r="N114" s="228" t="s">
        <v>44</v>
      </c>
      <c r="O114" s="46"/>
      <c r="P114" s="229">
        <f>O114*H114</f>
        <v>0</v>
      </c>
      <c r="Q114" s="229">
        <v>8.0000000000000007E-05</v>
      </c>
      <c r="R114" s="229">
        <f>Q114*H114</f>
        <v>0.0026968000000000005</v>
      </c>
      <c r="S114" s="229">
        <v>0</v>
      </c>
      <c r="T114" s="230">
        <f>S114*H114</f>
        <v>0</v>
      </c>
      <c r="AR114" s="23" t="s">
        <v>151</v>
      </c>
      <c r="AT114" s="23" t="s">
        <v>146</v>
      </c>
      <c r="AU114" s="23" t="s">
        <v>83</v>
      </c>
      <c r="AY114" s="23" t="s">
        <v>143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81</v>
      </c>
      <c r="BK114" s="231">
        <f>ROUND(I114*H114,2)</f>
        <v>0</v>
      </c>
      <c r="BL114" s="23" t="s">
        <v>151</v>
      </c>
      <c r="BM114" s="23" t="s">
        <v>193</v>
      </c>
    </row>
    <row r="115" s="12" customFormat="1">
      <c r="B115" s="254"/>
      <c r="C115" s="255"/>
      <c r="D115" s="234" t="s">
        <v>153</v>
      </c>
      <c r="E115" s="256" t="s">
        <v>21</v>
      </c>
      <c r="F115" s="257" t="s">
        <v>177</v>
      </c>
      <c r="G115" s="255"/>
      <c r="H115" s="256" t="s">
        <v>21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153</v>
      </c>
      <c r="AU115" s="263" t="s">
        <v>83</v>
      </c>
      <c r="AV115" s="12" t="s">
        <v>81</v>
      </c>
      <c r="AW115" s="12" t="s">
        <v>37</v>
      </c>
      <c r="AX115" s="12" t="s">
        <v>73</v>
      </c>
      <c r="AY115" s="263" t="s">
        <v>143</v>
      </c>
    </row>
    <row r="116" s="11" customFormat="1">
      <c r="B116" s="232"/>
      <c r="C116" s="233"/>
      <c r="D116" s="234" t="s">
        <v>153</v>
      </c>
      <c r="E116" s="235" t="s">
        <v>21</v>
      </c>
      <c r="F116" s="236" t="s">
        <v>194</v>
      </c>
      <c r="G116" s="233"/>
      <c r="H116" s="237">
        <v>6.5199999999999996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153</v>
      </c>
      <c r="AU116" s="243" t="s">
        <v>83</v>
      </c>
      <c r="AV116" s="11" t="s">
        <v>83</v>
      </c>
      <c r="AW116" s="11" t="s">
        <v>37</v>
      </c>
      <c r="AX116" s="11" t="s">
        <v>73</v>
      </c>
      <c r="AY116" s="243" t="s">
        <v>143</v>
      </c>
    </row>
    <row r="117" s="12" customFormat="1">
      <c r="B117" s="254"/>
      <c r="C117" s="255"/>
      <c r="D117" s="234" t="s">
        <v>153</v>
      </c>
      <c r="E117" s="256" t="s">
        <v>21</v>
      </c>
      <c r="F117" s="257" t="s">
        <v>180</v>
      </c>
      <c r="G117" s="255"/>
      <c r="H117" s="256" t="s">
        <v>21</v>
      </c>
      <c r="I117" s="258"/>
      <c r="J117" s="255"/>
      <c r="K117" s="255"/>
      <c r="L117" s="259"/>
      <c r="M117" s="260"/>
      <c r="N117" s="261"/>
      <c r="O117" s="261"/>
      <c r="P117" s="261"/>
      <c r="Q117" s="261"/>
      <c r="R117" s="261"/>
      <c r="S117" s="261"/>
      <c r="T117" s="262"/>
      <c r="AT117" s="263" t="s">
        <v>153</v>
      </c>
      <c r="AU117" s="263" t="s">
        <v>83</v>
      </c>
      <c r="AV117" s="12" t="s">
        <v>81</v>
      </c>
      <c r="AW117" s="12" t="s">
        <v>37</v>
      </c>
      <c r="AX117" s="12" t="s">
        <v>73</v>
      </c>
      <c r="AY117" s="263" t="s">
        <v>143</v>
      </c>
    </row>
    <row r="118" s="11" customFormat="1">
      <c r="B118" s="232"/>
      <c r="C118" s="233"/>
      <c r="D118" s="234" t="s">
        <v>153</v>
      </c>
      <c r="E118" s="235" t="s">
        <v>21</v>
      </c>
      <c r="F118" s="236" t="s">
        <v>195</v>
      </c>
      <c r="G118" s="233"/>
      <c r="H118" s="237">
        <v>14.300000000000001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153</v>
      </c>
      <c r="AU118" s="243" t="s">
        <v>83</v>
      </c>
      <c r="AV118" s="11" t="s">
        <v>83</v>
      </c>
      <c r="AW118" s="11" t="s">
        <v>37</v>
      </c>
      <c r="AX118" s="11" t="s">
        <v>73</v>
      </c>
      <c r="AY118" s="243" t="s">
        <v>143</v>
      </c>
    </row>
    <row r="119" s="12" customFormat="1">
      <c r="B119" s="254"/>
      <c r="C119" s="255"/>
      <c r="D119" s="234" t="s">
        <v>153</v>
      </c>
      <c r="E119" s="256" t="s">
        <v>21</v>
      </c>
      <c r="F119" s="257" t="s">
        <v>183</v>
      </c>
      <c r="G119" s="255"/>
      <c r="H119" s="256" t="s">
        <v>21</v>
      </c>
      <c r="I119" s="258"/>
      <c r="J119" s="255"/>
      <c r="K119" s="255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153</v>
      </c>
      <c r="AU119" s="263" t="s">
        <v>83</v>
      </c>
      <c r="AV119" s="12" t="s">
        <v>81</v>
      </c>
      <c r="AW119" s="12" t="s">
        <v>37</v>
      </c>
      <c r="AX119" s="12" t="s">
        <v>73</v>
      </c>
      <c r="AY119" s="263" t="s">
        <v>143</v>
      </c>
    </row>
    <row r="120" s="11" customFormat="1">
      <c r="B120" s="232"/>
      <c r="C120" s="233"/>
      <c r="D120" s="234" t="s">
        <v>153</v>
      </c>
      <c r="E120" s="235" t="s">
        <v>21</v>
      </c>
      <c r="F120" s="236" t="s">
        <v>196</v>
      </c>
      <c r="G120" s="233"/>
      <c r="H120" s="237">
        <v>11.449999999999999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153</v>
      </c>
      <c r="AU120" s="243" t="s">
        <v>83</v>
      </c>
      <c r="AV120" s="11" t="s">
        <v>83</v>
      </c>
      <c r="AW120" s="11" t="s">
        <v>37</v>
      </c>
      <c r="AX120" s="11" t="s">
        <v>73</v>
      </c>
      <c r="AY120" s="243" t="s">
        <v>143</v>
      </c>
    </row>
    <row r="121" s="12" customFormat="1">
      <c r="B121" s="254"/>
      <c r="C121" s="255"/>
      <c r="D121" s="234" t="s">
        <v>153</v>
      </c>
      <c r="E121" s="256" t="s">
        <v>21</v>
      </c>
      <c r="F121" s="257" t="s">
        <v>186</v>
      </c>
      <c r="G121" s="255"/>
      <c r="H121" s="256" t="s">
        <v>21</v>
      </c>
      <c r="I121" s="258"/>
      <c r="J121" s="255"/>
      <c r="K121" s="255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153</v>
      </c>
      <c r="AU121" s="263" t="s">
        <v>83</v>
      </c>
      <c r="AV121" s="12" t="s">
        <v>81</v>
      </c>
      <c r="AW121" s="12" t="s">
        <v>37</v>
      </c>
      <c r="AX121" s="12" t="s">
        <v>73</v>
      </c>
      <c r="AY121" s="263" t="s">
        <v>143</v>
      </c>
    </row>
    <row r="122" s="11" customFormat="1">
      <c r="B122" s="232"/>
      <c r="C122" s="233"/>
      <c r="D122" s="234" t="s">
        <v>153</v>
      </c>
      <c r="E122" s="235" t="s">
        <v>21</v>
      </c>
      <c r="F122" s="236" t="s">
        <v>197</v>
      </c>
      <c r="G122" s="233"/>
      <c r="H122" s="237">
        <v>1.44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153</v>
      </c>
      <c r="AU122" s="243" t="s">
        <v>83</v>
      </c>
      <c r="AV122" s="11" t="s">
        <v>83</v>
      </c>
      <c r="AW122" s="11" t="s">
        <v>37</v>
      </c>
      <c r="AX122" s="11" t="s">
        <v>73</v>
      </c>
      <c r="AY122" s="243" t="s">
        <v>143</v>
      </c>
    </row>
    <row r="123" s="13" customFormat="1">
      <c r="B123" s="264"/>
      <c r="C123" s="265"/>
      <c r="D123" s="234" t="s">
        <v>153</v>
      </c>
      <c r="E123" s="266" t="s">
        <v>21</v>
      </c>
      <c r="F123" s="267" t="s">
        <v>188</v>
      </c>
      <c r="G123" s="265"/>
      <c r="H123" s="268">
        <v>33.710000000000001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AT123" s="274" t="s">
        <v>153</v>
      </c>
      <c r="AU123" s="274" t="s">
        <v>83</v>
      </c>
      <c r="AV123" s="13" t="s">
        <v>151</v>
      </c>
      <c r="AW123" s="13" t="s">
        <v>37</v>
      </c>
      <c r="AX123" s="13" t="s">
        <v>81</v>
      </c>
      <c r="AY123" s="274" t="s">
        <v>143</v>
      </c>
    </row>
    <row r="124" s="1" customFormat="1" ht="16.5" customHeight="1">
      <c r="B124" s="45"/>
      <c r="C124" s="220" t="s">
        <v>162</v>
      </c>
      <c r="D124" s="220" t="s">
        <v>146</v>
      </c>
      <c r="E124" s="221" t="s">
        <v>198</v>
      </c>
      <c r="F124" s="222" t="s">
        <v>199</v>
      </c>
      <c r="G124" s="223" t="s">
        <v>192</v>
      </c>
      <c r="H124" s="224">
        <v>31.5</v>
      </c>
      <c r="I124" s="225"/>
      <c r="J124" s="226">
        <f>ROUND(I124*H124,2)</f>
        <v>0</v>
      </c>
      <c r="K124" s="222" t="s">
        <v>150</v>
      </c>
      <c r="L124" s="71"/>
      <c r="M124" s="227" t="s">
        <v>21</v>
      </c>
      <c r="N124" s="228" t="s">
        <v>44</v>
      </c>
      <c r="O124" s="46"/>
      <c r="P124" s="229">
        <f>O124*H124</f>
        <v>0</v>
      </c>
      <c r="Q124" s="229">
        <v>0.00012</v>
      </c>
      <c r="R124" s="229">
        <f>Q124*H124</f>
        <v>0.0037799999999999999</v>
      </c>
      <c r="S124" s="229">
        <v>0</v>
      </c>
      <c r="T124" s="230">
        <f>S124*H124</f>
        <v>0</v>
      </c>
      <c r="AR124" s="23" t="s">
        <v>151</v>
      </c>
      <c r="AT124" s="23" t="s">
        <v>146</v>
      </c>
      <c r="AU124" s="23" t="s">
        <v>83</v>
      </c>
      <c r="AY124" s="23" t="s">
        <v>143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81</v>
      </c>
      <c r="BK124" s="231">
        <f>ROUND(I124*H124,2)</f>
        <v>0</v>
      </c>
      <c r="BL124" s="23" t="s">
        <v>151</v>
      </c>
      <c r="BM124" s="23" t="s">
        <v>200</v>
      </c>
    </row>
    <row r="125" s="12" customFormat="1">
      <c r="B125" s="254"/>
      <c r="C125" s="255"/>
      <c r="D125" s="234" t="s">
        <v>153</v>
      </c>
      <c r="E125" s="256" t="s">
        <v>21</v>
      </c>
      <c r="F125" s="257" t="s">
        <v>177</v>
      </c>
      <c r="G125" s="255"/>
      <c r="H125" s="256" t="s">
        <v>21</v>
      </c>
      <c r="I125" s="258"/>
      <c r="J125" s="255"/>
      <c r="K125" s="255"/>
      <c r="L125" s="259"/>
      <c r="M125" s="260"/>
      <c r="N125" s="261"/>
      <c r="O125" s="261"/>
      <c r="P125" s="261"/>
      <c r="Q125" s="261"/>
      <c r="R125" s="261"/>
      <c r="S125" s="261"/>
      <c r="T125" s="262"/>
      <c r="AT125" s="263" t="s">
        <v>153</v>
      </c>
      <c r="AU125" s="263" t="s">
        <v>83</v>
      </c>
      <c r="AV125" s="12" t="s">
        <v>81</v>
      </c>
      <c r="AW125" s="12" t="s">
        <v>37</v>
      </c>
      <c r="AX125" s="12" t="s">
        <v>73</v>
      </c>
      <c r="AY125" s="263" t="s">
        <v>143</v>
      </c>
    </row>
    <row r="126" s="11" customFormat="1">
      <c r="B126" s="232"/>
      <c r="C126" s="233"/>
      <c r="D126" s="234" t="s">
        <v>153</v>
      </c>
      <c r="E126" s="235" t="s">
        <v>21</v>
      </c>
      <c r="F126" s="236" t="s">
        <v>201</v>
      </c>
      <c r="G126" s="233"/>
      <c r="H126" s="237">
        <v>9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153</v>
      </c>
      <c r="AU126" s="243" t="s">
        <v>83</v>
      </c>
      <c r="AV126" s="11" t="s">
        <v>83</v>
      </c>
      <c r="AW126" s="11" t="s">
        <v>37</v>
      </c>
      <c r="AX126" s="11" t="s">
        <v>73</v>
      </c>
      <c r="AY126" s="243" t="s">
        <v>143</v>
      </c>
    </row>
    <row r="127" s="12" customFormat="1">
      <c r="B127" s="254"/>
      <c r="C127" s="255"/>
      <c r="D127" s="234" t="s">
        <v>153</v>
      </c>
      <c r="E127" s="256" t="s">
        <v>21</v>
      </c>
      <c r="F127" s="257" t="s">
        <v>180</v>
      </c>
      <c r="G127" s="255"/>
      <c r="H127" s="256" t="s">
        <v>21</v>
      </c>
      <c r="I127" s="258"/>
      <c r="J127" s="255"/>
      <c r="K127" s="255"/>
      <c r="L127" s="259"/>
      <c r="M127" s="260"/>
      <c r="N127" s="261"/>
      <c r="O127" s="261"/>
      <c r="P127" s="261"/>
      <c r="Q127" s="261"/>
      <c r="R127" s="261"/>
      <c r="S127" s="261"/>
      <c r="T127" s="262"/>
      <c r="AT127" s="263" t="s">
        <v>153</v>
      </c>
      <c r="AU127" s="263" t="s">
        <v>83</v>
      </c>
      <c r="AV127" s="12" t="s">
        <v>81</v>
      </c>
      <c r="AW127" s="12" t="s">
        <v>37</v>
      </c>
      <c r="AX127" s="12" t="s">
        <v>73</v>
      </c>
      <c r="AY127" s="263" t="s">
        <v>143</v>
      </c>
    </row>
    <row r="128" s="11" customFormat="1">
      <c r="B128" s="232"/>
      <c r="C128" s="233"/>
      <c r="D128" s="234" t="s">
        <v>153</v>
      </c>
      <c r="E128" s="235" t="s">
        <v>21</v>
      </c>
      <c r="F128" s="236" t="s">
        <v>202</v>
      </c>
      <c r="G128" s="233"/>
      <c r="H128" s="237">
        <v>7.5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153</v>
      </c>
      <c r="AU128" s="243" t="s">
        <v>83</v>
      </c>
      <c r="AV128" s="11" t="s">
        <v>83</v>
      </c>
      <c r="AW128" s="11" t="s">
        <v>37</v>
      </c>
      <c r="AX128" s="11" t="s">
        <v>73</v>
      </c>
      <c r="AY128" s="243" t="s">
        <v>143</v>
      </c>
    </row>
    <row r="129" s="12" customFormat="1">
      <c r="B129" s="254"/>
      <c r="C129" s="255"/>
      <c r="D129" s="234" t="s">
        <v>153</v>
      </c>
      <c r="E129" s="256" t="s">
        <v>21</v>
      </c>
      <c r="F129" s="257" t="s">
        <v>183</v>
      </c>
      <c r="G129" s="255"/>
      <c r="H129" s="256" t="s">
        <v>21</v>
      </c>
      <c r="I129" s="258"/>
      <c r="J129" s="255"/>
      <c r="K129" s="255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153</v>
      </c>
      <c r="AU129" s="263" t="s">
        <v>83</v>
      </c>
      <c r="AV129" s="12" t="s">
        <v>81</v>
      </c>
      <c r="AW129" s="12" t="s">
        <v>37</v>
      </c>
      <c r="AX129" s="12" t="s">
        <v>73</v>
      </c>
      <c r="AY129" s="263" t="s">
        <v>143</v>
      </c>
    </row>
    <row r="130" s="11" customFormat="1">
      <c r="B130" s="232"/>
      <c r="C130" s="233"/>
      <c r="D130" s="234" t="s">
        <v>153</v>
      </c>
      <c r="E130" s="235" t="s">
        <v>21</v>
      </c>
      <c r="F130" s="236" t="s">
        <v>203</v>
      </c>
      <c r="G130" s="233"/>
      <c r="H130" s="237">
        <v>10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153</v>
      </c>
      <c r="AU130" s="243" t="s">
        <v>83</v>
      </c>
      <c r="AV130" s="11" t="s">
        <v>83</v>
      </c>
      <c r="AW130" s="11" t="s">
        <v>37</v>
      </c>
      <c r="AX130" s="11" t="s">
        <v>73</v>
      </c>
      <c r="AY130" s="243" t="s">
        <v>143</v>
      </c>
    </row>
    <row r="131" s="12" customFormat="1">
      <c r="B131" s="254"/>
      <c r="C131" s="255"/>
      <c r="D131" s="234" t="s">
        <v>153</v>
      </c>
      <c r="E131" s="256" t="s">
        <v>21</v>
      </c>
      <c r="F131" s="257" t="s">
        <v>186</v>
      </c>
      <c r="G131" s="255"/>
      <c r="H131" s="256" t="s">
        <v>21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AT131" s="263" t="s">
        <v>153</v>
      </c>
      <c r="AU131" s="263" t="s">
        <v>83</v>
      </c>
      <c r="AV131" s="12" t="s">
        <v>81</v>
      </c>
      <c r="AW131" s="12" t="s">
        <v>37</v>
      </c>
      <c r="AX131" s="12" t="s">
        <v>73</v>
      </c>
      <c r="AY131" s="263" t="s">
        <v>143</v>
      </c>
    </row>
    <row r="132" s="11" customFormat="1">
      <c r="B132" s="232"/>
      <c r="C132" s="233"/>
      <c r="D132" s="234" t="s">
        <v>153</v>
      </c>
      <c r="E132" s="235" t="s">
        <v>21</v>
      </c>
      <c r="F132" s="236" t="s">
        <v>204</v>
      </c>
      <c r="G132" s="233"/>
      <c r="H132" s="237">
        <v>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153</v>
      </c>
      <c r="AU132" s="243" t="s">
        <v>83</v>
      </c>
      <c r="AV132" s="11" t="s">
        <v>83</v>
      </c>
      <c r="AW132" s="11" t="s">
        <v>37</v>
      </c>
      <c r="AX132" s="11" t="s">
        <v>73</v>
      </c>
      <c r="AY132" s="243" t="s">
        <v>143</v>
      </c>
    </row>
    <row r="133" s="13" customFormat="1">
      <c r="B133" s="264"/>
      <c r="C133" s="265"/>
      <c r="D133" s="234" t="s">
        <v>153</v>
      </c>
      <c r="E133" s="266" t="s">
        <v>21</v>
      </c>
      <c r="F133" s="267" t="s">
        <v>188</v>
      </c>
      <c r="G133" s="265"/>
      <c r="H133" s="268">
        <v>31.5</v>
      </c>
      <c r="I133" s="269"/>
      <c r="J133" s="265"/>
      <c r="K133" s="265"/>
      <c r="L133" s="270"/>
      <c r="M133" s="271"/>
      <c r="N133" s="272"/>
      <c r="O133" s="272"/>
      <c r="P133" s="272"/>
      <c r="Q133" s="272"/>
      <c r="R133" s="272"/>
      <c r="S133" s="272"/>
      <c r="T133" s="273"/>
      <c r="AT133" s="274" t="s">
        <v>153</v>
      </c>
      <c r="AU133" s="274" t="s">
        <v>83</v>
      </c>
      <c r="AV133" s="13" t="s">
        <v>151</v>
      </c>
      <c r="AW133" s="13" t="s">
        <v>37</v>
      </c>
      <c r="AX133" s="13" t="s">
        <v>81</v>
      </c>
      <c r="AY133" s="274" t="s">
        <v>143</v>
      </c>
    </row>
    <row r="134" s="10" customFormat="1" ht="29.88" customHeight="1">
      <c r="B134" s="204"/>
      <c r="C134" s="205"/>
      <c r="D134" s="206" t="s">
        <v>72</v>
      </c>
      <c r="E134" s="218" t="s">
        <v>173</v>
      </c>
      <c r="F134" s="218" t="s">
        <v>205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SUM(P135:P219)</f>
        <v>0</v>
      </c>
      <c r="Q134" s="212"/>
      <c r="R134" s="213">
        <f>SUM(R135:R219)</f>
        <v>5.9281311200000006</v>
      </c>
      <c r="S134" s="212"/>
      <c r="T134" s="214">
        <f>SUM(T135:T219)</f>
        <v>0</v>
      </c>
      <c r="AR134" s="215" t="s">
        <v>81</v>
      </c>
      <c r="AT134" s="216" t="s">
        <v>72</v>
      </c>
      <c r="AU134" s="216" t="s">
        <v>81</v>
      </c>
      <c r="AY134" s="215" t="s">
        <v>143</v>
      </c>
      <c r="BK134" s="217">
        <f>SUM(BK135:BK219)</f>
        <v>0</v>
      </c>
    </row>
    <row r="135" s="1" customFormat="1" ht="16.5" customHeight="1">
      <c r="B135" s="45"/>
      <c r="C135" s="220" t="s">
        <v>206</v>
      </c>
      <c r="D135" s="220" t="s">
        <v>146</v>
      </c>
      <c r="E135" s="221" t="s">
        <v>207</v>
      </c>
      <c r="F135" s="222" t="s">
        <v>208</v>
      </c>
      <c r="G135" s="223" t="s">
        <v>170</v>
      </c>
      <c r="H135" s="224">
        <v>5</v>
      </c>
      <c r="I135" s="225"/>
      <c r="J135" s="226">
        <f>ROUND(I135*H135,2)</f>
        <v>0</v>
      </c>
      <c r="K135" s="222" t="s">
        <v>150</v>
      </c>
      <c r="L135" s="71"/>
      <c r="M135" s="227" t="s">
        <v>21</v>
      </c>
      <c r="N135" s="228" t="s">
        <v>44</v>
      </c>
      <c r="O135" s="46"/>
      <c r="P135" s="229">
        <f>O135*H135</f>
        <v>0</v>
      </c>
      <c r="Q135" s="229">
        <v>0.040000000000000001</v>
      </c>
      <c r="R135" s="229">
        <f>Q135*H135</f>
        <v>0.20000000000000001</v>
      </c>
      <c r="S135" s="229">
        <v>0</v>
      </c>
      <c r="T135" s="230">
        <f>S135*H135</f>
        <v>0</v>
      </c>
      <c r="AR135" s="23" t="s">
        <v>151</v>
      </c>
      <c r="AT135" s="23" t="s">
        <v>146</v>
      </c>
      <c r="AU135" s="23" t="s">
        <v>83</v>
      </c>
      <c r="AY135" s="23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81</v>
      </c>
      <c r="BK135" s="231">
        <f>ROUND(I135*H135,2)</f>
        <v>0</v>
      </c>
      <c r="BL135" s="23" t="s">
        <v>151</v>
      </c>
      <c r="BM135" s="23" t="s">
        <v>209</v>
      </c>
    </row>
    <row r="136" s="1" customFormat="1" ht="16.5" customHeight="1">
      <c r="B136" s="45"/>
      <c r="C136" s="220" t="s">
        <v>210</v>
      </c>
      <c r="D136" s="220" t="s">
        <v>146</v>
      </c>
      <c r="E136" s="221" t="s">
        <v>211</v>
      </c>
      <c r="F136" s="222" t="s">
        <v>212</v>
      </c>
      <c r="G136" s="223" t="s">
        <v>170</v>
      </c>
      <c r="H136" s="224">
        <v>145.09</v>
      </c>
      <c r="I136" s="225"/>
      <c r="J136" s="226">
        <f>ROUND(I136*H136,2)</f>
        <v>0</v>
      </c>
      <c r="K136" s="222" t="s">
        <v>150</v>
      </c>
      <c r="L136" s="71"/>
      <c r="M136" s="227" t="s">
        <v>21</v>
      </c>
      <c r="N136" s="228" t="s">
        <v>44</v>
      </c>
      <c r="O136" s="46"/>
      <c r="P136" s="229">
        <f>O136*H136</f>
        <v>0</v>
      </c>
      <c r="Q136" s="229">
        <v>0.00027999999999999998</v>
      </c>
      <c r="R136" s="229">
        <f>Q136*H136</f>
        <v>0.0406252</v>
      </c>
      <c r="S136" s="229">
        <v>0</v>
      </c>
      <c r="T136" s="230">
        <f>S136*H136</f>
        <v>0</v>
      </c>
      <c r="AR136" s="23" t="s">
        <v>151</v>
      </c>
      <c r="AT136" s="23" t="s">
        <v>146</v>
      </c>
      <c r="AU136" s="23" t="s">
        <v>83</v>
      </c>
      <c r="AY136" s="23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81</v>
      </c>
      <c r="BK136" s="231">
        <f>ROUND(I136*H136,2)</f>
        <v>0</v>
      </c>
      <c r="BL136" s="23" t="s">
        <v>151</v>
      </c>
      <c r="BM136" s="23" t="s">
        <v>213</v>
      </c>
    </row>
    <row r="137" s="12" customFormat="1">
      <c r="B137" s="254"/>
      <c r="C137" s="255"/>
      <c r="D137" s="234" t="s">
        <v>153</v>
      </c>
      <c r="E137" s="256" t="s">
        <v>21</v>
      </c>
      <c r="F137" s="257" t="s">
        <v>214</v>
      </c>
      <c r="G137" s="255"/>
      <c r="H137" s="256" t="s">
        <v>21</v>
      </c>
      <c r="I137" s="258"/>
      <c r="J137" s="255"/>
      <c r="K137" s="255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153</v>
      </c>
      <c r="AU137" s="263" t="s">
        <v>83</v>
      </c>
      <c r="AV137" s="12" t="s">
        <v>81</v>
      </c>
      <c r="AW137" s="12" t="s">
        <v>37</v>
      </c>
      <c r="AX137" s="12" t="s">
        <v>73</v>
      </c>
      <c r="AY137" s="263" t="s">
        <v>143</v>
      </c>
    </row>
    <row r="138" s="11" customFormat="1">
      <c r="B138" s="232"/>
      <c r="C138" s="233"/>
      <c r="D138" s="234" t="s">
        <v>153</v>
      </c>
      <c r="E138" s="235" t="s">
        <v>21</v>
      </c>
      <c r="F138" s="236" t="s">
        <v>215</v>
      </c>
      <c r="G138" s="233"/>
      <c r="H138" s="237">
        <v>145.09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153</v>
      </c>
      <c r="AU138" s="243" t="s">
        <v>83</v>
      </c>
      <c r="AV138" s="11" t="s">
        <v>83</v>
      </c>
      <c r="AW138" s="11" t="s">
        <v>37</v>
      </c>
      <c r="AX138" s="11" t="s">
        <v>81</v>
      </c>
      <c r="AY138" s="243" t="s">
        <v>143</v>
      </c>
    </row>
    <row r="139" s="1" customFormat="1" ht="16.5" customHeight="1">
      <c r="B139" s="45"/>
      <c r="C139" s="220" t="s">
        <v>216</v>
      </c>
      <c r="D139" s="220" t="s">
        <v>146</v>
      </c>
      <c r="E139" s="221" t="s">
        <v>217</v>
      </c>
      <c r="F139" s="222" t="s">
        <v>218</v>
      </c>
      <c r="G139" s="223" t="s">
        <v>170</v>
      </c>
      <c r="H139" s="224">
        <v>105.964</v>
      </c>
      <c r="I139" s="225"/>
      <c r="J139" s="226">
        <f>ROUND(I139*H139,2)</f>
        <v>0</v>
      </c>
      <c r="K139" s="222" t="s">
        <v>150</v>
      </c>
      <c r="L139" s="71"/>
      <c r="M139" s="227" t="s">
        <v>21</v>
      </c>
      <c r="N139" s="228" t="s">
        <v>44</v>
      </c>
      <c r="O139" s="46"/>
      <c r="P139" s="229">
        <f>O139*H139</f>
        <v>0</v>
      </c>
      <c r="Q139" s="229">
        <v>0.0030000000000000001</v>
      </c>
      <c r="R139" s="229">
        <f>Q139*H139</f>
        <v>0.31789200000000001</v>
      </c>
      <c r="S139" s="229">
        <v>0</v>
      </c>
      <c r="T139" s="230">
        <f>S139*H139</f>
        <v>0</v>
      </c>
      <c r="AR139" s="23" t="s">
        <v>151</v>
      </c>
      <c r="AT139" s="23" t="s">
        <v>146</v>
      </c>
      <c r="AU139" s="23" t="s">
        <v>83</v>
      </c>
      <c r="AY139" s="23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81</v>
      </c>
      <c r="BK139" s="231">
        <f>ROUND(I139*H139,2)</f>
        <v>0</v>
      </c>
      <c r="BL139" s="23" t="s">
        <v>151</v>
      </c>
      <c r="BM139" s="23" t="s">
        <v>219</v>
      </c>
    </row>
    <row r="140" s="12" customFormat="1">
      <c r="B140" s="254"/>
      <c r="C140" s="255"/>
      <c r="D140" s="234" t="s">
        <v>153</v>
      </c>
      <c r="E140" s="256" t="s">
        <v>21</v>
      </c>
      <c r="F140" s="257" t="s">
        <v>214</v>
      </c>
      <c r="G140" s="255"/>
      <c r="H140" s="256" t="s">
        <v>21</v>
      </c>
      <c r="I140" s="258"/>
      <c r="J140" s="255"/>
      <c r="K140" s="255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153</v>
      </c>
      <c r="AU140" s="263" t="s">
        <v>83</v>
      </c>
      <c r="AV140" s="12" t="s">
        <v>81</v>
      </c>
      <c r="AW140" s="12" t="s">
        <v>37</v>
      </c>
      <c r="AX140" s="12" t="s">
        <v>73</v>
      </c>
      <c r="AY140" s="263" t="s">
        <v>143</v>
      </c>
    </row>
    <row r="141" s="11" customFormat="1">
      <c r="B141" s="232"/>
      <c r="C141" s="233"/>
      <c r="D141" s="234" t="s">
        <v>153</v>
      </c>
      <c r="E141" s="235" t="s">
        <v>21</v>
      </c>
      <c r="F141" s="236" t="s">
        <v>215</v>
      </c>
      <c r="G141" s="233"/>
      <c r="H141" s="237">
        <v>145.09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153</v>
      </c>
      <c r="AU141" s="243" t="s">
        <v>83</v>
      </c>
      <c r="AV141" s="11" t="s">
        <v>83</v>
      </c>
      <c r="AW141" s="11" t="s">
        <v>37</v>
      </c>
      <c r="AX141" s="11" t="s">
        <v>73</v>
      </c>
      <c r="AY141" s="243" t="s">
        <v>143</v>
      </c>
    </row>
    <row r="142" s="12" customFormat="1">
      <c r="B142" s="254"/>
      <c r="C142" s="255"/>
      <c r="D142" s="234" t="s">
        <v>153</v>
      </c>
      <c r="E142" s="256" t="s">
        <v>21</v>
      </c>
      <c r="F142" s="257" t="s">
        <v>220</v>
      </c>
      <c r="G142" s="255"/>
      <c r="H142" s="256" t="s">
        <v>21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153</v>
      </c>
      <c r="AU142" s="263" t="s">
        <v>83</v>
      </c>
      <c r="AV142" s="12" t="s">
        <v>81</v>
      </c>
      <c r="AW142" s="12" t="s">
        <v>37</v>
      </c>
      <c r="AX142" s="12" t="s">
        <v>73</v>
      </c>
      <c r="AY142" s="263" t="s">
        <v>143</v>
      </c>
    </row>
    <row r="143" s="11" customFormat="1">
      <c r="B143" s="232"/>
      <c r="C143" s="233"/>
      <c r="D143" s="234" t="s">
        <v>153</v>
      </c>
      <c r="E143" s="235" t="s">
        <v>21</v>
      </c>
      <c r="F143" s="236" t="s">
        <v>221</v>
      </c>
      <c r="G143" s="233"/>
      <c r="H143" s="237">
        <v>-14.4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153</v>
      </c>
      <c r="AU143" s="243" t="s">
        <v>83</v>
      </c>
      <c r="AV143" s="11" t="s">
        <v>83</v>
      </c>
      <c r="AW143" s="11" t="s">
        <v>37</v>
      </c>
      <c r="AX143" s="11" t="s">
        <v>73</v>
      </c>
      <c r="AY143" s="243" t="s">
        <v>143</v>
      </c>
    </row>
    <row r="144" s="11" customFormat="1">
      <c r="B144" s="232"/>
      <c r="C144" s="233"/>
      <c r="D144" s="234" t="s">
        <v>153</v>
      </c>
      <c r="E144" s="235" t="s">
        <v>21</v>
      </c>
      <c r="F144" s="236" t="s">
        <v>222</v>
      </c>
      <c r="G144" s="233"/>
      <c r="H144" s="237">
        <v>-7.4829999999999997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153</v>
      </c>
      <c r="AU144" s="243" t="s">
        <v>83</v>
      </c>
      <c r="AV144" s="11" t="s">
        <v>83</v>
      </c>
      <c r="AW144" s="11" t="s">
        <v>37</v>
      </c>
      <c r="AX144" s="11" t="s">
        <v>73</v>
      </c>
      <c r="AY144" s="243" t="s">
        <v>143</v>
      </c>
    </row>
    <row r="145" s="11" customFormat="1">
      <c r="B145" s="232"/>
      <c r="C145" s="233"/>
      <c r="D145" s="234" t="s">
        <v>153</v>
      </c>
      <c r="E145" s="235" t="s">
        <v>21</v>
      </c>
      <c r="F145" s="236" t="s">
        <v>223</v>
      </c>
      <c r="G145" s="233"/>
      <c r="H145" s="237">
        <v>1.3999999999999999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153</v>
      </c>
      <c r="AU145" s="243" t="s">
        <v>83</v>
      </c>
      <c r="AV145" s="11" t="s">
        <v>83</v>
      </c>
      <c r="AW145" s="11" t="s">
        <v>37</v>
      </c>
      <c r="AX145" s="11" t="s">
        <v>73</v>
      </c>
      <c r="AY145" s="243" t="s">
        <v>143</v>
      </c>
    </row>
    <row r="146" s="11" customFormat="1">
      <c r="B146" s="232"/>
      <c r="C146" s="233"/>
      <c r="D146" s="234" t="s">
        <v>153</v>
      </c>
      <c r="E146" s="235" t="s">
        <v>21</v>
      </c>
      <c r="F146" s="236" t="s">
        <v>224</v>
      </c>
      <c r="G146" s="233"/>
      <c r="H146" s="237">
        <v>-9.8810000000000002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153</v>
      </c>
      <c r="AU146" s="243" t="s">
        <v>83</v>
      </c>
      <c r="AV146" s="11" t="s">
        <v>83</v>
      </c>
      <c r="AW146" s="11" t="s">
        <v>37</v>
      </c>
      <c r="AX146" s="11" t="s">
        <v>73</v>
      </c>
      <c r="AY146" s="243" t="s">
        <v>143</v>
      </c>
    </row>
    <row r="147" s="11" customFormat="1">
      <c r="B147" s="232"/>
      <c r="C147" s="233"/>
      <c r="D147" s="234" t="s">
        <v>153</v>
      </c>
      <c r="E147" s="235" t="s">
        <v>21</v>
      </c>
      <c r="F147" s="236" t="s">
        <v>223</v>
      </c>
      <c r="G147" s="233"/>
      <c r="H147" s="237">
        <v>1.3999999999999999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153</v>
      </c>
      <c r="AU147" s="243" t="s">
        <v>83</v>
      </c>
      <c r="AV147" s="11" t="s">
        <v>83</v>
      </c>
      <c r="AW147" s="11" t="s">
        <v>37</v>
      </c>
      <c r="AX147" s="11" t="s">
        <v>73</v>
      </c>
      <c r="AY147" s="243" t="s">
        <v>143</v>
      </c>
    </row>
    <row r="148" s="11" customFormat="1">
      <c r="B148" s="232"/>
      <c r="C148" s="233"/>
      <c r="D148" s="234" t="s">
        <v>153</v>
      </c>
      <c r="E148" s="235" t="s">
        <v>21</v>
      </c>
      <c r="F148" s="236" t="s">
        <v>225</v>
      </c>
      <c r="G148" s="233"/>
      <c r="H148" s="237">
        <v>-8.6099999999999994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AT148" s="243" t="s">
        <v>153</v>
      </c>
      <c r="AU148" s="243" t="s">
        <v>83</v>
      </c>
      <c r="AV148" s="11" t="s">
        <v>83</v>
      </c>
      <c r="AW148" s="11" t="s">
        <v>37</v>
      </c>
      <c r="AX148" s="11" t="s">
        <v>73</v>
      </c>
      <c r="AY148" s="243" t="s">
        <v>143</v>
      </c>
    </row>
    <row r="149" s="11" customFormat="1">
      <c r="B149" s="232"/>
      <c r="C149" s="233"/>
      <c r="D149" s="234" t="s">
        <v>153</v>
      </c>
      <c r="E149" s="235" t="s">
        <v>21</v>
      </c>
      <c r="F149" s="236" t="s">
        <v>223</v>
      </c>
      <c r="G149" s="233"/>
      <c r="H149" s="237">
        <v>1.3999999999999999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153</v>
      </c>
      <c r="AU149" s="243" t="s">
        <v>83</v>
      </c>
      <c r="AV149" s="11" t="s">
        <v>83</v>
      </c>
      <c r="AW149" s="11" t="s">
        <v>37</v>
      </c>
      <c r="AX149" s="11" t="s">
        <v>73</v>
      </c>
      <c r="AY149" s="243" t="s">
        <v>143</v>
      </c>
    </row>
    <row r="150" s="11" customFormat="1">
      <c r="B150" s="232"/>
      <c r="C150" s="233"/>
      <c r="D150" s="234" t="s">
        <v>153</v>
      </c>
      <c r="E150" s="235" t="s">
        <v>21</v>
      </c>
      <c r="F150" s="236" t="s">
        <v>226</v>
      </c>
      <c r="G150" s="233"/>
      <c r="H150" s="237">
        <v>-2.952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153</v>
      </c>
      <c r="AU150" s="243" t="s">
        <v>83</v>
      </c>
      <c r="AV150" s="11" t="s">
        <v>83</v>
      </c>
      <c r="AW150" s="11" t="s">
        <v>37</v>
      </c>
      <c r="AX150" s="11" t="s">
        <v>73</v>
      </c>
      <c r="AY150" s="243" t="s">
        <v>143</v>
      </c>
    </row>
    <row r="151" s="13" customFormat="1">
      <c r="B151" s="264"/>
      <c r="C151" s="265"/>
      <c r="D151" s="234" t="s">
        <v>153</v>
      </c>
      <c r="E151" s="266" t="s">
        <v>21</v>
      </c>
      <c r="F151" s="267" t="s">
        <v>188</v>
      </c>
      <c r="G151" s="265"/>
      <c r="H151" s="268">
        <v>105.964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AT151" s="274" t="s">
        <v>153</v>
      </c>
      <c r="AU151" s="274" t="s">
        <v>83</v>
      </c>
      <c r="AV151" s="13" t="s">
        <v>151</v>
      </c>
      <c r="AW151" s="13" t="s">
        <v>37</v>
      </c>
      <c r="AX151" s="13" t="s">
        <v>81</v>
      </c>
      <c r="AY151" s="274" t="s">
        <v>143</v>
      </c>
    </row>
    <row r="152" s="1" customFormat="1" ht="16.5" customHeight="1">
      <c r="B152" s="45"/>
      <c r="C152" s="220" t="s">
        <v>227</v>
      </c>
      <c r="D152" s="220" t="s">
        <v>146</v>
      </c>
      <c r="E152" s="221" t="s">
        <v>228</v>
      </c>
      <c r="F152" s="222" t="s">
        <v>229</v>
      </c>
      <c r="G152" s="223" t="s">
        <v>170</v>
      </c>
      <c r="H152" s="224">
        <v>4.2800000000000002</v>
      </c>
      <c r="I152" s="225"/>
      <c r="J152" s="226">
        <f>ROUND(I152*H152,2)</f>
        <v>0</v>
      </c>
      <c r="K152" s="222" t="s">
        <v>150</v>
      </c>
      <c r="L152" s="71"/>
      <c r="M152" s="227" t="s">
        <v>21</v>
      </c>
      <c r="N152" s="228" t="s">
        <v>44</v>
      </c>
      <c r="O152" s="46"/>
      <c r="P152" s="229">
        <f>O152*H152</f>
        <v>0</v>
      </c>
      <c r="Q152" s="229">
        <v>0.032730000000000002</v>
      </c>
      <c r="R152" s="229">
        <f>Q152*H152</f>
        <v>0.14008440000000003</v>
      </c>
      <c r="S152" s="229">
        <v>0</v>
      </c>
      <c r="T152" s="230">
        <f>S152*H152</f>
        <v>0</v>
      </c>
      <c r="AR152" s="23" t="s">
        <v>151</v>
      </c>
      <c r="AT152" s="23" t="s">
        <v>146</v>
      </c>
      <c r="AU152" s="23" t="s">
        <v>83</v>
      </c>
      <c r="AY152" s="23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81</v>
      </c>
      <c r="BK152" s="231">
        <f>ROUND(I152*H152,2)</f>
        <v>0</v>
      </c>
      <c r="BL152" s="23" t="s">
        <v>151</v>
      </c>
      <c r="BM152" s="23" t="s">
        <v>230</v>
      </c>
    </row>
    <row r="153" s="1" customFormat="1" ht="16.5" customHeight="1">
      <c r="B153" s="45"/>
      <c r="C153" s="220" t="s">
        <v>231</v>
      </c>
      <c r="D153" s="220" t="s">
        <v>146</v>
      </c>
      <c r="E153" s="221" t="s">
        <v>232</v>
      </c>
      <c r="F153" s="222" t="s">
        <v>233</v>
      </c>
      <c r="G153" s="223" t="s">
        <v>170</v>
      </c>
      <c r="H153" s="224">
        <v>233.14699999999999</v>
      </c>
      <c r="I153" s="225"/>
      <c r="J153" s="226">
        <f>ROUND(I153*H153,2)</f>
        <v>0</v>
      </c>
      <c r="K153" s="222" t="s">
        <v>150</v>
      </c>
      <c r="L153" s="71"/>
      <c r="M153" s="227" t="s">
        <v>21</v>
      </c>
      <c r="N153" s="228" t="s">
        <v>44</v>
      </c>
      <c r="O153" s="46"/>
      <c r="P153" s="229">
        <f>O153*H153</f>
        <v>0</v>
      </c>
      <c r="Q153" s="229">
        <v>0.017000000000000001</v>
      </c>
      <c r="R153" s="229">
        <f>Q153*H153</f>
        <v>3.9634990000000001</v>
      </c>
      <c r="S153" s="229">
        <v>0</v>
      </c>
      <c r="T153" s="230">
        <f>S153*H153</f>
        <v>0</v>
      </c>
      <c r="AR153" s="23" t="s">
        <v>151</v>
      </c>
      <c r="AT153" s="23" t="s">
        <v>146</v>
      </c>
      <c r="AU153" s="23" t="s">
        <v>83</v>
      </c>
      <c r="AY153" s="23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81</v>
      </c>
      <c r="BK153" s="231">
        <f>ROUND(I153*H153,2)</f>
        <v>0</v>
      </c>
      <c r="BL153" s="23" t="s">
        <v>151</v>
      </c>
      <c r="BM153" s="23" t="s">
        <v>234</v>
      </c>
    </row>
    <row r="154" s="12" customFormat="1">
      <c r="B154" s="254"/>
      <c r="C154" s="255"/>
      <c r="D154" s="234" t="s">
        <v>153</v>
      </c>
      <c r="E154" s="256" t="s">
        <v>21</v>
      </c>
      <c r="F154" s="257" t="s">
        <v>235</v>
      </c>
      <c r="G154" s="255"/>
      <c r="H154" s="256" t="s">
        <v>21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153</v>
      </c>
      <c r="AU154" s="263" t="s">
        <v>83</v>
      </c>
      <c r="AV154" s="12" t="s">
        <v>81</v>
      </c>
      <c r="AW154" s="12" t="s">
        <v>37</v>
      </c>
      <c r="AX154" s="12" t="s">
        <v>73</v>
      </c>
      <c r="AY154" s="263" t="s">
        <v>143</v>
      </c>
    </row>
    <row r="155" s="11" customFormat="1">
      <c r="B155" s="232"/>
      <c r="C155" s="233"/>
      <c r="D155" s="234" t="s">
        <v>153</v>
      </c>
      <c r="E155" s="235" t="s">
        <v>21</v>
      </c>
      <c r="F155" s="236" t="s">
        <v>236</v>
      </c>
      <c r="G155" s="233"/>
      <c r="H155" s="237">
        <v>14.301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153</v>
      </c>
      <c r="AU155" s="243" t="s">
        <v>83</v>
      </c>
      <c r="AV155" s="11" t="s">
        <v>83</v>
      </c>
      <c r="AW155" s="11" t="s">
        <v>37</v>
      </c>
      <c r="AX155" s="11" t="s">
        <v>73</v>
      </c>
      <c r="AY155" s="243" t="s">
        <v>143</v>
      </c>
    </row>
    <row r="156" s="11" customFormat="1">
      <c r="B156" s="232"/>
      <c r="C156" s="233"/>
      <c r="D156" s="234" t="s">
        <v>153</v>
      </c>
      <c r="E156" s="235" t="s">
        <v>21</v>
      </c>
      <c r="F156" s="236" t="s">
        <v>237</v>
      </c>
      <c r="G156" s="233"/>
      <c r="H156" s="237">
        <v>-1.6000000000000001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153</v>
      </c>
      <c r="AU156" s="243" t="s">
        <v>83</v>
      </c>
      <c r="AV156" s="11" t="s">
        <v>83</v>
      </c>
      <c r="AW156" s="11" t="s">
        <v>37</v>
      </c>
      <c r="AX156" s="11" t="s">
        <v>73</v>
      </c>
      <c r="AY156" s="243" t="s">
        <v>143</v>
      </c>
    </row>
    <row r="157" s="11" customFormat="1">
      <c r="B157" s="232"/>
      <c r="C157" s="233"/>
      <c r="D157" s="234" t="s">
        <v>153</v>
      </c>
      <c r="E157" s="235" t="s">
        <v>21</v>
      </c>
      <c r="F157" s="236" t="s">
        <v>238</v>
      </c>
      <c r="G157" s="233"/>
      <c r="H157" s="237">
        <v>-2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153</v>
      </c>
      <c r="AU157" s="243" t="s">
        <v>83</v>
      </c>
      <c r="AV157" s="11" t="s">
        <v>83</v>
      </c>
      <c r="AW157" s="11" t="s">
        <v>37</v>
      </c>
      <c r="AX157" s="11" t="s">
        <v>73</v>
      </c>
      <c r="AY157" s="243" t="s">
        <v>143</v>
      </c>
    </row>
    <row r="158" s="12" customFormat="1">
      <c r="B158" s="254"/>
      <c r="C158" s="255"/>
      <c r="D158" s="234" t="s">
        <v>153</v>
      </c>
      <c r="E158" s="256" t="s">
        <v>21</v>
      </c>
      <c r="F158" s="257" t="s">
        <v>239</v>
      </c>
      <c r="G158" s="255"/>
      <c r="H158" s="256" t="s">
        <v>21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153</v>
      </c>
      <c r="AU158" s="263" t="s">
        <v>83</v>
      </c>
      <c r="AV158" s="12" t="s">
        <v>81</v>
      </c>
      <c r="AW158" s="12" t="s">
        <v>37</v>
      </c>
      <c r="AX158" s="12" t="s">
        <v>73</v>
      </c>
      <c r="AY158" s="263" t="s">
        <v>143</v>
      </c>
    </row>
    <row r="159" s="11" customFormat="1">
      <c r="B159" s="232"/>
      <c r="C159" s="233"/>
      <c r="D159" s="234" t="s">
        <v>153</v>
      </c>
      <c r="E159" s="235" t="s">
        <v>21</v>
      </c>
      <c r="F159" s="236" t="s">
        <v>240</v>
      </c>
      <c r="G159" s="233"/>
      <c r="H159" s="237">
        <v>6.2999999999999998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153</v>
      </c>
      <c r="AU159" s="243" t="s">
        <v>83</v>
      </c>
      <c r="AV159" s="11" t="s">
        <v>83</v>
      </c>
      <c r="AW159" s="11" t="s">
        <v>37</v>
      </c>
      <c r="AX159" s="11" t="s">
        <v>73</v>
      </c>
      <c r="AY159" s="243" t="s">
        <v>143</v>
      </c>
    </row>
    <row r="160" s="11" customFormat="1">
      <c r="B160" s="232"/>
      <c r="C160" s="233"/>
      <c r="D160" s="234" t="s">
        <v>153</v>
      </c>
      <c r="E160" s="235" t="s">
        <v>21</v>
      </c>
      <c r="F160" s="236" t="s">
        <v>237</v>
      </c>
      <c r="G160" s="233"/>
      <c r="H160" s="237">
        <v>-1.6000000000000001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153</v>
      </c>
      <c r="AU160" s="243" t="s">
        <v>83</v>
      </c>
      <c r="AV160" s="11" t="s">
        <v>83</v>
      </c>
      <c r="AW160" s="11" t="s">
        <v>37</v>
      </c>
      <c r="AX160" s="11" t="s">
        <v>73</v>
      </c>
      <c r="AY160" s="243" t="s">
        <v>143</v>
      </c>
    </row>
    <row r="161" s="12" customFormat="1">
      <c r="B161" s="254"/>
      <c r="C161" s="255"/>
      <c r="D161" s="234" t="s">
        <v>153</v>
      </c>
      <c r="E161" s="256" t="s">
        <v>21</v>
      </c>
      <c r="F161" s="257" t="s">
        <v>241</v>
      </c>
      <c r="G161" s="255"/>
      <c r="H161" s="256" t="s">
        <v>21</v>
      </c>
      <c r="I161" s="258"/>
      <c r="J161" s="255"/>
      <c r="K161" s="255"/>
      <c r="L161" s="259"/>
      <c r="M161" s="260"/>
      <c r="N161" s="261"/>
      <c r="O161" s="261"/>
      <c r="P161" s="261"/>
      <c r="Q161" s="261"/>
      <c r="R161" s="261"/>
      <c r="S161" s="261"/>
      <c r="T161" s="262"/>
      <c r="AT161" s="263" t="s">
        <v>153</v>
      </c>
      <c r="AU161" s="263" t="s">
        <v>83</v>
      </c>
      <c r="AV161" s="12" t="s">
        <v>81</v>
      </c>
      <c r="AW161" s="12" t="s">
        <v>37</v>
      </c>
      <c r="AX161" s="12" t="s">
        <v>73</v>
      </c>
      <c r="AY161" s="263" t="s">
        <v>143</v>
      </c>
    </row>
    <row r="162" s="11" customFormat="1">
      <c r="B162" s="232"/>
      <c r="C162" s="233"/>
      <c r="D162" s="234" t="s">
        <v>153</v>
      </c>
      <c r="E162" s="235" t="s">
        <v>21</v>
      </c>
      <c r="F162" s="236" t="s">
        <v>242</v>
      </c>
      <c r="G162" s="233"/>
      <c r="H162" s="237">
        <v>6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153</v>
      </c>
      <c r="AU162" s="243" t="s">
        <v>83</v>
      </c>
      <c r="AV162" s="11" t="s">
        <v>83</v>
      </c>
      <c r="AW162" s="11" t="s">
        <v>37</v>
      </c>
      <c r="AX162" s="11" t="s">
        <v>73</v>
      </c>
      <c r="AY162" s="243" t="s">
        <v>143</v>
      </c>
    </row>
    <row r="163" s="12" customFormat="1">
      <c r="B163" s="254"/>
      <c r="C163" s="255"/>
      <c r="D163" s="234" t="s">
        <v>153</v>
      </c>
      <c r="E163" s="256" t="s">
        <v>21</v>
      </c>
      <c r="F163" s="257" t="s">
        <v>180</v>
      </c>
      <c r="G163" s="255"/>
      <c r="H163" s="256" t="s">
        <v>21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153</v>
      </c>
      <c r="AU163" s="263" t="s">
        <v>83</v>
      </c>
      <c r="AV163" s="12" t="s">
        <v>81</v>
      </c>
      <c r="AW163" s="12" t="s">
        <v>37</v>
      </c>
      <c r="AX163" s="12" t="s">
        <v>73</v>
      </c>
      <c r="AY163" s="263" t="s">
        <v>143</v>
      </c>
    </row>
    <row r="164" s="11" customFormat="1">
      <c r="B164" s="232"/>
      <c r="C164" s="233"/>
      <c r="D164" s="234" t="s">
        <v>153</v>
      </c>
      <c r="E164" s="235" t="s">
        <v>21</v>
      </c>
      <c r="F164" s="236" t="s">
        <v>243</v>
      </c>
      <c r="G164" s="233"/>
      <c r="H164" s="237">
        <v>25.350000000000001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153</v>
      </c>
      <c r="AU164" s="243" t="s">
        <v>83</v>
      </c>
      <c r="AV164" s="11" t="s">
        <v>83</v>
      </c>
      <c r="AW164" s="11" t="s">
        <v>37</v>
      </c>
      <c r="AX164" s="11" t="s">
        <v>73</v>
      </c>
      <c r="AY164" s="243" t="s">
        <v>143</v>
      </c>
    </row>
    <row r="165" s="11" customFormat="1">
      <c r="B165" s="232"/>
      <c r="C165" s="233"/>
      <c r="D165" s="234" t="s">
        <v>153</v>
      </c>
      <c r="E165" s="235" t="s">
        <v>21</v>
      </c>
      <c r="F165" s="236" t="s">
        <v>238</v>
      </c>
      <c r="G165" s="233"/>
      <c r="H165" s="237">
        <v>-2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153</v>
      </c>
      <c r="AU165" s="243" t="s">
        <v>83</v>
      </c>
      <c r="AV165" s="11" t="s">
        <v>83</v>
      </c>
      <c r="AW165" s="11" t="s">
        <v>37</v>
      </c>
      <c r="AX165" s="11" t="s">
        <v>73</v>
      </c>
      <c r="AY165" s="243" t="s">
        <v>143</v>
      </c>
    </row>
    <row r="166" s="12" customFormat="1">
      <c r="B166" s="254"/>
      <c r="C166" s="255"/>
      <c r="D166" s="234" t="s">
        <v>153</v>
      </c>
      <c r="E166" s="256" t="s">
        <v>21</v>
      </c>
      <c r="F166" s="257" t="s">
        <v>244</v>
      </c>
      <c r="G166" s="255"/>
      <c r="H166" s="256" t="s">
        <v>21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AT166" s="263" t="s">
        <v>153</v>
      </c>
      <c r="AU166" s="263" t="s">
        <v>83</v>
      </c>
      <c r="AV166" s="12" t="s">
        <v>81</v>
      </c>
      <c r="AW166" s="12" t="s">
        <v>37</v>
      </c>
      <c r="AX166" s="12" t="s">
        <v>73</v>
      </c>
      <c r="AY166" s="263" t="s">
        <v>143</v>
      </c>
    </row>
    <row r="167" s="11" customFormat="1">
      <c r="B167" s="232"/>
      <c r="C167" s="233"/>
      <c r="D167" s="234" t="s">
        <v>153</v>
      </c>
      <c r="E167" s="235" t="s">
        <v>21</v>
      </c>
      <c r="F167" s="236" t="s">
        <v>245</v>
      </c>
      <c r="G167" s="233"/>
      <c r="H167" s="237">
        <v>32.799999999999997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153</v>
      </c>
      <c r="AU167" s="243" t="s">
        <v>83</v>
      </c>
      <c r="AV167" s="11" t="s">
        <v>83</v>
      </c>
      <c r="AW167" s="11" t="s">
        <v>37</v>
      </c>
      <c r="AX167" s="11" t="s">
        <v>73</v>
      </c>
      <c r="AY167" s="243" t="s">
        <v>143</v>
      </c>
    </row>
    <row r="168" s="12" customFormat="1">
      <c r="B168" s="254"/>
      <c r="C168" s="255"/>
      <c r="D168" s="234" t="s">
        <v>153</v>
      </c>
      <c r="E168" s="256" t="s">
        <v>21</v>
      </c>
      <c r="F168" s="257" t="s">
        <v>246</v>
      </c>
      <c r="G168" s="255"/>
      <c r="H168" s="256" t="s">
        <v>21</v>
      </c>
      <c r="I168" s="258"/>
      <c r="J168" s="255"/>
      <c r="K168" s="255"/>
      <c r="L168" s="259"/>
      <c r="M168" s="260"/>
      <c r="N168" s="261"/>
      <c r="O168" s="261"/>
      <c r="P168" s="261"/>
      <c r="Q168" s="261"/>
      <c r="R168" s="261"/>
      <c r="S168" s="261"/>
      <c r="T168" s="262"/>
      <c r="AT168" s="263" t="s">
        <v>153</v>
      </c>
      <c r="AU168" s="263" t="s">
        <v>83</v>
      </c>
      <c r="AV168" s="12" t="s">
        <v>81</v>
      </c>
      <c r="AW168" s="12" t="s">
        <v>37</v>
      </c>
      <c r="AX168" s="12" t="s">
        <v>73</v>
      </c>
      <c r="AY168" s="263" t="s">
        <v>143</v>
      </c>
    </row>
    <row r="169" s="11" customFormat="1">
      <c r="B169" s="232"/>
      <c r="C169" s="233"/>
      <c r="D169" s="234" t="s">
        <v>153</v>
      </c>
      <c r="E169" s="235" t="s">
        <v>21</v>
      </c>
      <c r="F169" s="236" t="s">
        <v>247</v>
      </c>
      <c r="G169" s="233"/>
      <c r="H169" s="237">
        <v>15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153</v>
      </c>
      <c r="AU169" s="243" t="s">
        <v>83</v>
      </c>
      <c r="AV169" s="11" t="s">
        <v>83</v>
      </c>
      <c r="AW169" s="11" t="s">
        <v>37</v>
      </c>
      <c r="AX169" s="11" t="s">
        <v>73</v>
      </c>
      <c r="AY169" s="243" t="s">
        <v>143</v>
      </c>
    </row>
    <row r="170" s="11" customFormat="1">
      <c r="B170" s="232"/>
      <c r="C170" s="233"/>
      <c r="D170" s="234" t="s">
        <v>153</v>
      </c>
      <c r="E170" s="235" t="s">
        <v>21</v>
      </c>
      <c r="F170" s="236" t="s">
        <v>237</v>
      </c>
      <c r="G170" s="233"/>
      <c r="H170" s="237">
        <v>-1.6000000000000001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153</v>
      </c>
      <c r="AU170" s="243" t="s">
        <v>83</v>
      </c>
      <c r="AV170" s="11" t="s">
        <v>83</v>
      </c>
      <c r="AW170" s="11" t="s">
        <v>37</v>
      </c>
      <c r="AX170" s="11" t="s">
        <v>73</v>
      </c>
      <c r="AY170" s="243" t="s">
        <v>143</v>
      </c>
    </row>
    <row r="171" s="12" customFormat="1">
      <c r="B171" s="254"/>
      <c r="C171" s="255"/>
      <c r="D171" s="234" t="s">
        <v>153</v>
      </c>
      <c r="E171" s="256" t="s">
        <v>21</v>
      </c>
      <c r="F171" s="257" t="s">
        <v>248</v>
      </c>
      <c r="G171" s="255"/>
      <c r="H171" s="256" t="s">
        <v>21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AT171" s="263" t="s">
        <v>153</v>
      </c>
      <c r="AU171" s="263" t="s">
        <v>83</v>
      </c>
      <c r="AV171" s="12" t="s">
        <v>81</v>
      </c>
      <c r="AW171" s="12" t="s">
        <v>37</v>
      </c>
      <c r="AX171" s="12" t="s">
        <v>73</v>
      </c>
      <c r="AY171" s="263" t="s">
        <v>143</v>
      </c>
    </row>
    <row r="172" s="11" customFormat="1">
      <c r="B172" s="232"/>
      <c r="C172" s="233"/>
      <c r="D172" s="234" t="s">
        <v>153</v>
      </c>
      <c r="E172" s="235" t="s">
        <v>21</v>
      </c>
      <c r="F172" s="236" t="s">
        <v>249</v>
      </c>
      <c r="G172" s="233"/>
      <c r="H172" s="237">
        <v>14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153</v>
      </c>
      <c r="AU172" s="243" t="s">
        <v>83</v>
      </c>
      <c r="AV172" s="11" t="s">
        <v>83</v>
      </c>
      <c r="AW172" s="11" t="s">
        <v>37</v>
      </c>
      <c r="AX172" s="11" t="s">
        <v>73</v>
      </c>
      <c r="AY172" s="243" t="s">
        <v>143</v>
      </c>
    </row>
    <row r="173" s="11" customFormat="1">
      <c r="B173" s="232"/>
      <c r="C173" s="233"/>
      <c r="D173" s="234" t="s">
        <v>153</v>
      </c>
      <c r="E173" s="235" t="s">
        <v>21</v>
      </c>
      <c r="F173" s="236" t="s">
        <v>250</v>
      </c>
      <c r="G173" s="233"/>
      <c r="H173" s="237">
        <v>-2.2799999999999998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AT173" s="243" t="s">
        <v>153</v>
      </c>
      <c r="AU173" s="243" t="s">
        <v>83</v>
      </c>
      <c r="AV173" s="11" t="s">
        <v>83</v>
      </c>
      <c r="AW173" s="11" t="s">
        <v>37</v>
      </c>
      <c r="AX173" s="11" t="s">
        <v>73</v>
      </c>
      <c r="AY173" s="243" t="s">
        <v>143</v>
      </c>
    </row>
    <row r="174" s="11" customFormat="1">
      <c r="B174" s="232"/>
      <c r="C174" s="233"/>
      <c r="D174" s="234" t="s">
        <v>153</v>
      </c>
      <c r="E174" s="235" t="s">
        <v>21</v>
      </c>
      <c r="F174" s="236" t="s">
        <v>251</v>
      </c>
      <c r="G174" s="233"/>
      <c r="H174" s="237">
        <v>1.849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153</v>
      </c>
      <c r="AU174" s="243" t="s">
        <v>83</v>
      </c>
      <c r="AV174" s="11" t="s">
        <v>83</v>
      </c>
      <c r="AW174" s="11" t="s">
        <v>37</v>
      </c>
      <c r="AX174" s="11" t="s">
        <v>73</v>
      </c>
      <c r="AY174" s="243" t="s">
        <v>143</v>
      </c>
    </row>
    <row r="175" s="11" customFormat="1">
      <c r="B175" s="232"/>
      <c r="C175" s="233"/>
      <c r="D175" s="234" t="s">
        <v>153</v>
      </c>
      <c r="E175" s="235" t="s">
        <v>21</v>
      </c>
      <c r="F175" s="236" t="s">
        <v>237</v>
      </c>
      <c r="G175" s="233"/>
      <c r="H175" s="237">
        <v>-1.6000000000000001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153</v>
      </c>
      <c r="AU175" s="243" t="s">
        <v>83</v>
      </c>
      <c r="AV175" s="11" t="s">
        <v>83</v>
      </c>
      <c r="AW175" s="11" t="s">
        <v>37</v>
      </c>
      <c r="AX175" s="11" t="s">
        <v>73</v>
      </c>
      <c r="AY175" s="243" t="s">
        <v>143</v>
      </c>
    </row>
    <row r="176" s="11" customFormat="1">
      <c r="B176" s="232"/>
      <c r="C176" s="233"/>
      <c r="D176" s="234" t="s">
        <v>153</v>
      </c>
      <c r="E176" s="235" t="s">
        <v>21</v>
      </c>
      <c r="F176" s="236" t="s">
        <v>252</v>
      </c>
      <c r="G176" s="233"/>
      <c r="H176" s="237">
        <v>1.75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153</v>
      </c>
      <c r="AU176" s="243" t="s">
        <v>83</v>
      </c>
      <c r="AV176" s="11" t="s">
        <v>83</v>
      </c>
      <c r="AW176" s="11" t="s">
        <v>37</v>
      </c>
      <c r="AX176" s="11" t="s">
        <v>73</v>
      </c>
      <c r="AY176" s="243" t="s">
        <v>143</v>
      </c>
    </row>
    <row r="177" s="12" customFormat="1">
      <c r="B177" s="254"/>
      <c r="C177" s="255"/>
      <c r="D177" s="234" t="s">
        <v>153</v>
      </c>
      <c r="E177" s="256" t="s">
        <v>21</v>
      </c>
      <c r="F177" s="257" t="s">
        <v>253</v>
      </c>
      <c r="G177" s="255"/>
      <c r="H177" s="256" t="s">
        <v>21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153</v>
      </c>
      <c r="AU177" s="263" t="s">
        <v>83</v>
      </c>
      <c r="AV177" s="12" t="s">
        <v>81</v>
      </c>
      <c r="AW177" s="12" t="s">
        <v>37</v>
      </c>
      <c r="AX177" s="12" t="s">
        <v>73</v>
      </c>
      <c r="AY177" s="263" t="s">
        <v>143</v>
      </c>
    </row>
    <row r="178" s="11" customFormat="1">
      <c r="B178" s="232"/>
      <c r="C178" s="233"/>
      <c r="D178" s="234" t="s">
        <v>153</v>
      </c>
      <c r="E178" s="235" t="s">
        <v>21</v>
      </c>
      <c r="F178" s="236" t="s">
        <v>254</v>
      </c>
      <c r="G178" s="233"/>
      <c r="H178" s="237">
        <v>10.300000000000001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153</v>
      </c>
      <c r="AU178" s="243" t="s">
        <v>83</v>
      </c>
      <c r="AV178" s="11" t="s">
        <v>83</v>
      </c>
      <c r="AW178" s="11" t="s">
        <v>37</v>
      </c>
      <c r="AX178" s="11" t="s">
        <v>73</v>
      </c>
      <c r="AY178" s="243" t="s">
        <v>143</v>
      </c>
    </row>
    <row r="179" s="12" customFormat="1">
      <c r="B179" s="254"/>
      <c r="C179" s="255"/>
      <c r="D179" s="234" t="s">
        <v>153</v>
      </c>
      <c r="E179" s="256" t="s">
        <v>21</v>
      </c>
      <c r="F179" s="257" t="s">
        <v>255</v>
      </c>
      <c r="G179" s="255"/>
      <c r="H179" s="256" t="s">
        <v>21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153</v>
      </c>
      <c r="AU179" s="263" t="s">
        <v>83</v>
      </c>
      <c r="AV179" s="12" t="s">
        <v>81</v>
      </c>
      <c r="AW179" s="12" t="s">
        <v>37</v>
      </c>
      <c r="AX179" s="12" t="s">
        <v>73</v>
      </c>
      <c r="AY179" s="263" t="s">
        <v>143</v>
      </c>
    </row>
    <row r="180" s="11" customFormat="1">
      <c r="B180" s="232"/>
      <c r="C180" s="233"/>
      <c r="D180" s="234" t="s">
        <v>153</v>
      </c>
      <c r="E180" s="235" t="s">
        <v>21</v>
      </c>
      <c r="F180" s="236" t="s">
        <v>256</v>
      </c>
      <c r="G180" s="233"/>
      <c r="H180" s="237">
        <v>0.5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153</v>
      </c>
      <c r="AU180" s="243" t="s">
        <v>83</v>
      </c>
      <c r="AV180" s="11" t="s">
        <v>83</v>
      </c>
      <c r="AW180" s="11" t="s">
        <v>37</v>
      </c>
      <c r="AX180" s="11" t="s">
        <v>73</v>
      </c>
      <c r="AY180" s="243" t="s">
        <v>143</v>
      </c>
    </row>
    <row r="181" s="12" customFormat="1">
      <c r="B181" s="254"/>
      <c r="C181" s="255"/>
      <c r="D181" s="234" t="s">
        <v>153</v>
      </c>
      <c r="E181" s="256" t="s">
        <v>21</v>
      </c>
      <c r="F181" s="257" t="s">
        <v>257</v>
      </c>
      <c r="G181" s="255"/>
      <c r="H181" s="256" t="s">
        <v>21</v>
      </c>
      <c r="I181" s="258"/>
      <c r="J181" s="255"/>
      <c r="K181" s="255"/>
      <c r="L181" s="259"/>
      <c r="M181" s="260"/>
      <c r="N181" s="261"/>
      <c r="O181" s="261"/>
      <c r="P181" s="261"/>
      <c r="Q181" s="261"/>
      <c r="R181" s="261"/>
      <c r="S181" s="261"/>
      <c r="T181" s="262"/>
      <c r="AT181" s="263" t="s">
        <v>153</v>
      </c>
      <c r="AU181" s="263" t="s">
        <v>83</v>
      </c>
      <c r="AV181" s="12" t="s">
        <v>81</v>
      </c>
      <c r="AW181" s="12" t="s">
        <v>37</v>
      </c>
      <c r="AX181" s="12" t="s">
        <v>73</v>
      </c>
      <c r="AY181" s="263" t="s">
        <v>143</v>
      </c>
    </row>
    <row r="182" s="11" customFormat="1">
      <c r="B182" s="232"/>
      <c r="C182" s="233"/>
      <c r="D182" s="234" t="s">
        <v>153</v>
      </c>
      <c r="E182" s="235" t="s">
        <v>21</v>
      </c>
      <c r="F182" s="236" t="s">
        <v>258</v>
      </c>
      <c r="G182" s="233"/>
      <c r="H182" s="237">
        <v>2.5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153</v>
      </c>
      <c r="AU182" s="243" t="s">
        <v>83</v>
      </c>
      <c r="AV182" s="11" t="s">
        <v>83</v>
      </c>
      <c r="AW182" s="11" t="s">
        <v>37</v>
      </c>
      <c r="AX182" s="11" t="s">
        <v>73</v>
      </c>
      <c r="AY182" s="243" t="s">
        <v>143</v>
      </c>
    </row>
    <row r="183" s="12" customFormat="1">
      <c r="B183" s="254"/>
      <c r="C183" s="255"/>
      <c r="D183" s="234" t="s">
        <v>153</v>
      </c>
      <c r="E183" s="256" t="s">
        <v>21</v>
      </c>
      <c r="F183" s="257" t="s">
        <v>259</v>
      </c>
      <c r="G183" s="255"/>
      <c r="H183" s="256" t="s">
        <v>21</v>
      </c>
      <c r="I183" s="258"/>
      <c r="J183" s="255"/>
      <c r="K183" s="255"/>
      <c r="L183" s="259"/>
      <c r="M183" s="260"/>
      <c r="N183" s="261"/>
      <c r="O183" s="261"/>
      <c r="P183" s="261"/>
      <c r="Q183" s="261"/>
      <c r="R183" s="261"/>
      <c r="S183" s="261"/>
      <c r="T183" s="262"/>
      <c r="AT183" s="263" t="s">
        <v>153</v>
      </c>
      <c r="AU183" s="263" t="s">
        <v>83</v>
      </c>
      <c r="AV183" s="12" t="s">
        <v>81</v>
      </c>
      <c r="AW183" s="12" t="s">
        <v>37</v>
      </c>
      <c r="AX183" s="12" t="s">
        <v>73</v>
      </c>
      <c r="AY183" s="263" t="s">
        <v>143</v>
      </c>
    </row>
    <row r="184" s="11" customFormat="1">
      <c r="B184" s="232"/>
      <c r="C184" s="233"/>
      <c r="D184" s="234" t="s">
        <v>153</v>
      </c>
      <c r="E184" s="235" t="s">
        <v>21</v>
      </c>
      <c r="F184" s="236" t="s">
        <v>260</v>
      </c>
      <c r="G184" s="233"/>
      <c r="H184" s="237">
        <v>39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153</v>
      </c>
      <c r="AU184" s="243" t="s">
        <v>83</v>
      </c>
      <c r="AV184" s="11" t="s">
        <v>83</v>
      </c>
      <c r="AW184" s="11" t="s">
        <v>37</v>
      </c>
      <c r="AX184" s="11" t="s">
        <v>73</v>
      </c>
      <c r="AY184" s="243" t="s">
        <v>143</v>
      </c>
    </row>
    <row r="185" s="11" customFormat="1">
      <c r="B185" s="232"/>
      <c r="C185" s="233"/>
      <c r="D185" s="234" t="s">
        <v>153</v>
      </c>
      <c r="E185" s="235" t="s">
        <v>21</v>
      </c>
      <c r="F185" s="236" t="s">
        <v>237</v>
      </c>
      <c r="G185" s="233"/>
      <c r="H185" s="237">
        <v>-1.6000000000000001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153</v>
      </c>
      <c r="AU185" s="243" t="s">
        <v>83</v>
      </c>
      <c r="AV185" s="11" t="s">
        <v>83</v>
      </c>
      <c r="AW185" s="11" t="s">
        <v>37</v>
      </c>
      <c r="AX185" s="11" t="s">
        <v>73</v>
      </c>
      <c r="AY185" s="243" t="s">
        <v>143</v>
      </c>
    </row>
    <row r="186" s="11" customFormat="1">
      <c r="B186" s="232"/>
      <c r="C186" s="233"/>
      <c r="D186" s="234" t="s">
        <v>153</v>
      </c>
      <c r="E186" s="235" t="s">
        <v>21</v>
      </c>
      <c r="F186" s="236" t="s">
        <v>252</v>
      </c>
      <c r="G186" s="233"/>
      <c r="H186" s="237">
        <v>1.75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153</v>
      </c>
      <c r="AU186" s="243" t="s">
        <v>83</v>
      </c>
      <c r="AV186" s="11" t="s">
        <v>83</v>
      </c>
      <c r="AW186" s="11" t="s">
        <v>37</v>
      </c>
      <c r="AX186" s="11" t="s">
        <v>73</v>
      </c>
      <c r="AY186" s="243" t="s">
        <v>143</v>
      </c>
    </row>
    <row r="187" s="12" customFormat="1">
      <c r="B187" s="254"/>
      <c r="C187" s="255"/>
      <c r="D187" s="234" t="s">
        <v>153</v>
      </c>
      <c r="E187" s="256" t="s">
        <v>21</v>
      </c>
      <c r="F187" s="257" t="s">
        <v>261</v>
      </c>
      <c r="G187" s="255"/>
      <c r="H187" s="256" t="s">
        <v>21</v>
      </c>
      <c r="I187" s="258"/>
      <c r="J187" s="255"/>
      <c r="K187" s="255"/>
      <c r="L187" s="259"/>
      <c r="M187" s="260"/>
      <c r="N187" s="261"/>
      <c r="O187" s="261"/>
      <c r="P187" s="261"/>
      <c r="Q187" s="261"/>
      <c r="R187" s="261"/>
      <c r="S187" s="261"/>
      <c r="T187" s="262"/>
      <c r="AT187" s="263" t="s">
        <v>153</v>
      </c>
      <c r="AU187" s="263" t="s">
        <v>83</v>
      </c>
      <c r="AV187" s="12" t="s">
        <v>81</v>
      </c>
      <c r="AW187" s="12" t="s">
        <v>37</v>
      </c>
      <c r="AX187" s="12" t="s">
        <v>73</v>
      </c>
      <c r="AY187" s="263" t="s">
        <v>143</v>
      </c>
    </row>
    <row r="188" s="11" customFormat="1">
      <c r="B188" s="232"/>
      <c r="C188" s="233"/>
      <c r="D188" s="234" t="s">
        <v>153</v>
      </c>
      <c r="E188" s="235" t="s">
        <v>21</v>
      </c>
      <c r="F188" s="236" t="s">
        <v>262</v>
      </c>
      <c r="G188" s="233"/>
      <c r="H188" s="237">
        <v>29.300000000000001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153</v>
      </c>
      <c r="AU188" s="243" t="s">
        <v>83</v>
      </c>
      <c r="AV188" s="11" t="s">
        <v>83</v>
      </c>
      <c r="AW188" s="11" t="s">
        <v>37</v>
      </c>
      <c r="AX188" s="11" t="s">
        <v>73</v>
      </c>
      <c r="AY188" s="243" t="s">
        <v>143</v>
      </c>
    </row>
    <row r="189" s="11" customFormat="1">
      <c r="B189" s="232"/>
      <c r="C189" s="233"/>
      <c r="D189" s="234" t="s">
        <v>153</v>
      </c>
      <c r="E189" s="235" t="s">
        <v>21</v>
      </c>
      <c r="F189" s="236" t="s">
        <v>263</v>
      </c>
      <c r="G189" s="233"/>
      <c r="H189" s="237">
        <v>-1.8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153</v>
      </c>
      <c r="AU189" s="243" t="s">
        <v>83</v>
      </c>
      <c r="AV189" s="11" t="s">
        <v>83</v>
      </c>
      <c r="AW189" s="11" t="s">
        <v>37</v>
      </c>
      <c r="AX189" s="11" t="s">
        <v>73</v>
      </c>
      <c r="AY189" s="243" t="s">
        <v>143</v>
      </c>
    </row>
    <row r="190" s="11" customFormat="1">
      <c r="B190" s="232"/>
      <c r="C190" s="233"/>
      <c r="D190" s="234" t="s">
        <v>153</v>
      </c>
      <c r="E190" s="235" t="s">
        <v>21</v>
      </c>
      <c r="F190" s="236" t="s">
        <v>264</v>
      </c>
      <c r="G190" s="233"/>
      <c r="H190" s="237">
        <v>1.6770000000000001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153</v>
      </c>
      <c r="AU190" s="243" t="s">
        <v>83</v>
      </c>
      <c r="AV190" s="11" t="s">
        <v>83</v>
      </c>
      <c r="AW190" s="11" t="s">
        <v>37</v>
      </c>
      <c r="AX190" s="11" t="s">
        <v>73</v>
      </c>
      <c r="AY190" s="243" t="s">
        <v>143</v>
      </c>
    </row>
    <row r="191" s="11" customFormat="1">
      <c r="B191" s="232"/>
      <c r="C191" s="233"/>
      <c r="D191" s="234" t="s">
        <v>153</v>
      </c>
      <c r="E191" s="235" t="s">
        <v>21</v>
      </c>
      <c r="F191" s="236" t="s">
        <v>182</v>
      </c>
      <c r="G191" s="233"/>
      <c r="H191" s="237">
        <v>-3.2000000000000002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153</v>
      </c>
      <c r="AU191" s="243" t="s">
        <v>83</v>
      </c>
      <c r="AV191" s="11" t="s">
        <v>83</v>
      </c>
      <c r="AW191" s="11" t="s">
        <v>37</v>
      </c>
      <c r="AX191" s="11" t="s">
        <v>73</v>
      </c>
      <c r="AY191" s="243" t="s">
        <v>143</v>
      </c>
    </row>
    <row r="192" s="12" customFormat="1">
      <c r="B192" s="254"/>
      <c r="C192" s="255"/>
      <c r="D192" s="234" t="s">
        <v>153</v>
      </c>
      <c r="E192" s="256" t="s">
        <v>21</v>
      </c>
      <c r="F192" s="257" t="s">
        <v>265</v>
      </c>
      <c r="G192" s="255"/>
      <c r="H192" s="256" t="s">
        <v>21</v>
      </c>
      <c r="I192" s="258"/>
      <c r="J192" s="255"/>
      <c r="K192" s="255"/>
      <c r="L192" s="259"/>
      <c r="M192" s="260"/>
      <c r="N192" s="261"/>
      <c r="O192" s="261"/>
      <c r="P192" s="261"/>
      <c r="Q192" s="261"/>
      <c r="R192" s="261"/>
      <c r="S192" s="261"/>
      <c r="T192" s="262"/>
      <c r="AT192" s="263" t="s">
        <v>153</v>
      </c>
      <c r="AU192" s="263" t="s">
        <v>83</v>
      </c>
      <c r="AV192" s="12" t="s">
        <v>81</v>
      </c>
      <c r="AW192" s="12" t="s">
        <v>37</v>
      </c>
      <c r="AX192" s="12" t="s">
        <v>73</v>
      </c>
      <c r="AY192" s="263" t="s">
        <v>143</v>
      </c>
    </row>
    <row r="193" s="11" customFormat="1">
      <c r="B193" s="232"/>
      <c r="C193" s="233"/>
      <c r="D193" s="234" t="s">
        <v>153</v>
      </c>
      <c r="E193" s="235" t="s">
        <v>21</v>
      </c>
      <c r="F193" s="236" t="s">
        <v>266</v>
      </c>
      <c r="G193" s="233"/>
      <c r="H193" s="237">
        <v>18.5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AT193" s="243" t="s">
        <v>153</v>
      </c>
      <c r="AU193" s="243" t="s">
        <v>83</v>
      </c>
      <c r="AV193" s="11" t="s">
        <v>83</v>
      </c>
      <c r="AW193" s="11" t="s">
        <v>37</v>
      </c>
      <c r="AX193" s="11" t="s">
        <v>73</v>
      </c>
      <c r="AY193" s="243" t="s">
        <v>143</v>
      </c>
    </row>
    <row r="194" s="11" customFormat="1">
      <c r="B194" s="232"/>
      <c r="C194" s="233"/>
      <c r="D194" s="234" t="s">
        <v>153</v>
      </c>
      <c r="E194" s="235" t="s">
        <v>21</v>
      </c>
      <c r="F194" s="236" t="s">
        <v>237</v>
      </c>
      <c r="G194" s="233"/>
      <c r="H194" s="237">
        <v>-1.6000000000000001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153</v>
      </c>
      <c r="AU194" s="243" t="s">
        <v>83</v>
      </c>
      <c r="AV194" s="11" t="s">
        <v>83</v>
      </c>
      <c r="AW194" s="11" t="s">
        <v>37</v>
      </c>
      <c r="AX194" s="11" t="s">
        <v>73</v>
      </c>
      <c r="AY194" s="243" t="s">
        <v>143</v>
      </c>
    </row>
    <row r="195" s="11" customFormat="1">
      <c r="B195" s="232"/>
      <c r="C195" s="233"/>
      <c r="D195" s="234" t="s">
        <v>153</v>
      </c>
      <c r="E195" s="235" t="s">
        <v>21</v>
      </c>
      <c r="F195" s="236" t="s">
        <v>267</v>
      </c>
      <c r="G195" s="233"/>
      <c r="H195" s="237">
        <v>-1.2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153</v>
      </c>
      <c r="AU195" s="243" t="s">
        <v>83</v>
      </c>
      <c r="AV195" s="11" t="s">
        <v>83</v>
      </c>
      <c r="AW195" s="11" t="s">
        <v>37</v>
      </c>
      <c r="AX195" s="11" t="s">
        <v>73</v>
      </c>
      <c r="AY195" s="243" t="s">
        <v>143</v>
      </c>
    </row>
    <row r="196" s="12" customFormat="1">
      <c r="B196" s="254"/>
      <c r="C196" s="255"/>
      <c r="D196" s="234" t="s">
        <v>153</v>
      </c>
      <c r="E196" s="256" t="s">
        <v>21</v>
      </c>
      <c r="F196" s="257" t="s">
        <v>268</v>
      </c>
      <c r="G196" s="255"/>
      <c r="H196" s="256" t="s">
        <v>21</v>
      </c>
      <c r="I196" s="258"/>
      <c r="J196" s="255"/>
      <c r="K196" s="255"/>
      <c r="L196" s="259"/>
      <c r="M196" s="260"/>
      <c r="N196" s="261"/>
      <c r="O196" s="261"/>
      <c r="P196" s="261"/>
      <c r="Q196" s="261"/>
      <c r="R196" s="261"/>
      <c r="S196" s="261"/>
      <c r="T196" s="262"/>
      <c r="AT196" s="263" t="s">
        <v>153</v>
      </c>
      <c r="AU196" s="263" t="s">
        <v>83</v>
      </c>
      <c r="AV196" s="12" t="s">
        <v>81</v>
      </c>
      <c r="AW196" s="12" t="s">
        <v>37</v>
      </c>
      <c r="AX196" s="12" t="s">
        <v>73</v>
      </c>
      <c r="AY196" s="263" t="s">
        <v>143</v>
      </c>
    </row>
    <row r="197" s="11" customFormat="1">
      <c r="B197" s="232"/>
      <c r="C197" s="233"/>
      <c r="D197" s="234" t="s">
        <v>153</v>
      </c>
      <c r="E197" s="235" t="s">
        <v>21</v>
      </c>
      <c r="F197" s="236" t="s">
        <v>269</v>
      </c>
      <c r="G197" s="233"/>
      <c r="H197" s="237">
        <v>15.85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153</v>
      </c>
      <c r="AU197" s="243" t="s">
        <v>83</v>
      </c>
      <c r="AV197" s="11" t="s">
        <v>83</v>
      </c>
      <c r="AW197" s="11" t="s">
        <v>37</v>
      </c>
      <c r="AX197" s="11" t="s">
        <v>73</v>
      </c>
      <c r="AY197" s="243" t="s">
        <v>143</v>
      </c>
    </row>
    <row r="198" s="11" customFormat="1">
      <c r="B198" s="232"/>
      <c r="C198" s="233"/>
      <c r="D198" s="234" t="s">
        <v>153</v>
      </c>
      <c r="E198" s="235" t="s">
        <v>21</v>
      </c>
      <c r="F198" s="236" t="s">
        <v>267</v>
      </c>
      <c r="G198" s="233"/>
      <c r="H198" s="237">
        <v>-1.2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AT198" s="243" t="s">
        <v>153</v>
      </c>
      <c r="AU198" s="243" t="s">
        <v>83</v>
      </c>
      <c r="AV198" s="11" t="s">
        <v>83</v>
      </c>
      <c r="AW198" s="11" t="s">
        <v>37</v>
      </c>
      <c r="AX198" s="11" t="s">
        <v>73</v>
      </c>
      <c r="AY198" s="243" t="s">
        <v>143</v>
      </c>
    </row>
    <row r="199" s="12" customFormat="1">
      <c r="B199" s="254"/>
      <c r="C199" s="255"/>
      <c r="D199" s="234" t="s">
        <v>153</v>
      </c>
      <c r="E199" s="256" t="s">
        <v>21</v>
      </c>
      <c r="F199" s="257" t="s">
        <v>270</v>
      </c>
      <c r="G199" s="255"/>
      <c r="H199" s="256" t="s">
        <v>21</v>
      </c>
      <c r="I199" s="258"/>
      <c r="J199" s="255"/>
      <c r="K199" s="255"/>
      <c r="L199" s="259"/>
      <c r="M199" s="260"/>
      <c r="N199" s="261"/>
      <c r="O199" s="261"/>
      <c r="P199" s="261"/>
      <c r="Q199" s="261"/>
      <c r="R199" s="261"/>
      <c r="S199" s="261"/>
      <c r="T199" s="262"/>
      <c r="AT199" s="263" t="s">
        <v>153</v>
      </c>
      <c r="AU199" s="263" t="s">
        <v>83</v>
      </c>
      <c r="AV199" s="12" t="s">
        <v>81</v>
      </c>
      <c r="AW199" s="12" t="s">
        <v>37</v>
      </c>
      <c r="AX199" s="12" t="s">
        <v>73</v>
      </c>
      <c r="AY199" s="263" t="s">
        <v>143</v>
      </c>
    </row>
    <row r="200" s="11" customFormat="1">
      <c r="B200" s="232"/>
      <c r="C200" s="233"/>
      <c r="D200" s="234" t="s">
        <v>153</v>
      </c>
      <c r="E200" s="235" t="s">
        <v>21</v>
      </c>
      <c r="F200" s="236" t="s">
        <v>271</v>
      </c>
      <c r="G200" s="233"/>
      <c r="H200" s="237">
        <v>18.5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153</v>
      </c>
      <c r="AU200" s="243" t="s">
        <v>83</v>
      </c>
      <c r="AV200" s="11" t="s">
        <v>83</v>
      </c>
      <c r="AW200" s="11" t="s">
        <v>37</v>
      </c>
      <c r="AX200" s="11" t="s">
        <v>73</v>
      </c>
      <c r="AY200" s="243" t="s">
        <v>143</v>
      </c>
    </row>
    <row r="201" s="11" customFormat="1">
      <c r="B201" s="232"/>
      <c r="C201" s="233"/>
      <c r="D201" s="234" t="s">
        <v>153</v>
      </c>
      <c r="E201" s="235" t="s">
        <v>21</v>
      </c>
      <c r="F201" s="236" t="s">
        <v>272</v>
      </c>
      <c r="G201" s="233"/>
      <c r="H201" s="237">
        <v>1.2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153</v>
      </c>
      <c r="AU201" s="243" t="s">
        <v>83</v>
      </c>
      <c r="AV201" s="11" t="s">
        <v>83</v>
      </c>
      <c r="AW201" s="11" t="s">
        <v>37</v>
      </c>
      <c r="AX201" s="11" t="s">
        <v>73</v>
      </c>
      <c r="AY201" s="243" t="s">
        <v>143</v>
      </c>
    </row>
    <row r="202" s="13" customFormat="1">
      <c r="B202" s="264"/>
      <c r="C202" s="265"/>
      <c r="D202" s="234" t="s">
        <v>153</v>
      </c>
      <c r="E202" s="266" t="s">
        <v>21</v>
      </c>
      <c r="F202" s="267" t="s">
        <v>188</v>
      </c>
      <c r="G202" s="265"/>
      <c r="H202" s="268">
        <v>233.14699999999999</v>
      </c>
      <c r="I202" s="269"/>
      <c r="J202" s="265"/>
      <c r="K202" s="265"/>
      <c r="L202" s="270"/>
      <c r="M202" s="271"/>
      <c r="N202" s="272"/>
      <c r="O202" s="272"/>
      <c r="P202" s="272"/>
      <c r="Q202" s="272"/>
      <c r="R202" s="272"/>
      <c r="S202" s="272"/>
      <c r="T202" s="273"/>
      <c r="AT202" s="274" t="s">
        <v>153</v>
      </c>
      <c r="AU202" s="274" t="s">
        <v>83</v>
      </c>
      <c r="AV202" s="13" t="s">
        <v>151</v>
      </c>
      <c r="AW202" s="13" t="s">
        <v>37</v>
      </c>
      <c r="AX202" s="13" t="s">
        <v>81</v>
      </c>
      <c r="AY202" s="274" t="s">
        <v>143</v>
      </c>
    </row>
    <row r="203" s="1" customFormat="1" ht="16.5" customHeight="1">
      <c r="B203" s="45"/>
      <c r="C203" s="220" t="s">
        <v>273</v>
      </c>
      <c r="D203" s="220" t="s">
        <v>146</v>
      </c>
      <c r="E203" s="221" t="s">
        <v>274</v>
      </c>
      <c r="F203" s="222" t="s">
        <v>275</v>
      </c>
      <c r="G203" s="223" t="s">
        <v>170</v>
      </c>
      <c r="H203" s="224">
        <v>16.984999999999999</v>
      </c>
      <c r="I203" s="225"/>
      <c r="J203" s="226">
        <f>ROUND(I203*H203,2)</f>
        <v>0</v>
      </c>
      <c r="K203" s="222" t="s">
        <v>150</v>
      </c>
      <c r="L203" s="71"/>
      <c r="M203" s="227" t="s">
        <v>21</v>
      </c>
      <c r="N203" s="228" t="s">
        <v>44</v>
      </c>
      <c r="O203" s="4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AR203" s="23" t="s">
        <v>151</v>
      </c>
      <c r="AT203" s="23" t="s">
        <v>146</v>
      </c>
      <c r="AU203" s="23" t="s">
        <v>83</v>
      </c>
      <c r="AY203" s="23" t="s">
        <v>143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23" t="s">
        <v>81</v>
      </c>
      <c r="BK203" s="231">
        <f>ROUND(I203*H203,2)</f>
        <v>0</v>
      </c>
      <c r="BL203" s="23" t="s">
        <v>151</v>
      </c>
      <c r="BM203" s="23" t="s">
        <v>276</v>
      </c>
    </row>
    <row r="204" s="11" customFormat="1">
      <c r="B204" s="232"/>
      <c r="C204" s="233"/>
      <c r="D204" s="234" t="s">
        <v>153</v>
      </c>
      <c r="E204" s="235" t="s">
        <v>21</v>
      </c>
      <c r="F204" s="236" t="s">
        <v>277</v>
      </c>
      <c r="G204" s="233"/>
      <c r="H204" s="237">
        <v>2.2549999999999999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153</v>
      </c>
      <c r="AU204" s="243" t="s">
        <v>83</v>
      </c>
      <c r="AV204" s="11" t="s">
        <v>83</v>
      </c>
      <c r="AW204" s="11" t="s">
        <v>37</v>
      </c>
      <c r="AX204" s="11" t="s">
        <v>73</v>
      </c>
      <c r="AY204" s="243" t="s">
        <v>143</v>
      </c>
    </row>
    <row r="205" s="11" customFormat="1">
      <c r="B205" s="232"/>
      <c r="C205" s="233"/>
      <c r="D205" s="234" t="s">
        <v>153</v>
      </c>
      <c r="E205" s="235" t="s">
        <v>21</v>
      </c>
      <c r="F205" s="236" t="s">
        <v>278</v>
      </c>
      <c r="G205" s="233"/>
      <c r="H205" s="237">
        <v>2.6400000000000001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AT205" s="243" t="s">
        <v>153</v>
      </c>
      <c r="AU205" s="243" t="s">
        <v>83</v>
      </c>
      <c r="AV205" s="11" t="s">
        <v>83</v>
      </c>
      <c r="AW205" s="11" t="s">
        <v>37</v>
      </c>
      <c r="AX205" s="11" t="s">
        <v>73</v>
      </c>
      <c r="AY205" s="243" t="s">
        <v>143</v>
      </c>
    </row>
    <row r="206" s="11" customFormat="1">
      <c r="B206" s="232"/>
      <c r="C206" s="233"/>
      <c r="D206" s="234" t="s">
        <v>153</v>
      </c>
      <c r="E206" s="235" t="s">
        <v>21</v>
      </c>
      <c r="F206" s="236" t="s">
        <v>279</v>
      </c>
      <c r="G206" s="233"/>
      <c r="H206" s="237">
        <v>2.25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AT206" s="243" t="s">
        <v>153</v>
      </c>
      <c r="AU206" s="243" t="s">
        <v>83</v>
      </c>
      <c r="AV206" s="11" t="s">
        <v>83</v>
      </c>
      <c r="AW206" s="11" t="s">
        <v>37</v>
      </c>
      <c r="AX206" s="11" t="s">
        <v>73</v>
      </c>
      <c r="AY206" s="243" t="s">
        <v>143</v>
      </c>
    </row>
    <row r="207" s="11" customFormat="1">
      <c r="B207" s="232"/>
      <c r="C207" s="233"/>
      <c r="D207" s="234" t="s">
        <v>153</v>
      </c>
      <c r="E207" s="235" t="s">
        <v>21</v>
      </c>
      <c r="F207" s="236" t="s">
        <v>280</v>
      </c>
      <c r="G207" s="233"/>
      <c r="H207" s="237">
        <v>0.95999999999999996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153</v>
      </c>
      <c r="AU207" s="243" t="s">
        <v>83</v>
      </c>
      <c r="AV207" s="11" t="s">
        <v>83</v>
      </c>
      <c r="AW207" s="11" t="s">
        <v>37</v>
      </c>
      <c r="AX207" s="11" t="s">
        <v>73</v>
      </c>
      <c r="AY207" s="243" t="s">
        <v>143</v>
      </c>
    </row>
    <row r="208" s="11" customFormat="1">
      <c r="B208" s="232"/>
      <c r="C208" s="233"/>
      <c r="D208" s="234" t="s">
        <v>153</v>
      </c>
      <c r="E208" s="235" t="s">
        <v>21</v>
      </c>
      <c r="F208" s="236" t="s">
        <v>281</v>
      </c>
      <c r="G208" s="233"/>
      <c r="H208" s="237">
        <v>0.71999999999999997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153</v>
      </c>
      <c r="AU208" s="243" t="s">
        <v>83</v>
      </c>
      <c r="AV208" s="11" t="s">
        <v>83</v>
      </c>
      <c r="AW208" s="11" t="s">
        <v>37</v>
      </c>
      <c r="AX208" s="11" t="s">
        <v>73</v>
      </c>
      <c r="AY208" s="243" t="s">
        <v>143</v>
      </c>
    </row>
    <row r="209" s="11" customFormat="1">
      <c r="B209" s="232"/>
      <c r="C209" s="233"/>
      <c r="D209" s="234" t="s">
        <v>153</v>
      </c>
      <c r="E209" s="235" t="s">
        <v>21</v>
      </c>
      <c r="F209" s="236" t="s">
        <v>282</v>
      </c>
      <c r="G209" s="233"/>
      <c r="H209" s="237">
        <v>1.8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153</v>
      </c>
      <c r="AU209" s="243" t="s">
        <v>83</v>
      </c>
      <c r="AV209" s="11" t="s">
        <v>83</v>
      </c>
      <c r="AW209" s="11" t="s">
        <v>37</v>
      </c>
      <c r="AX209" s="11" t="s">
        <v>73</v>
      </c>
      <c r="AY209" s="243" t="s">
        <v>143</v>
      </c>
    </row>
    <row r="210" s="11" customFormat="1">
      <c r="B210" s="232"/>
      <c r="C210" s="233"/>
      <c r="D210" s="234" t="s">
        <v>153</v>
      </c>
      <c r="E210" s="235" t="s">
        <v>21</v>
      </c>
      <c r="F210" s="236" t="s">
        <v>283</v>
      </c>
      <c r="G210" s="233"/>
      <c r="H210" s="237">
        <v>2.2799999999999998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153</v>
      </c>
      <c r="AU210" s="243" t="s">
        <v>83</v>
      </c>
      <c r="AV210" s="11" t="s">
        <v>83</v>
      </c>
      <c r="AW210" s="11" t="s">
        <v>37</v>
      </c>
      <c r="AX210" s="11" t="s">
        <v>73</v>
      </c>
      <c r="AY210" s="243" t="s">
        <v>143</v>
      </c>
    </row>
    <row r="211" s="11" customFormat="1">
      <c r="B211" s="232"/>
      <c r="C211" s="233"/>
      <c r="D211" s="234" t="s">
        <v>153</v>
      </c>
      <c r="E211" s="235" t="s">
        <v>21</v>
      </c>
      <c r="F211" s="236" t="s">
        <v>278</v>
      </c>
      <c r="G211" s="233"/>
      <c r="H211" s="237">
        <v>2.6400000000000001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153</v>
      </c>
      <c r="AU211" s="243" t="s">
        <v>83</v>
      </c>
      <c r="AV211" s="11" t="s">
        <v>83</v>
      </c>
      <c r="AW211" s="11" t="s">
        <v>37</v>
      </c>
      <c r="AX211" s="11" t="s">
        <v>73</v>
      </c>
      <c r="AY211" s="243" t="s">
        <v>143</v>
      </c>
    </row>
    <row r="212" s="11" customFormat="1">
      <c r="B212" s="232"/>
      <c r="C212" s="233"/>
      <c r="D212" s="234" t="s">
        <v>153</v>
      </c>
      <c r="E212" s="235" t="s">
        <v>21</v>
      </c>
      <c r="F212" s="236" t="s">
        <v>284</v>
      </c>
      <c r="G212" s="233"/>
      <c r="H212" s="237">
        <v>1.44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153</v>
      </c>
      <c r="AU212" s="243" t="s">
        <v>83</v>
      </c>
      <c r="AV212" s="11" t="s">
        <v>83</v>
      </c>
      <c r="AW212" s="11" t="s">
        <v>37</v>
      </c>
      <c r="AX212" s="11" t="s">
        <v>73</v>
      </c>
      <c r="AY212" s="243" t="s">
        <v>143</v>
      </c>
    </row>
    <row r="213" s="13" customFormat="1">
      <c r="B213" s="264"/>
      <c r="C213" s="265"/>
      <c r="D213" s="234" t="s">
        <v>153</v>
      </c>
      <c r="E213" s="266" t="s">
        <v>21</v>
      </c>
      <c r="F213" s="267" t="s">
        <v>188</v>
      </c>
      <c r="G213" s="265"/>
      <c r="H213" s="268">
        <v>16.984999999999999</v>
      </c>
      <c r="I213" s="269"/>
      <c r="J213" s="265"/>
      <c r="K213" s="265"/>
      <c r="L213" s="270"/>
      <c r="M213" s="271"/>
      <c r="N213" s="272"/>
      <c r="O213" s="272"/>
      <c r="P213" s="272"/>
      <c r="Q213" s="272"/>
      <c r="R213" s="272"/>
      <c r="S213" s="272"/>
      <c r="T213" s="273"/>
      <c r="AT213" s="274" t="s">
        <v>153</v>
      </c>
      <c r="AU213" s="274" t="s">
        <v>83</v>
      </c>
      <c r="AV213" s="13" t="s">
        <v>151</v>
      </c>
      <c r="AW213" s="13" t="s">
        <v>37</v>
      </c>
      <c r="AX213" s="13" t="s">
        <v>81</v>
      </c>
      <c r="AY213" s="274" t="s">
        <v>143</v>
      </c>
    </row>
    <row r="214" s="1" customFormat="1" ht="16.5" customHeight="1">
      <c r="B214" s="45"/>
      <c r="C214" s="220" t="s">
        <v>10</v>
      </c>
      <c r="D214" s="220" t="s">
        <v>146</v>
      </c>
      <c r="E214" s="221" t="s">
        <v>285</v>
      </c>
      <c r="F214" s="222" t="s">
        <v>286</v>
      </c>
      <c r="G214" s="223" t="s">
        <v>192</v>
      </c>
      <c r="H214" s="224">
        <v>125</v>
      </c>
      <c r="I214" s="225"/>
      <c r="J214" s="226">
        <f>ROUND(I214*H214,2)</f>
        <v>0</v>
      </c>
      <c r="K214" s="222" t="s">
        <v>150</v>
      </c>
      <c r="L214" s="71"/>
      <c r="M214" s="227" t="s">
        <v>21</v>
      </c>
      <c r="N214" s="228" t="s">
        <v>44</v>
      </c>
      <c r="O214" s="46"/>
      <c r="P214" s="229">
        <f>O214*H214</f>
        <v>0</v>
      </c>
      <c r="Q214" s="229">
        <v>0.0015</v>
      </c>
      <c r="R214" s="229">
        <f>Q214*H214</f>
        <v>0.1875</v>
      </c>
      <c r="S214" s="229">
        <v>0</v>
      </c>
      <c r="T214" s="230">
        <f>S214*H214</f>
        <v>0</v>
      </c>
      <c r="AR214" s="23" t="s">
        <v>151</v>
      </c>
      <c r="AT214" s="23" t="s">
        <v>146</v>
      </c>
      <c r="AU214" s="23" t="s">
        <v>83</v>
      </c>
      <c r="AY214" s="23" t="s">
        <v>143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23" t="s">
        <v>81</v>
      </c>
      <c r="BK214" s="231">
        <f>ROUND(I214*H214,2)</f>
        <v>0</v>
      </c>
      <c r="BL214" s="23" t="s">
        <v>151</v>
      </c>
      <c r="BM214" s="23" t="s">
        <v>287</v>
      </c>
    </row>
    <row r="215" s="11" customFormat="1">
      <c r="B215" s="232"/>
      <c r="C215" s="233"/>
      <c r="D215" s="234" t="s">
        <v>153</v>
      </c>
      <c r="E215" s="235" t="s">
        <v>21</v>
      </c>
      <c r="F215" s="236" t="s">
        <v>288</v>
      </c>
      <c r="G215" s="233"/>
      <c r="H215" s="237">
        <v>35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153</v>
      </c>
      <c r="AU215" s="243" t="s">
        <v>83</v>
      </c>
      <c r="AV215" s="11" t="s">
        <v>83</v>
      </c>
      <c r="AW215" s="11" t="s">
        <v>37</v>
      </c>
      <c r="AX215" s="11" t="s">
        <v>73</v>
      </c>
      <c r="AY215" s="243" t="s">
        <v>143</v>
      </c>
    </row>
    <row r="216" s="11" customFormat="1">
      <c r="B216" s="232"/>
      <c r="C216" s="233"/>
      <c r="D216" s="234" t="s">
        <v>153</v>
      </c>
      <c r="E216" s="235" t="s">
        <v>21</v>
      </c>
      <c r="F216" s="236" t="s">
        <v>289</v>
      </c>
      <c r="G216" s="233"/>
      <c r="H216" s="237">
        <v>90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AT216" s="243" t="s">
        <v>153</v>
      </c>
      <c r="AU216" s="243" t="s">
        <v>83</v>
      </c>
      <c r="AV216" s="11" t="s">
        <v>83</v>
      </c>
      <c r="AW216" s="11" t="s">
        <v>37</v>
      </c>
      <c r="AX216" s="11" t="s">
        <v>73</v>
      </c>
      <c r="AY216" s="243" t="s">
        <v>143</v>
      </c>
    </row>
    <row r="217" s="13" customFormat="1">
      <c r="B217" s="264"/>
      <c r="C217" s="265"/>
      <c r="D217" s="234" t="s">
        <v>153</v>
      </c>
      <c r="E217" s="266" t="s">
        <v>21</v>
      </c>
      <c r="F217" s="267" t="s">
        <v>188</v>
      </c>
      <c r="G217" s="265"/>
      <c r="H217" s="268">
        <v>125</v>
      </c>
      <c r="I217" s="269"/>
      <c r="J217" s="265"/>
      <c r="K217" s="265"/>
      <c r="L217" s="270"/>
      <c r="M217" s="271"/>
      <c r="N217" s="272"/>
      <c r="O217" s="272"/>
      <c r="P217" s="272"/>
      <c r="Q217" s="272"/>
      <c r="R217" s="272"/>
      <c r="S217" s="272"/>
      <c r="T217" s="273"/>
      <c r="AT217" s="274" t="s">
        <v>153</v>
      </c>
      <c r="AU217" s="274" t="s">
        <v>83</v>
      </c>
      <c r="AV217" s="13" t="s">
        <v>151</v>
      </c>
      <c r="AW217" s="13" t="s">
        <v>37</v>
      </c>
      <c r="AX217" s="13" t="s">
        <v>81</v>
      </c>
      <c r="AY217" s="274" t="s">
        <v>143</v>
      </c>
    </row>
    <row r="218" s="1" customFormat="1" ht="16.5" customHeight="1">
      <c r="B218" s="45"/>
      <c r="C218" s="220" t="s">
        <v>290</v>
      </c>
      <c r="D218" s="220" t="s">
        <v>146</v>
      </c>
      <c r="E218" s="221" t="s">
        <v>291</v>
      </c>
      <c r="F218" s="222" t="s">
        <v>292</v>
      </c>
      <c r="G218" s="223" t="s">
        <v>149</v>
      </c>
      <c r="H218" s="224">
        <v>0.47799999999999998</v>
      </c>
      <c r="I218" s="225"/>
      <c r="J218" s="226">
        <f>ROUND(I218*H218,2)</f>
        <v>0</v>
      </c>
      <c r="K218" s="222" t="s">
        <v>150</v>
      </c>
      <c r="L218" s="71"/>
      <c r="M218" s="227" t="s">
        <v>21</v>
      </c>
      <c r="N218" s="228" t="s">
        <v>44</v>
      </c>
      <c r="O218" s="46"/>
      <c r="P218" s="229">
        <f>O218*H218</f>
        <v>0</v>
      </c>
      <c r="Q218" s="229">
        <v>2.2563399999999998</v>
      </c>
      <c r="R218" s="229">
        <f>Q218*H218</f>
        <v>1.0785305199999999</v>
      </c>
      <c r="S218" s="229">
        <v>0</v>
      </c>
      <c r="T218" s="230">
        <f>S218*H218</f>
        <v>0</v>
      </c>
      <c r="AR218" s="23" t="s">
        <v>151</v>
      </c>
      <c r="AT218" s="23" t="s">
        <v>146</v>
      </c>
      <c r="AU218" s="23" t="s">
        <v>83</v>
      </c>
      <c r="AY218" s="23" t="s">
        <v>143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81</v>
      </c>
      <c r="BK218" s="231">
        <f>ROUND(I218*H218,2)</f>
        <v>0</v>
      </c>
      <c r="BL218" s="23" t="s">
        <v>151</v>
      </c>
      <c r="BM218" s="23" t="s">
        <v>293</v>
      </c>
    </row>
    <row r="219" s="11" customFormat="1">
      <c r="B219" s="232"/>
      <c r="C219" s="233"/>
      <c r="D219" s="234" t="s">
        <v>153</v>
      </c>
      <c r="E219" s="235" t="s">
        <v>21</v>
      </c>
      <c r="F219" s="236" t="s">
        <v>294</v>
      </c>
      <c r="G219" s="233"/>
      <c r="H219" s="237">
        <v>0.47799999999999998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153</v>
      </c>
      <c r="AU219" s="243" t="s">
        <v>83</v>
      </c>
      <c r="AV219" s="11" t="s">
        <v>83</v>
      </c>
      <c r="AW219" s="11" t="s">
        <v>37</v>
      </c>
      <c r="AX219" s="11" t="s">
        <v>81</v>
      </c>
      <c r="AY219" s="243" t="s">
        <v>143</v>
      </c>
    </row>
    <row r="220" s="10" customFormat="1" ht="29.88" customHeight="1">
      <c r="B220" s="204"/>
      <c r="C220" s="205"/>
      <c r="D220" s="206" t="s">
        <v>72</v>
      </c>
      <c r="E220" s="218" t="s">
        <v>206</v>
      </c>
      <c r="F220" s="218" t="s">
        <v>295</v>
      </c>
      <c r="G220" s="205"/>
      <c r="H220" s="205"/>
      <c r="I220" s="208"/>
      <c r="J220" s="219">
        <f>BK220</f>
        <v>0</v>
      </c>
      <c r="K220" s="205"/>
      <c r="L220" s="210"/>
      <c r="M220" s="211"/>
      <c r="N220" s="212"/>
      <c r="O220" s="212"/>
      <c r="P220" s="213">
        <f>SUM(P221:P337)</f>
        <v>0</v>
      </c>
      <c r="Q220" s="212"/>
      <c r="R220" s="213">
        <f>SUM(R221:R337)</f>
        <v>0.025942</v>
      </c>
      <c r="S220" s="212"/>
      <c r="T220" s="214">
        <f>SUM(T221:T337)</f>
        <v>16.284984000000001</v>
      </c>
      <c r="AR220" s="215" t="s">
        <v>81</v>
      </c>
      <c r="AT220" s="216" t="s">
        <v>72</v>
      </c>
      <c r="AU220" s="216" t="s">
        <v>81</v>
      </c>
      <c r="AY220" s="215" t="s">
        <v>143</v>
      </c>
      <c r="BK220" s="217">
        <f>SUM(BK221:BK337)</f>
        <v>0</v>
      </c>
    </row>
    <row r="221" s="1" customFormat="1" ht="25.5" customHeight="1">
      <c r="B221" s="45"/>
      <c r="C221" s="220" t="s">
        <v>296</v>
      </c>
      <c r="D221" s="220" t="s">
        <v>146</v>
      </c>
      <c r="E221" s="221" t="s">
        <v>297</v>
      </c>
      <c r="F221" s="222" t="s">
        <v>298</v>
      </c>
      <c r="G221" s="223" t="s">
        <v>170</v>
      </c>
      <c r="H221" s="224">
        <v>152.59999999999999</v>
      </c>
      <c r="I221" s="225"/>
      <c r="J221" s="226">
        <f>ROUND(I221*H221,2)</f>
        <v>0</v>
      </c>
      <c r="K221" s="222" t="s">
        <v>150</v>
      </c>
      <c r="L221" s="71"/>
      <c r="M221" s="227" t="s">
        <v>21</v>
      </c>
      <c r="N221" s="228" t="s">
        <v>44</v>
      </c>
      <c r="O221" s="46"/>
      <c r="P221" s="229">
        <f>O221*H221</f>
        <v>0</v>
      </c>
      <c r="Q221" s="229">
        <v>0.00012999999999999999</v>
      </c>
      <c r="R221" s="229">
        <f>Q221*H221</f>
        <v>0.019837999999999998</v>
      </c>
      <c r="S221" s="229">
        <v>0</v>
      </c>
      <c r="T221" s="230">
        <f>S221*H221</f>
        <v>0</v>
      </c>
      <c r="AR221" s="23" t="s">
        <v>151</v>
      </c>
      <c r="AT221" s="23" t="s">
        <v>146</v>
      </c>
      <c r="AU221" s="23" t="s">
        <v>83</v>
      </c>
      <c r="AY221" s="23" t="s">
        <v>143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23" t="s">
        <v>81</v>
      </c>
      <c r="BK221" s="231">
        <f>ROUND(I221*H221,2)</f>
        <v>0</v>
      </c>
      <c r="BL221" s="23" t="s">
        <v>151</v>
      </c>
      <c r="BM221" s="23" t="s">
        <v>299</v>
      </c>
    </row>
    <row r="222" s="12" customFormat="1">
      <c r="B222" s="254"/>
      <c r="C222" s="255"/>
      <c r="D222" s="234" t="s">
        <v>153</v>
      </c>
      <c r="E222" s="256" t="s">
        <v>21</v>
      </c>
      <c r="F222" s="257" t="s">
        <v>300</v>
      </c>
      <c r="G222" s="255"/>
      <c r="H222" s="256" t="s">
        <v>21</v>
      </c>
      <c r="I222" s="258"/>
      <c r="J222" s="255"/>
      <c r="K222" s="255"/>
      <c r="L222" s="259"/>
      <c r="M222" s="260"/>
      <c r="N222" s="261"/>
      <c r="O222" s="261"/>
      <c r="P222" s="261"/>
      <c r="Q222" s="261"/>
      <c r="R222" s="261"/>
      <c r="S222" s="261"/>
      <c r="T222" s="262"/>
      <c r="AT222" s="263" t="s">
        <v>153</v>
      </c>
      <c r="AU222" s="263" t="s">
        <v>83</v>
      </c>
      <c r="AV222" s="12" t="s">
        <v>81</v>
      </c>
      <c r="AW222" s="12" t="s">
        <v>37</v>
      </c>
      <c r="AX222" s="12" t="s">
        <v>73</v>
      </c>
      <c r="AY222" s="263" t="s">
        <v>143</v>
      </c>
    </row>
    <row r="223" s="11" customFormat="1">
      <c r="B223" s="232"/>
      <c r="C223" s="233"/>
      <c r="D223" s="234" t="s">
        <v>153</v>
      </c>
      <c r="E223" s="235" t="s">
        <v>21</v>
      </c>
      <c r="F223" s="236" t="s">
        <v>301</v>
      </c>
      <c r="G223" s="233"/>
      <c r="H223" s="237">
        <v>5.5999999999999996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153</v>
      </c>
      <c r="AU223" s="243" t="s">
        <v>83</v>
      </c>
      <c r="AV223" s="11" t="s">
        <v>83</v>
      </c>
      <c r="AW223" s="11" t="s">
        <v>37</v>
      </c>
      <c r="AX223" s="11" t="s">
        <v>73</v>
      </c>
      <c r="AY223" s="243" t="s">
        <v>143</v>
      </c>
    </row>
    <row r="224" s="12" customFormat="1">
      <c r="B224" s="254"/>
      <c r="C224" s="255"/>
      <c r="D224" s="234" t="s">
        <v>153</v>
      </c>
      <c r="E224" s="256" t="s">
        <v>21</v>
      </c>
      <c r="F224" s="257" t="s">
        <v>239</v>
      </c>
      <c r="G224" s="255"/>
      <c r="H224" s="256" t="s">
        <v>21</v>
      </c>
      <c r="I224" s="258"/>
      <c r="J224" s="255"/>
      <c r="K224" s="255"/>
      <c r="L224" s="259"/>
      <c r="M224" s="260"/>
      <c r="N224" s="261"/>
      <c r="O224" s="261"/>
      <c r="P224" s="261"/>
      <c r="Q224" s="261"/>
      <c r="R224" s="261"/>
      <c r="S224" s="261"/>
      <c r="T224" s="262"/>
      <c r="AT224" s="263" t="s">
        <v>153</v>
      </c>
      <c r="AU224" s="263" t="s">
        <v>83</v>
      </c>
      <c r="AV224" s="12" t="s">
        <v>81</v>
      </c>
      <c r="AW224" s="12" t="s">
        <v>37</v>
      </c>
      <c r="AX224" s="12" t="s">
        <v>73</v>
      </c>
      <c r="AY224" s="263" t="s">
        <v>143</v>
      </c>
    </row>
    <row r="225" s="11" customFormat="1">
      <c r="B225" s="232"/>
      <c r="C225" s="233"/>
      <c r="D225" s="234" t="s">
        <v>153</v>
      </c>
      <c r="E225" s="235" t="s">
        <v>21</v>
      </c>
      <c r="F225" s="236" t="s">
        <v>302</v>
      </c>
      <c r="G225" s="233"/>
      <c r="H225" s="237">
        <v>14.300000000000001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AT225" s="243" t="s">
        <v>153</v>
      </c>
      <c r="AU225" s="243" t="s">
        <v>83</v>
      </c>
      <c r="AV225" s="11" t="s">
        <v>83</v>
      </c>
      <c r="AW225" s="11" t="s">
        <v>37</v>
      </c>
      <c r="AX225" s="11" t="s">
        <v>73</v>
      </c>
      <c r="AY225" s="243" t="s">
        <v>143</v>
      </c>
    </row>
    <row r="226" s="12" customFormat="1">
      <c r="B226" s="254"/>
      <c r="C226" s="255"/>
      <c r="D226" s="234" t="s">
        <v>153</v>
      </c>
      <c r="E226" s="256" t="s">
        <v>21</v>
      </c>
      <c r="F226" s="257" t="s">
        <v>303</v>
      </c>
      <c r="G226" s="255"/>
      <c r="H226" s="256" t="s">
        <v>21</v>
      </c>
      <c r="I226" s="258"/>
      <c r="J226" s="255"/>
      <c r="K226" s="255"/>
      <c r="L226" s="259"/>
      <c r="M226" s="260"/>
      <c r="N226" s="261"/>
      <c r="O226" s="261"/>
      <c r="P226" s="261"/>
      <c r="Q226" s="261"/>
      <c r="R226" s="261"/>
      <c r="S226" s="261"/>
      <c r="T226" s="262"/>
      <c r="AT226" s="263" t="s">
        <v>153</v>
      </c>
      <c r="AU226" s="263" t="s">
        <v>83</v>
      </c>
      <c r="AV226" s="12" t="s">
        <v>81</v>
      </c>
      <c r="AW226" s="12" t="s">
        <v>37</v>
      </c>
      <c r="AX226" s="12" t="s">
        <v>73</v>
      </c>
      <c r="AY226" s="263" t="s">
        <v>143</v>
      </c>
    </row>
    <row r="227" s="11" customFormat="1">
      <c r="B227" s="232"/>
      <c r="C227" s="233"/>
      <c r="D227" s="234" t="s">
        <v>153</v>
      </c>
      <c r="E227" s="235" t="s">
        <v>21</v>
      </c>
      <c r="F227" s="236" t="s">
        <v>304</v>
      </c>
      <c r="G227" s="233"/>
      <c r="H227" s="237">
        <v>1.1499999999999999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AT227" s="243" t="s">
        <v>153</v>
      </c>
      <c r="AU227" s="243" t="s">
        <v>83</v>
      </c>
      <c r="AV227" s="11" t="s">
        <v>83</v>
      </c>
      <c r="AW227" s="11" t="s">
        <v>37</v>
      </c>
      <c r="AX227" s="11" t="s">
        <v>73</v>
      </c>
      <c r="AY227" s="243" t="s">
        <v>143</v>
      </c>
    </row>
    <row r="228" s="12" customFormat="1">
      <c r="B228" s="254"/>
      <c r="C228" s="255"/>
      <c r="D228" s="234" t="s">
        <v>153</v>
      </c>
      <c r="E228" s="256" t="s">
        <v>21</v>
      </c>
      <c r="F228" s="257" t="s">
        <v>305</v>
      </c>
      <c r="G228" s="255"/>
      <c r="H228" s="256" t="s">
        <v>21</v>
      </c>
      <c r="I228" s="258"/>
      <c r="J228" s="255"/>
      <c r="K228" s="255"/>
      <c r="L228" s="259"/>
      <c r="M228" s="260"/>
      <c r="N228" s="261"/>
      <c r="O228" s="261"/>
      <c r="P228" s="261"/>
      <c r="Q228" s="261"/>
      <c r="R228" s="261"/>
      <c r="S228" s="261"/>
      <c r="T228" s="262"/>
      <c r="AT228" s="263" t="s">
        <v>153</v>
      </c>
      <c r="AU228" s="263" t="s">
        <v>83</v>
      </c>
      <c r="AV228" s="12" t="s">
        <v>81</v>
      </c>
      <c r="AW228" s="12" t="s">
        <v>37</v>
      </c>
      <c r="AX228" s="12" t="s">
        <v>73</v>
      </c>
      <c r="AY228" s="263" t="s">
        <v>143</v>
      </c>
    </row>
    <row r="229" s="11" customFormat="1">
      <c r="B229" s="232"/>
      <c r="C229" s="233"/>
      <c r="D229" s="234" t="s">
        <v>153</v>
      </c>
      <c r="E229" s="235" t="s">
        <v>21</v>
      </c>
      <c r="F229" s="236" t="s">
        <v>304</v>
      </c>
      <c r="G229" s="233"/>
      <c r="H229" s="237">
        <v>1.1499999999999999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AT229" s="243" t="s">
        <v>153</v>
      </c>
      <c r="AU229" s="243" t="s">
        <v>83</v>
      </c>
      <c r="AV229" s="11" t="s">
        <v>83</v>
      </c>
      <c r="AW229" s="11" t="s">
        <v>37</v>
      </c>
      <c r="AX229" s="11" t="s">
        <v>73</v>
      </c>
      <c r="AY229" s="243" t="s">
        <v>143</v>
      </c>
    </row>
    <row r="230" s="12" customFormat="1">
      <c r="B230" s="254"/>
      <c r="C230" s="255"/>
      <c r="D230" s="234" t="s">
        <v>153</v>
      </c>
      <c r="E230" s="256" t="s">
        <v>21</v>
      </c>
      <c r="F230" s="257" t="s">
        <v>306</v>
      </c>
      <c r="G230" s="255"/>
      <c r="H230" s="256" t="s">
        <v>21</v>
      </c>
      <c r="I230" s="258"/>
      <c r="J230" s="255"/>
      <c r="K230" s="255"/>
      <c r="L230" s="259"/>
      <c r="M230" s="260"/>
      <c r="N230" s="261"/>
      <c r="O230" s="261"/>
      <c r="P230" s="261"/>
      <c r="Q230" s="261"/>
      <c r="R230" s="261"/>
      <c r="S230" s="261"/>
      <c r="T230" s="262"/>
      <c r="AT230" s="263" t="s">
        <v>153</v>
      </c>
      <c r="AU230" s="263" t="s">
        <v>83</v>
      </c>
      <c r="AV230" s="12" t="s">
        <v>81</v>
      </c>
      <c r="AW230" s="12" t="s">
        <v>37</v>
      </c>
      <c r="AX230" s="12" t="s">
        <v>73</v>
      </c>
      <c r="AY230" s="263" t="s">
        <v>143</v>
      </c>
    </row>
    <row r="231" s="11" customFormat="1">
      <c r="B231" s="232"/>
      <c r="C231" s="233"/>
      <c r="D231" s="234" t="s">
        <v>153</v>
      </c>
      <c r="E231" s="235" t="s">
        <v>21</v>
      </c>
      <c r="F231" s="236" t="s">
        <v>304</v>
      </c>
      <c r="G231" s="233"/>
      <c r="H231" s="237">
        <v>1.1499999999999999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153</v>
      </c>
      <c r="AU231" s="243" t="s">
        <v>83</v>
      </c>
      <c r="AV231" s="11" t="s">
        <v>83</v>
      </c>
      <c r="AW231" s="11" t="s">
        <v>37</v>
      </c>
      <c r="AX231" s="11" t="s">
        <v>73</v>
      </c>
      <c r="AY231" s="243" t="s">
        <v>143</v>
      </c>
    </row>
    <row r="232" s="12" customFormat="1">
      <c r="B232" s="254"/>
      <c r="C232" s="255"/>
      <c r="D232" s="234" t="s">
        <v>153</v>
      </c>
      <c r="E232" s="256" t="s">
        <v>21</v>
      </c>
      <c r="F232" s="257" t="s">
        <v>180</v>
      </c>
      <c r="G232" s="255"/>
      <c r="H232" s="256" t="s">
        <v>21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153</v>
      </c>
      <c r="AU232" s="263" t="s">
        <v>83</v>
      </c>
      <c r="AV232" s="12" t="s">
        <v>81</v>
      </c>
      <c r="AW232" s="12" t="s">
        <v>37</v>
      </c>
      <c r="AX232" s="12" t="s">
        <v>73</v>
      </c>
      <c r="AY232" s="263" t="s">
        <v>143</v>
      </c>
    </row>
    <row r="233" s="11" customFormat="1">
      <c r="B233" s="232"/>
      <c r="C233" s="233"/>
      <c r="D233" s="234" t="s">
        <v>153</v>
      </c>
      <c r="E233" s="235" t="s">
        <v>21</v>
      </c>
      <c r="F233" s="236" t="s">
        <v>307</v>
      </c>
      <c r="G233" s="233"/>
      <c r="H233" s="237">
        <v>24.850000000000001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153</v>
      </c>
      <c r="AU233" s="243" t="s">
        <v>83</v>
      </c>
      <c r="AV233" s="11" t="s">
        <v>83</v>
      </c>
      <c r="AW233" s="11" t="s">
        <v>37</v>
      </c>
      <c r="AX233" s="11" t="s">
        <v>73</v>
      </c>
      <c r="AY233" s="243" t="s">
        <v>143</v>
      </c>
    </row>
    <row r="234" s="12" customFormat="1">
      <c r="B234" s="254"/>
      <c r="C234" s="255"/>
      <c r="D234" s="234" t="s">
        <v>153</v>
      </c>
      <c r="E234" s="256" t="s">
        <v>21</v>
      </c>
      <c r="F234" s="257" t="s">
        <v>308</v>
      </c>
      <c r="G234" s="255"/>
      <c r="H234" s="256" t="s">
        <v>21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153</v>
      </c>
      <c r="AU234" s="263" t="s">
        <v>83</v>
      </c>
      <c r="AV234" s="12" t="s">
        <v>81</v>
      </c>
      <c r="AW234" s="12" t="s">
        <v>37</v>
      </c>
      <c r="AX234" s="12" t="s">
        <v>73</v>
      </c>
      <c r="AY234" s="263" t="s">
        <v>143</v>
      </c>
    </row>
    <row r="235" s="11" customFormat="1">
      <c r="B235" s="232"/>
      <c r="C235" s="233"/>
      <c r="D235" s="234" t="s">
        <v>153</v>
      </c>
      <c r="E235" s="235" t="s">
        <v>21</v>
      </c>
      <c r="F235" s="236" t="s">
        <v>309</v>
      </c>
      <c r="G235" s="233"/>
      <c r="H235" s="237">
        <v>3.1499999999999999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153</v>
      </c>
      <c r="AU235" s="243" t="s">
        <v>83</v>
      </c>
      <c r="AV235" s="11" t="s">
        <v>83</v>
      </c>
      <c r="AW235" s="11" t="s">
        <v>37</v>
      </c>
      <c r="AX235" s="11" t="s">
        <v>73</v>
      </c>
      <c r="AY235" s="243" t="s">
        <v>143</v>
      </c>
    </row>
    <row r="236" s="12" customFormat="1">
      <c r="B236" s="254"/>
      <c r="C236" s="255"/>
      <c r="D236" s="234" t="s">
        <v>153</v>
      </c>
      <c r="E236" s="256" t="s">
        <v>21</v>
      </c>
      <c r="F236" s="257" t="s">
        <v>310</v>
      </c>
      <c r="G236" s="255"/>
      <c r="H236" s="256" t="s">
        <v>21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153</v>
      </c>
      <c r="AU236" s="263" t="s">
        <v>83</v>
      </c>
      <c r="AV236" s="12" t="s">
        <v>81</v>
      </c>
      <c r="AW236" s="12" t="s">
        <v>37</v>
      </c>
      <c r="AX236" s="12" t="s">
        <v>73</v>
      </c>
      <c r="AY236" s="263" t="s">
        <v>143</v>
      </c>
    </row>
    <row r="237" s="11" customFormat="1">
      <c r="B237" s="232"/>
      <c r="C237" s="233"/>
      <c r="D237" s="234" t="s">
        <v>153</v>
      </c>
      <c r="E237" s="235" t="s">
        <v>21</v>
      </c>
      <c r="F237" s="236" t="s">
        <v>311</v>
      </c>
      <c r="G237" s="233"/>
      <c r="H237" s="237">
        <v>8.1999999999999993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153</v>
      </c>
      <c r="AU237" s="243" t="s">
        <v>83</v>
      </c>
      <c r="AV237" s="11" t="s">
        <v>83</v>
      </c>
      <c r="AW237" s="11" t="s">
        <v>37</v>
      </c>
      <c r="AX237" s="11" t="s">
        <v>73</v>
      </c>
      <c r="AY237" s="243" t="s">
        <v>143</v>
      </c>
    </row>
    <row r="238" s="12" customFormat="1">
      <c r="B238" s="254"/>
      <c r="C238" s="255"/>
      <c r="D238" s="234" t="s">
        <v>153</v>
      </c>
      <c r="E238" s="256" t="s">
        <v>21</v>
      </c>
      <c r="F238" s="257" t="s">
        <v>265</v>
      </c>
      <c r="G238" s="255"/>
      <c r="H238" s="256" t="s">
        <v>21</v>
      </c>
      <c r="I238" s="258"/>
      <c r="J238" s="255"/>
      <c r="K238" s="255"/>
      <c r="L238" s="259"/>
      <c r="M238" s="260"/>
      <c r="N238" s="261"/>
      <c r="O238" s="261"/>
      <c r="P238" s="261"/>
      <c r="Q238" s="261"/>
      <c r="R238" s="261"/>
      <c r="S238" s="261"/>
      <c r="T238" s="262"/>
      <c r="AT238" s="263" t="s">
        <v>153</v>
      </c>
      <c r="AU238" s="263" t="s">
        <v>83</v>
      </c>
      <c r="AV238" s="12" t="s">
        <v>81</v>
      </c>
      <c r="AW238" s="12" t="s">
        <v>37</v>
      </c>
      <c r="AX238" s="12" t="s">
        <v>73</v>
      </c>
      <c r="AY238" s="263" t="s">
        <v>143</v>
      </c>
    </row>
    <row r="239" s="11" customFormat="1">
      <c r="B239" s="232"/>
      <c r="C239" s="233"/>
      <c r="D239" s="234" t="s">
        <v>153</v>
      </c>
      <c r="E239" s="235" t="s">
        <v>21</v>
      </c>
      <c r="F239" s="236" t="s">
        <v>312</v>
      </c>
      <c r="G239" s="233"/>
      <c r="H239" s="237">
        <v>3.1000000000000001</v>
      </c>
      <c r="I239" s="238"/>
      <c r="J239" s="233"/>
      <c r="K239" s="233"/>
      <c r="L239" s="239"/>
      <c r="M239" s="240"/>
      <c r="N239" s="241"/>
      <c r="O239" s="241"/>
      <c r="P239" s="241"/>
      <c r="Q239" s="241"/>
      <c r="R239" s="241"/>
      <c r="S239" s="241"/>
      <c r="T239" s="242"/>
      <c r="AT239" s="243" t="s">
        <v>153</v>
      </c>
      <c r="AU239" s="243" t="s">
        <v>83</v>
      </c>
      <c r="AV239" s="11" t="s">
        <v>83</v>
      </c>
      <c r="AW239" s="11" t="s">
        <v>37</v>
      </c>
      <c r="AX239" s="11" t="s">
        <v>73</v>
      </c>
      <c r="AY239" s="243" t="s">
        <v>143</v>
      </c>
    </row>
    <row r="240" s="12" customFormat="1">
      <c r="B240" s="254"/>
      <c r="C240" s="255"/>
      <c r="D240" s="234" t="s">
        <v>153</v>
      </c>
      <c r="E240" s="256" t="s">
        <v>21</v>
      </c>
      <c r="F240" s="257" t="s">
        <v>244</v>
      </c>
      <c r="G240" s="255"/>
      <c r="H240" s="256" t="s">
        <v>21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AT240" s="263" t="s">
        <v>153</v>
      </c>
      <c r="AU240" s="263" t="s">
        <v>83</v>
      </c>
      <c r="AV240" s="12" t="s">
        <v>81</v>
      </c>
      <c r="AW240" s="12" t="s">
        <v>37</v>
      </c>
      <c r="AX240" s="12" t="s">
        <v>73</v>
      </c>
      <c r="AY240" s="263" t="s">
        <v>143</v>
      </c>
    </row>
    <row r="241" s="11" customFormat="1">
      <c r="B241" s="232"/>
      <c r="C241" s="233"/>
      <c r="D241" s="234" t="s">
        <v>153</v>
      </c>
      <c r="E241" s="235" t="s">
        <v>21</v>
      </c>
      <c r="F241" s="236" t="s">
        <v>313</v>
      </c>
      <c r="G241" s="233"/>
      <c r="H241" s="237">
        <v>14.9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153</v>
      </c>
      <c r="AU241" s="243" t="s">
        <v>83</v>
      </c>
      <c r="AV241" s="11" t="s">
        <v>83</v>
      </c>
      <c r="AW241" s="11" t="s">
        <v>37</v>
      </c>
      <c r="AX241" s="11" t="s">
        <v>73</v>
      </c>
      <c r="AY241" s="243" t="s">
        <v>143</v>
      </c>
    </row>
    <row r="242" s="12" customFormat="1">
      <c r="B242" s="254"/>
      <c r="C242" s="255"/>
      <c r="D242" s="234" t="s">
        <v>153</v>
      </c>
      <c r="E242" s="256" t="s">
        <v>21</v>
      </c>
      <c r="F242" s="257" t="s">
        <v>246</v>
      </c>
      <c r="G242" s="255"/>
      <c r="H242" s="256" t="s">
        <v>21</v>
      </c>
      <c r="I242" s="258"/>
      <c r="J242" s="255"/>
      <c r="K242" s="255"/>
      <c r="L242" s="259"/>
      <c r="M242" s="260"/>
      <c r="N242" s="261"/>
      <c r="O242" s="261"/>
      <c r="P242" s="261"/>
      <c r="Q242" s="261"/>
      <c r="R242" s="261"/>
      <c r="S242" s="261"/>
      <c r="T242" s="262"/>
      <c r="AT242" s="263" t="s">
        <v>153</v>
      </c>
      <c r="AU242" s="263" t="s">
        <v>83</v>
      </c>
      <c r="AV242" s="12" t="s">
        <v>81</v>
      </c>
      <c r="AW242" s="12" t="s">
        <v>37</v>
      </c>
      <c r="AX242" s="12" t="s">
        <v>73</v>
      </c>
      <c r="AY242" s="263" t="s">
        <v>143</v>
      </c>
    </row>
    <row r="243" s="11" customFormat="1">
      <c r="B243" s="232"/>
      <c r="C243" s="233"/>
      <c r="D243" s="234" t="s">
        <v>153</v>
      </c>
      <c r="E243" s="235" t="s">
        <v>21</v>
      </c>
      <c r="F243" s="236" t="s">
        <v>314</v>
      </c>
      <c r="G243" s="233"/>
      <c r="H243" s="237">
        <v>8.6999999999999993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153</v>
      </c>
      <c r="AU243" s="243" t="s">
        <v>83</v>
      </c>
      <c r="AV243" s="11" t="s">
        <v>83</v>
      </c>
      <c r="AW243" s="11" t="s">
        <v>37</v>
      </c>
      <c r="AX243" s="11" t="s">
        <v>73</v>
      </c>
      <c r="AY243" s="243" t="s">
        <v>143</v>
      </c>
    </row>
    <row r="244" s="12" customFormat="1">
      <c r="B244" s="254"/>
      <c r="C244" s="255"/>
      <c r="D244" s="234" t="s">
        <v>153</v>
      </c>
      <c r="E244" s="256" t="s">
        <v>21</v>
      </c>
      <c r="F244" s="257" t="s">
        <v>248</v>
      </c>
      <c r="G244" s="255"/>
      <c r="H244" s="256" t="s">
        <v>21</v>
      </c>
      <c r="I244" s="258"/>
      <c r="J244" s="255"/>
      <c r="K244" s="255"/>
      <c r="L244" s="259"/>
      <c r="M244" s="260"/>
      <c r="N244" s="261"/>
      <c r="O244" s="261"/>
      <c r="P244" s="261"/>
      <c r="Q244" s="261"/>
      <c r="R244" s="261"/>
      <c r="S244" s="261"/>
      <c r="T244" s="262"/>
      <c r="AT244" s="263" t="s">
        <v>153</v>
      </c>
      <c r="AU244" s="263" t="s">
        <v>83</v>
      </c>
      <c r="AV244" s="12" t="s">
        <v>81</v>
      </c>
      <c r="AW244" s="12" t="s">
        <v>37</v>
      </c>
      <c r="AX244" s="12" t="s">
        <v>73</v>
      </c>
      <c r="AY244" s="263" t="s">
        <v>143</v>
      </c>
    </row>
    <row r="245" s="11" customFormat="1">
      <c r="B245" s="232"/>
      <c r="C245" s="233"/>
      <c r="D245" s="234" t="s">
        <v>153</v>
      </c>
      <c r="E245" s="235" t="s">
        <v>21</v>
      </c>
      <c r="F245" s="236" t="s">
        <v>315</v>
      </c>
      <c r="G245" s="233"/>
      <c r="H245" s="237">
        <v>7.7000000000000002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153</v>
      </c>
      <c r="AU245" s="243" t="s">
        <v>83</v>
      </c>
      <c r="AV245" s="11" t="s">
        <v>83</v>
      </c>
      <c r="AW245" s="11" t="s">
        <v>37</v>
      </c>
      <c r="AX245" s="11" t="s">
        <v>73</v>
      </c>
      <c r="AY245" s="243" t="s">
        <v>143</v>
      </c>
    </row>
    <row r="246" s="12" customFormat="1">
      <c r="B246" s="254"/>
      <c r="C246" s="255"/>
      <c r="D246" s="234" t="s">
        <v>153</v>
      </c>
      <c r="E246" s="256" t="s">
        <v>21</v>
      </c>
      <c r="F246" s="257" t="s">
        <v>253</v>
      </c>
      <c r="G246" s="255"/>
      <c r="H246" s="256" t="s">
        <v>21</v>
      </c>
      <c r="I246" s="258"/>
      <c r="J246" s="255"/>
      <c r="K246" s="255"/>
      <c r="L246" s="259"/>
      <c r="M246" s="260"/>
      <c r="N246" s="261"/>
      <c r="O246" s="261"/>
      <c r="P246" s="261"/>
      <c r="Q246" s="261"/>
      <c r="R246" s="261"/>
      <c r="S246" s="261"/>
      <c r="T246" s="262"/>
      <c r="AT246" s="263" t="s">
        <v>153</v>
      </c>
      <c r="AU246" s="263" t="s">
        <v>83</v>
      </c>
      <c r="AV246" s="12" t="s">
        <v>81</v>
      </c>
      <c r="AW246" s="12" t="s">
        <v>37</v>
      </c>
      <c r="AX246" s="12" t="s">
        <v>73</v>
      </c>
      <c r="AY246" s="263" t="s">
        <v>143</v>
      </c>
    </row>
    <row r="247" s="11" customFormat="1">
      <c r="B247" s="232"/>
      <c r="C247" s="233"/>
      <c r="D247" s="234" t="s">
        <v>153</v>
      </c>
      <c r="E247" s="235" t="s">
        <v>21</v>
      </c>
      <c r="F247" s="236" t="s">
        <v>316</v>
      </c>
      <c r="G247" s="233"/>
      <c r="H247" s="237">
        <v>2.7000000000000002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153</v>
      </c>
      <c r="AU247" s="243" t="s">
        <v>83</v>
      </c>
      <c r="AV247" s="11" t="s">
        <v>83</v>
      </c>
      <c r="AW247" s="11" t="s">
        <v>37</v>
      </c>
      <c r="AX247" s="11" t="s">
        <v>73</v>
      </c>
      <c r="AY247" s="243" t="s">
        <v>143</v>
      </c>
    </row>
    <row r="248" s="12" customFormat="1">
      <c r="B248" s="254"/>
      <c r="C248" s="255"/>
      <c r="D248" s="234" t="s">
        <v>153</v>
      </c>
      <c r="E248" s="256" t="s">
        <v>21</v>
      </c>
      <c r="F248" s="257" t="s">
        <v>255</v>
      </c>
      <c r="G248" s="255"/>
      <c r="H248" s="256" t="s">
        <v>21</v>
      </c>
      <c r="I248" s="258"/>
      <c r="J248" s="255"/>
      <c r="K248" s="255"/>
      <c r="L248" s="259"/>
      <c r="M248" s="260"/>
      <c r="N248" s="261"/>
      <c r="O248" s="261"/>
      <c r="P248" s="261"/>
      <c r="Q248" s="261"/>
      <c r="R248" s="261"/>
      <c r="S248" s="261"/>
      <c r="T248" s="262"/>
      <c r="AT248" s="263" t="s">
        <v>153</v>
      </c>
      <c r="AU248" s="263" t="s">
        <v>83</v>
      </c>
      <c r="AV248" s="12" t="s">
        <v>81</v>
      </c>
      <c r="AW248" s="12" t="s">
        <v>37</v>
      </c>
      <c r="AX248" s="12" t="s">
        <v>73</v>
      </c>
      <c r="AY248" s="263" t="s">
        <v>143</v>
      </c>
    </row>
    <row r="249" s="11" customFormat="1">
      <c r="B249" s="232"/>
      <c r="C249" s="233"/>
      <c r="D249" s="234" t="s">
        <v>153</v>
      </c>
      <c r="E249" s="235" t="s">
        <v>21</v>
      </c>
      <c r="F249" s="236" t="s">
        <v>317</v>
      </c>
      <c r="G249" s="233"/>
      <c r="H249" s="237">
        <v>1.45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AT249" s="243" t="s">
        <v>153</v>
      </c>
      <c r="AU249" s="243" t="s">
        <v>83</v>
      </c>
      <c r="AV249" s="11" t="s">
        <v>83</v>
      </c>
      <c r="AW249" s="11" t="s">
        <v>37</v>
      </c>
      <c r="AX249" s="11" t="s">
        <v>73</v>
      </c>
      <c r="AY249" s="243" t="s">
        <v>143</v>
      </c>
    </row>
    <row r="250" s="12" customFormat="1">
      <c r="B250" s="254"/>
      <c r="C250" s="255"/>
      <c r="D250" s="234" t="s">
        <v>153</v>
      </c>
      <c r="E250" s="256" t="s">
        <v>21</v>
      </c>
      <c r="F250" s="257" t="s">
        <v>257</v>
      </c>
      <c r="G250" s="255"/>
      <c r="H250" s="256" t="s">
        <v>21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AT250" s="263" t="s">
        <v>153</v>
      </c>
      <c r="AU250" s="263" t="s">
        <v>83</v>
      </c>
      <c r="AV250" s="12" t="s">
        <v>81</v>
      </c>
      <c r="AW250" s="12" t="s">
        <v>37</v>
      </c>
      <c r="AX250" s="12" t="s">
        <v>73</v>
      </c>
      <c r="AY250" s="263" t="s">
        <v>143</v>
      </c>
    </row>
    <row r="251" s="11" customFormat="1">
      <c r="B251" s="232"/>
      <c r="C251" s="233"/>
      <c r="D251" s="234" t="s">
        <v>153</v>
      </c>
      <c r="E251" s="235" t="s">
        <v>21</v>
      </c>
      <c r="F251" s="236" t="s">
        <v>318</v>
      </c>
      <c r="G251" s="233"/>
      <c r="H251" s="237">
        <v>1.6000000000000001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153</v>
      </c>
      <c r="AU251" s="243" t="s">
        <v>83</v>
      </c>
      <c r="AV251" s="11" t="s">
        <v>83</v>
      </c>
      <c r="AW251" s="11" t="s">
        <v>37</v>
      </c>
      <c r="AX251" s="11" t="s">
        <v>73</v>
      </c>
      <c r="AY251" s="243" t="s">
        <v>143</v>
      </c>
    </row>
    <row r="252" s="12" customFormat="1">
      <c r="B252" s="254"/>
      <c r="C252" s="255"/>
      <c r="D252" s="234" t="s">
        <v>153</v>
      </c>
      <c r="E252" s="256" t="s">
        <v>21</v>
      </c>
      <c r="F252" s="257" t="s">
        <v>259</v>
      </c>
      <c r="G252" s="255"/>
      <c r="H252" s="256" t="s">
        <v>21</v>
      </c>
      <c r="I252" s="258"/>
      <c r="J252" s="255"/>
      <c r="K252" s="255"/>
      <c r="L252" s="259"/>
      <c r="M252" s="260"/>
      <c r="N252" s="261"/>
      <c r="O252" s="261"/>
      <c r="P252" s="261"/>
      <c r="Q252" s="261"/>
      <c r="R252" s="261"/>
      <c r="S252" s="261"/>
      <c r="T252" s="262"/>
      <c r="AT252" s="263" t="s">
        <v>153</v>
      </c>
      <c r="AU252" s="263" t="s">
        <v>83</v>
      </c>
      <c r="AV252" s="12" t="s">
        <v>81</v>
      </c>
      <c r="AW252" s="12" t="s">
        <v>37</v>
      </c>
      <c r="AX252" s="12" t="s">
        <v>73</v>
      </c>
      <c r="AY252" s="263" t="s">
        <v>143</v>
      </c>
    </row>
    <row r="253" s="11" customFormat="1">
      <c r="B253" s="232"/>
      <c r="C253" s="233"/>
      <c r="D253" s="234" t="s">
        <v>153</v>
      </c>
      <c r="E253" s="235" t="s">
        <v>21</v>
      </c>
      <c r="F253" s="236" t="s">
        <v>319</v>
      </c>
      <c r="G253" s="233"/>
      <c r="H253" s="237">
        <v>15.1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153</v>
      </c>
      <c r="AU253" s="243" t="s">
        <v>83</v>
      </c>
      <c r="AV253" s="11" t="s">
        <v>83</v>
      </c>
      <c r="AW253" s="11" t="s">
        <v>37</v>
      </c>
      <c r="AX253" s="11" t="s">
        <v>73</v>
      </c>
      <c r="AY253" s="243" t="s">
        <v>143</v>
      </c>
    </row>
    <row r="254" s="12" customFormat="1">
      <c r="B254" s="254"/>
      <c r="C254" s="255"/>
      <c r="D254" s="234" t="s">
        <v>153</v>
      </c>
      <c r="E254" s="256" t="s">
        <v>21</v>
      </c>
      <c r="F254" s="257" t="s">
        <v>320</v>
      </c>
      <c r="G254" s="255"/>
      <c r="H254" s="256" t="s">
        <v>21</v>
      </c>
      <c r="I254" s="258"/>
      <c r="J254" s="255"/>
      <c r="K254" s="255"/>
      <c r="L254" s="259"/>
      <c r="M254" s="260"/>
      <c r="N254" s="261"/>
      <c r="O254" s="261"/>
      <c r="P254" s="261"/>
      <c r="Q254" s="261"/>
      <c r="R254" s="261"/>
      <c r="S254" s="261"/>
      <c r="T254" s="262"/>
      <c r="AT254" s="263" t="s">
        <v>153</v>
      </c>
      <c r="AU254" s="263" t="s">
        <v>83</v>
      </c>
      <c r="AV254" s="12" t="s">
        <v>81</v>
      </c>
      <c r="AW254" s="12" t="s">
        <v>37</v>
      </c>
      <c r="AX254" s="12" t="s">
        <v>73</v>
      </c>
      <c r="AY254" s="263" t="s">
        <v>143</v>
      </c>
    </row>
    <row r="255" s="11" customFormat="1">
      <c r="B255" s="232"/>
      <c r="C255" s="233"/>
      <c r="D255" s="234" t="s">
        <v>153</v>
      </c>
      <c r="E255" s="235" t="s">
        <v>21</v>
      </c>
      <c r="F255" s="236" t="s">
        <v>321</v>
      </c>
      <c r="G255" s="233"/>
      <c r="H255" s="237">
        <v>15.15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AT255" s="243" t="s">
        <v>153</v>
      </c>
      <c r="AU255" s="243" t="s">
        <v>83</v>
      </c>
      <c r="AV255" s="11" t="s">
        <v>83</v>
      </c>
      <c r="AW255" s="11" t="s">
        <v>37</v>
      </c>
      <c r="AX255" s="11" t="s">
        <v>73</v>
      </c>
      <c r="AY255" s="243" t="s">
        <v>143</v>
      </c>
    </row>
    <row r="256" s="12" customFormat="1">
      <c r="B256" s="254"/>
      <c r="C256" s="255"/>
      <c r="D256" s="234" t="s">
        <v>153</v>
      </c>
      <c r="E256" s="256" t="s">
        <v>21</v>
      </c>
      <c r="F256" s="257" t="s">
        <v>261</v>
      </c>
      <c r="G256" s="255"/>
      <c r="H256" s="256" t="s">
        <v>21</v>
      </c>
      <c r="I256" s="258"/>
      <c r="J256" s="255"/>
      <c r="K256" s="255"/>
      <c r="L256" s="259"/>
      <c r="M256" s="260"/>
      <c r="N256" s="261"/>
      <c r="O256" s="261"/>
      <c r="P256" s="261"/>
      <c r="Q256" s="261"/>
      <c r="R256" s="261"/>
      <c r="S256" s="261"/>
      <c r="T256" s="262"/>
      <c r="AT256" s="263" t="s">
        <v>153</v>
      </c>
      <c r="AU256" s="263" t="s">
        <v>83</v>
      </c>
      <c r="AV256" s="12" t="s">
        <v>81</v>
      </c>
      <c r="AW256" s="12" t="s">
        <v>37</v>
      </c>
      <c r="AX256" s="12" t="s">
        <v>73</v>
      </c>
      <c r="AY256" s="263" t="s">
        <v>143</v>
      </c>
    </row>
    <row r="257" s="11" customFormat="1">
      <c r="B257" s="232"/>
      <c r="C257" s="233"/>
      <c r="D257" s="234" t="s">
        <v>153</v>
      </c>
      <c r="E257" s="235" t="s">
        <v>21</v>
      </c>
      <c r="F257" s="236" t="s">
        <v>322</v>
      </c>
      <c r="G257" s="233"/>
      <c r="H257" s="237">
        <v>14.699999999999999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AT257" s="243" t="s">
        <v>153</v>
      </c>
      <c r="AU257" s="243" t="s">
        <v>83</v>
      </c>
      <c r="AV257" s="11" t="s">
        <v>83</v>
      </c>
      <c r="AW257" s="11" t="s">
        <v>37</v>
      </c>
      <c r="AX257" s="11" t="s">
        <v>73</v>
      </c>
      <c r="AY257" s="243" t="s">
        <v>143</v>
      </c>
    </row>
    <row r="258" s="12" customFormat="1">
      <c r="B258" s="254"/>
      <c r="C258" s="255"/>
      <c r="D258" s="234" t="s">
        <v>153</v>
      </c>
      <c r="E258" s="256" t="s">
        <v>21</v>
      </c>
      <c r="F258" s="257" t="s">
        <v>268</v>
      </c>
      <c r="G258" s="255"/>
      <c r="H258" s="256" t="s">
        <v>21</v>
      </c>
      <c r="I258" s="258"/>
      <c r="J258" s="255"/>
      <c r="K258" s="255"/>
      <c r="L258" s="259"/>
      <c r="M258" s="260"/>
      <c r="N258" s="261"/>
      <c r="O258" s="261"/>
      <c r="P258" s="261"/>
      <c r="Q258" s="261"/>
      <c r="R258" s="261"/>
      <c r="S258" s="261"/>
      <c r="T258" s="262"/>
      <c r="AT258" s="263" t="s">
        <v>153</v>
      </c>
      <c r="AU258" s="263" t="s">
        <v>83</v>
      </c>
      <c r="AV258" s="12" t="s">
        <v>81</v>
      </c>
      <c r="AW258" s="12" t="s">
        <v>37</v>
      </c>
      <c r="AX258" s="12" t="s">
        <v>73</v>
      </c>
      <c r="AY258" s="263" t="s">
        <v>143</v>
      </c>
    </row>
    <row r="259" s="11" customFormat="1">
      <c r="B259" s="232"/>
      <c r="C259" s="233"/>
      <c r="D259" s="234" t="s">
        <v>153</v>
      </c>
      <c r="E259" s="235" t="s">
        <v>21</v>
      </c>
      <c r="F259" s="236" t="s">
        <v>323</v>
      </c>
      <c r="G259" s="233"/>
      <c r="H259" s="237">
        <v>3.5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153</v>
      </c>
      <c r="AU259" s="243" t="s">
        <v>83</v>
      </c>
      <c r="AV259" s="11" t="s">
        <v>83</v>
      </c>
      <c r="AW259" s="11" t="s">
        <v>37</v>
      </c>
      <c r="AX259" s="11" t="s">
        <v>73</v>
      </c>
      <c r="AY259" s="243" t="s">
        <v>143</v>
      </c>
    </row>
    <row r="260" s="12" customFormat="1">
      <c r="B260" s="254"/>
      <c r="C260" s="255"/>
      <c r="D260" s="234" t="s">
        <v>153</v>
      </c>
      <c r="E260" s="256" t="s">
        <v>21</v>
      </c>
      <c r="F260" s="257" t="s">
        <v>270</v>
      </c>
      <c r="G260" s="255"/>
      <c r="H260" s="256" t="s">
        <v>21</v>
      </c>
      <c r="I260" s="258"/>
      <c r="J260" s="255"/>
      <c r="K260" s="255"/>
      <c r="L260" s="259"/>
      <c r="M260" s="260"/>
      <c r="N260" s="261"/>
      <c r="O260" s="261"/>
      <c r="P260" s="261"/>
      <c r="Q260" s="261"/>
      <c r="R260" s="261"/>
      <c r="S260" s="261"/>
      <c r="T260" s="262"/>
      <c r="AT260" s="263" t="s">
        <v>153</v>
      </c>
      <c r="AU260" s="263" t="s">
        <v>83</v>
      </c>
      <c r="AV260" s="12" t="s">
        <v>81</v>
      </c>
      <c r="AW260" s="12" t="s">
        <v>37</v>
      </c>
      <c r="AX260" s="12" t="s">
        <v>73</v>
      </c>
      <c r="AY260" s="263" t="s">
        <v>143</v>
      </c>
    </row>
    <row r="261" s="11" customFormat="1">
      <c r="B261" s="232"/>
      <c r="C261" s="233"/>
      <c r="D261" s="234" t="s">
        <v>153</v>
      </c>
      <c r="E261" s="235" t="s">
        <v>21</v>
      </c>
      <c r="F261" s="236" t="s">
        <v>324</v>
      </c>
      <c r="G261" s="233"/>
      <c r="H261" s="237">
        <v>4.4500000000000002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153</v>
      </c>
      <c r="AU261" s="243" t="s">
        <v>83</v>
      </c>
      <c r="AV261" s="11" t="s">
        <v>83</v>
      </c>
      <c r="AW261" s="11" t="s">
        <v>37</v>
      </c>
      <c r="AX261" s="11" t="s">
        <v>73</v>
      </c>
      <c r="AY261" s="243" t="s">
        <v>143</v>
      </c>
    </row>
    <row r="262" s="13" customFormat="1">
      <c r="B262" s="264"/>
      <c r="C262" s="265"/>
      <c r="D262" s="234" t="s">
        <v>153</v>
      </c>
      <c r="E262" s="266" t="s">
        <v>21</v>
      </c>
      <c r="F262" s="267" t="s">
        <v>188</v>
      </c>
      <c r="G262" s="265"/>
      <c r="H262" s="268">
        <v>152.59999999999999</v>
      </c>
      <c r="I262" s="269"/>
      <c r="J262" s="265"/>
      <c r="K262" s="265"/>
      <c r="L262" s="270"/>
      <c r="M262" s="271"/>
      <c r="N262" s="272"/>
      <c r="O262" s="272"/>
      <c r="P262" s="272"/>
      <c r="Q262" s="272"/>
      <c r="R262" s="272"/>
      <c r="S262" s="272"/>
      <c r="T262" s="273"/>
      <c r="AT262" s="274" t="s">
        <v>153</v>
      </c>
      <c r="AU262" s="274" t="s">
        <v>83</v>
      </c>
      <c r="AV262" s="13" t="s">
        <v>151</v>
      </c>
      <c r="AW262" s="13" t="s">
        <v>37</v>
      </c>
      <c r="AX262" s="13" t="s">
        <v>81</v>
      </c>
      <c r="AY262" s="274" t="s">
        <v>143</v>
      </c>
    </row>
    <row r="263" s="1" customFormat="1" ht="16.5" customHeight="1">
      <c r="B263" s="45"/>
      <c r="C263" s="220" t="s">
        <v>325</v>
      </c>
      <c r="D263" s="220" t="s">
        <v>146</v>
      </c>
      <c r="E263" s="221" t="s">
        <v>326</v>
      </c>
      <c r="F263" s="222" t="s">
        <v>327</v>
      </c>
      <c r="G263" s="223" t="s">
        <v>170</v>
      </c>
      <c r="H263" s="224">
        <v>152.59999999999999</v>
      </c>
      <c r="I263" s="225"/>
      <c r="J263" s="226">
        <f>ROUND(I263*H263,2)</f>
        <v>0</v>
      </c>
      <c r="K263" s="222" t="s">
        <v>150</v>
      </c>
      <c r="L263" s="71"/>
      <c r="M263" s="227" t="s">
        <v>21</v>
      </c>
      <c r="N263" s="228" t="s">
        <v>44</v>
      </c>
      <c r="O263" s="46"/>
      <c r="P263" s="229">
        <f>O263*H263</f>
        <v>0</v>
      </c>
      <c r="Q263" s="229">
        <v>4.0000000000000003E-05</v>
      </c>
      <c r="R263" s="229">
        <f>Q263*H263</f>
        <v>0.0061040000000000001</v>
      </c>
      <c r="S263" s="229">
        <v>0</v>
      </c>
      <c r="T263" s="230">
        <f>S263*H263</f>
        <v>0</v>
      </c>
      <c r="AR263" s="23" t="s">
        <v>151</v>
      </c>
      <c r="AT263" s="23" t="s">
        <v>146</v>
      </c>
      <c r="AU263" s="23" t="s">
        <v>83</v>
      </c>
      <c r="AY263" s="23" t="s">
        <v>143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81</v>
      </c>
      <c r="BK263" s="231">
        <f>ROUND(I263*H263,2)</f>
        <v>0</v>
      </c>
      <c r="BL263" s="23" t="s">
        <v>151</v>
      </c>
      <c r="BM263" s="23" t="s">
        <v>328</v>
      </c>
    </row>
    <row r="264" s="1" customFormat="1" ht="16.5" customHeight="1">
      <c r="B264" s="45"/>
      <c r="C264" s="220" t="s">
        <v>329</v>
      </c>
      <c r="D264" s="220" t="s">
        <v>146</v>
      </c>
      <c r="E264" s="221" t="s">
        <v>330</v>
      </c>
      <c r="F264" s="222" t="s">
        <v>331</v>
      </c>
      <c r="G264" s="223" t="s">
        <v>170</v>
      </c>
      <c r="H264" s="224">
        <v>24.164000000000001</v>
      </c>
      <c r="I264" s="225"/>
      <c r="J264" s="226">
        <f>ROUND(I264*H264,2)</f>
        <v>0</v>
      </c>
      <c r="K264" s="222" t="s">
        <v>150</v>
      </c>
      <c r="L264" s="71"/>
      <c r="M264" s="227" t="s">
        <v>21</v>
      </c>
      <c r="N264" s="228" t="s">
        <v>44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0.13100000000000001</v>
      </c>
      <c r="T264" s="230">
        <f>S264*H264</f>
        <v>3.1654840000000002</v>
      </c>
      <c r="AR264" s="23" t="s">
        <v>151</v>
      </c>
      <c r="AT264" s="23" t="s">
        <v>146</v>
      </c>
      <c r="AU264" s="23" t="s">
        <v>83</v>
      </c>
      <c r="AY264" s="23" t="s">
        <v>143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81</v>
      </c>
      <c r="BK264" s="231">
        <f>ROUND(I264*H264,2)</f>
        <v>0</v>
      </c>
      <c r="BL264" s="23" t="s">
        <v>151</v>
      </c>
      <c r="BM264" s="23" t="s">
        <v>332</v>
      </c>
    </row>
    <row r="265" s="11" customFormat="1">
      <c r="B265" s="232"/>
      <c r="C265" s="233"/>
      <c r="D265" s="234" t="s">
        <v>153</v>
      </c>
      <c r="E265" s="235" t="s">
        <v>21</v>
      </c>
      <c r="F265" s="236" t="s">
        <v>333</v>
      </c>
      <c r="G265" s="233"/>
      <c r="H265" s="237">
        <v>12.364000000000001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AT265" s="243" t="s">
        <v>153</v>
      </c>
      <c r="AU265" s="243" t="s">
        <v>83</v>
      </c>
      <c r="AV265" s="11" t="s">
        <v>83</v>
      </c>
      <c r="AW265" s="11" t="s">
        <v>37</v>
      </c>
      <c r="AX265" s="11" t="s">
        <v>73</v>
      </c>
      <c r="AY265" s="243" t="s">
        <v>143</v>
      </c>
    </row>
    <row r="266" s="11" customFormat="1">
      <c r="B266" s="232"/>
      <c r="C266" s="233"/>
      <c r="D266" s="234" t="s">
        <v>153</v>
      </c>
      <c r="E266" s="235" t="s">
        <v>21</v>
      </c>
      <c r="F266" s="236" t="s">
        <v>182</v>
      </c>
      <c r="G266" s="233"/>
      <c r="H266" s="237">
        <v>-3.2000000000000002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AT266" s="243" t="s">
        <v>153</v>
      </c>
      <c r="AU266" s="243" t="s">
        <v>83</v>
      </c>
      <c r="AV266" s="11" t="s">
        <v>83</v>
      </c>
      <c r="AW266" s="11" t="s">
        <v>37</v>
      </c>
      <c r="AX266" s="11" t="s">
        <v>73</v>
      </c>
      <c r="AY266" s="243" t="s">
        <v>143</v>
      </c>
    </row>
    <row r="267" s="11" customFormat="1">
      <c r="B267" s="232"/>
      <c r="C267" s="233"/>
      <c r="D267" s="234" t="s">
        <v>153</v>
      </c>
      <c r="E267" s="235" t="s">
        <v>21</v>
      </c>
      <c r="F267" s="236" t="s">
        <v>334</v>
      </c>
      <c r="G267" s="233"/>
      <c r="H267" s="237">
        <v>17.800000000000001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153</v>
      </c>
      <c r="AU267" s="243" t="s">
        <v>83</v>
      </c>
      <c r="AV267" s="11" t="s">
        <v>83</v>
      </c>
      <c r="AW267" s="11" t="s">
        <v>37</v>
      </c>
      <c r="AX267" s="11" t="s">
        <v>73</v>
      </c>
      <c r="AY267" s="243" t="s">
        <v>143</v>
      </c>
    </row>
    <row r="268" s="11" customFormat="1">
      <c r="B268" s="232"/>
      <c r="C268" s="233"/>
      <c r="D268" s="234" t="s">
        <v>153</v>
      </c>
      <c r="E268" s="235" t="s">
        <v>21</v>
      </c>
      <c r="F268" s="236" t="s">
        <v>267</v>
      </c>
      <c r="G268" s="233"/>
      <c r="H268" s="237">
        <v>-1.2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153</v>
      </c>
      <c r="AU268" s="243" t="s">
        <v>83</v>
      </c>
      <c r="AV268" s="11" t="s">
        <v>83</v>
      </c>
      <c r="AW268" s="11" t="s">
        <v>37</v>
      </c>
      <c r="AX268" s="11" t="s">
        <v>73</v>
      </c>
      <c r="AY268" s="243" t="s">
        <v>143</v>
      </c>
    </row>
    <row r="269" s="11" customFormat="1">
      <c r="B269" s="232"/>
      <c r="C269" s="233"/>
      <c r="D269" s="234" t="s">
        <v>153</v>
      </c>
      <c r="E269" s="235" t="s">
        <v>21</v>
      </c>
      <c r="F269" s="236" t="s">
        <v>237</v>
      </c>
      <c r="G269" s="233"/>
      <c r="H269" s="237">
        <v>-1.6000000000000001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153</v>
      </c>
      <c r="AU269" s="243" t="s">
        <v>83</v>
      </c>
      <c r="AV269" s="11" t="s">
        <v>83</v>
      </c>
      <c r="AW269" s="11" t="s">
        <v>37</v>
      </c>
      <c r="AX269" s="11" t="s">
        <v>73</v>
      </c>
      <c r="AY269" s="243" t="s">
        <v>143</v>
      </c>
    </row>
    <row r="270" s="13" customFormat="1">
      <c r="B270" s="264"/>
      <c r="C270" s="265"/>
      <c r="D270" s="234" t="s">
        <v>153</v>
      </c>
      <c r="E270" s="266" t="s">
        <v>21</v>
      </c>
      <c r="F270" s="267" t="s">
        <v>188</v>
      </c>
      <c r="G270" s="265"/>
      <c r="H270" s="268">
        <v>24.164000000000001</v>
      </c>
      <c r="I270" s="269"/>
      <c r="J270" s="265"/>
      <c r="K270" s="265"/>
      <c r="L270" s="270"/>
      <c r="M270" s="271"/>
      <c r="N270" s="272"/>
      <c r="O270" s="272"/>
      <c r="P270" s="272"/>
      <c r="Q270" s="272"/>
      <c r="R270" s="272"/>
      <c r="S270" s="272"/>
      <c r="T270" s="273"/>
      <c r="AT270" s="274" t="s">
        <v>153</v>
      </c>
      <c r="AU270" s="274" t="s">
        <v>83</v>
      </c>
      <c r="AV270" s="13" t="s">
        <v>151</v>
      </c>
      <c r="AW270" s="13" t="s">
        <v>37</v>
      </c>
      <c r="AX270" s="13" t="s">
        <v>81</v>
      </c>
      <c r="AY270" s="274" t="s">
        <v>143</v>
      </c>
    </row>
    <row r="271" s="1" customFormat="1" ht="25.5" customHeight="1">
      <c r="B271" s="45"/>
      <c r="C271" s="220" t="s">
        <v>335</v>
      </c>
      <c r="D271" s="220" t="s">
        <v>146</v>
      </c>
      <c r="E271" s="221" t="s">
        <v>336</v>
      </c>
      <c r="F271" s="222" t="s">
        <v>337</v>
      </c>
      <c r="G271" s="223" t="s">
        <v>149</v>
      </c>
      <c r="H271" s="224">
        <v>2.036</v>
      </c>
      <c r="I271" s="225"/>
      <c r="J271" s="226">
        <f>ROUND(I271*H271,2)</f>
        <v>0</v>
      </c>
      <c r="K271" s="222" t="s">
        <v>150</v>
      </c>
      <c r="L271" s="71"/>
      <c r="M271" s="227" t="s">
        <v>21</v>
      </c>
      <c r="N271" s="228" t="s">
        <v>44</v>
      </c>
      <c r="O271" s="46"/>
      <c r="P271" s="229">
        <f>O271*H271</f>
        <v>0</v>
      </c>
      <c r="Q271" s="229">
        <v>0</v>
      </c>
      <c r="R271" s="229">
        <f>Q271*H271</f>
        <v>0</v>
      </c>
      <c r="S271" s="229">
        <v>1.8</v>
      </c>
      <c r="T271" s="230">
        <f>S271*H271</f>
        <v>3.6648000000000001</v>
      </c>
      <c r="AR271" s="23" t="s">
        <v>151</v>
      </c>
      <c r="AT271" s="23" t="s">
        <v>146</v>
      </c>
      <c r="AU271" s="23" t="s">
        <v>83</v>
      </c>
      <c r="AY271" s="23" t="s">
        <v>143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23" t="s">
        <v>81</v>
      </c>
      <c r="BK271" s="231">
        <f>ROUND(I271*H271,2)</f>
        <v>0</v>
      </c>
      <c r="BL271" s="23" t="s">
        <v>151</v>
      </c>
      <c r="BM271" s="23" t="s">
        <v>338</v>
      </c>
    </row>
    <row r="272" s="11" customFormat="1">
      <c r="B272" s="232"/>
      <c r="C272" s="233"/>
      <c r="D272" s="234" t="s">
        <v>153</v>
      </c>
      <c r="E272" s="235" t="s">
        <v>21</v>
      </c>
      <c r="F272" s="236" t="s">
        <v>339</v>
      </c>
      <c r="G272" s="233"/>
      <c r="H272" s="237">
        <v>0.40000000000000002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AT272" s="243" t="s">
        <v>153</v>
      </c>
      <c r="AU272" s="243" t="s">
        <v>83</v>
      </c>
      <c r="AV272" s="11" t="s">
        <v>83</v>
      </c>
      <c r="AW272" s="11" t="s">
        <v>37</v>
      </c>
      <c r="AX272" s="11" t="s">
        <v>73</v>
      </c>
      <c r="AY272" s="243" t="s">
        <v>143</v>
      </c>
    </row>
    <row r="273" s="11" customFormat="1">
      <c r="B273" s="232"/>
      <c r="C273" s="233"/>
      <c r="D273" s="234" t="s">
        <v>153</v>
      </c>
      <c r="E273" s="235" t="s">
        <v>21</v>
      </c>
      <c r="F273" s="236" t="s">
        <v>340</v>
      </c>
      <c r="G273" s="233"/>
      <c r="H273" s="237">
        <v>0.93600000000000005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153</v>
      </c>
      <c r="AU273" s="243" t="s">
        <v>83</v>
      </c>
      <c r="AV273" s="11" t="s">
        <v>83</v>
      </c>
      <c r="AW273" s="11" t="s">
        <v>37</v>
      </c>
      <c r="AX273" s="11" t="s">
        <v>73</v>
      </c>
      <c r="AY273" s="243" t="s">
        <v>143</v>
      </c>
    </row>
    <row r="274" s="11" customFormat="1">
      <c r="B274" s="232"/>
      <c r="C274" s="233"/>
      <c r="D274" s="234" t="s">
        <v>153</v>
      </c>
      <c r="E274" s="235" t="s">
        <v>21</v>
      </c>
      <c r="F274" s="236" t="s">
        <v>341</v>
      </c>
      <c r="G274" s="233"/>
      <c r="H274" s="237">
        <v>0.69999999999999996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153</v>
      </c>
      <c r="AU274" s="243" t="s">
        <v>83</v>
      </c>
      <c r="AV274" s="11" t="s">
        <v>83</v>
      </c>
      <c r="AW274" s="11" t="s">
        <v>37</v>
      </c>
      <c r="AX274" s="11" t="s">
        <v>73</v>
      </c>
      <c r="AY274" s="243" t="s">
        <v>143</v>
      </c>
    </row>
    <row r="275" s="13" customFormat="1">
      <c r="B275" s="264"/>
      <c r="C275" s="265"/>
      <c r="D275" s="234" t="s">
        <v>153</v>
      </c>
      <c r="E275" s="266" t="s">
        <v>21</v>
      </c>
      <c r="F275" s="267" t="s">
        <v>188</v>
      </c>
      <c r="G275" s="265"/>
      <c r="H275" s="268">
        <v>2.036</v>
      </c>
      <c r="I275" s="269"/>
      <c r="J275" s="265"/>
      <c r="K275" s="265"/>
      <c r="L275" s="270"/>
      <c r="M275" s="271"/>
      <c r="N275" s="272"/>
      <c r="O275" s="272"/>
      <c r="P275" s="272"/>
      <c r="Q275" s="272"/>
      <c r="R275" s="272"/>
      <c r="S275" s="272"/>
      <c r="T275" s="273"/>
      <c r="AT275" s="274" t="s">
        <v>153</v>
      </c>
      <c r="AU275" s="274" t="s">
        <v>83</v>
      </c>
      <c r="AV275" s="13" t="s">
        <v>151</v>
      </c>
      <c r="AW275" s="13" t="s">
        <v>37</v>
      </c>
      <c r="AX275" s="13" t="s">
        <v>81</v>
      </c>
      <c r="AY275" s="274" t="s">
        <v>143</v>
      </c>
    </row>
    <row r="276" s="1" customFormat="1" ht="16.5" customHeight="1">
      <c r="B276" s="45"/>
      <c r="C276" s="220" t="s">
        <v>9</v>
      </c>
      <c r="D276" s="220" t="s">
        <v>146</v>
      </c>
      <c r="E276" s="221" t="s">
        <v>342</v>
      </c>
      <c r="F276" s="222" t="s">
        <v>343</v>
      </c>
      <c r="G276" s="223" t="s">
        <v>170</v>
      </c>
      <c r="H276" s="224">
        <v>59.399999999999999</v>
      </c>
      <c r="I276" s="225"/>
      <c r="J276" s="226">
        <f>ROUND(I276*H276,2)</f>
        <v>0</v>
      </c>
      <c r="K276" s="222" t="s">
        <v>21</v>
      </c>
      <c r="L276" s="71"/>
      <c r="M276" s="227" t="s">
        <v>21</v>
      </c>
      <c r="N276" s="228" t="s">
        <v>44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151</v>
      </c>
      <c r="AT276" s="23" t="s">
        <v>146</v>
      </c>
      <c r="AU276" s="23" t="s">
        <v>83</v>
      </c>
      <c r="AY276" s="23" t="s">
        <v>143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81</v>
      </c>
      <c r="BK276" s="231">
        <f>ROUND(I276*H276,2)</f>
        <v>0</v>
      </c>
      <c r="BL276" s="23" t="s">
        <v>151</v>
      </c>
      <c r="BM276" s="23" t="s">
        <v>344</v>
      </c>
    </row>
    <row r="277" s="12" customFormat="1">
      <c r="B277" s="254"/>
      <c r="C277" s="255"/>
      <c r="D277" s="234" t="s">
        <v>153</v>
      </c>
      <c r="E277" s="256" t="s">
        <v>21</v>
      </c>
      <c r="F277" s="257" t="s">
        <v>345</v>
      </c>
      <c r="G277" s="255"/>
      <c r="H277" s="256" t="s">
        <v>21</v>
      </c>
      <c r="I277" s="258"/>
      <c r="J277" s="255"/>
      <c r="K277" s="255"/>
      <c r="L277" s="259"/>
      <c r="M277" s="260"/>
      <c r="N277" s="261"/>
      <c r="O277" s="261"/>
      <c r="P277" s="261"/>
      <c r="Q277" s="261"/>
      <c r="R277" s="261"/>
      <c r="S277" s="261"/>
      <c r="T277" s="262"/>
      <c r="AT277" s="263" t="s">
        <v>153</v>
      </c>
      <c r="AU277" s="263" t="s">
        <v>83</v>
      </c>
      <c r="AV277" s="12" t="s">
        <v>81</v>
      </c>
      <c r="AW277" s="12" t="s">
        <v>37</v>
      </c>
      <c r="AX277" s="12" t="s">
        <v>73</v>
      </c>
      <c r="AY277" s="263" t="s">
        <v>143</v>
      </c>
    </row>
    <row r="278" s="11" customFormat="1">
      <c r="B278" s="232"/>
      <c r="C278" s="233"/>
      <c r="D278" s="234" t="s">
        <v>153</v>
      </c>
      <c r="E278" s="235" t="s">
        <v>21</v>
      </c>
      <c r="F278" s="236" t="s">
        <v>346</v>
      </c>
      <c r="G278" s="233"/>
      <c r="H278" s="237">
        <v>59.399999999999999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AT278" s="243" t="s">
        <v>153</v>
      </c>
      <c r="AU278" s="243" t="s">
        <v>83</v>
      </c>
      <c r="AV278" s="11" t="s">
        <v>83</v>
      </c>
      <c r="AW278" s="11" t="s">
        <v>37</v>
      </c>
      <c r="AX278" s="11" t="s">
        <v>81</v>
      </c>
      <c r="AY278" s="243" t="s">
        <v>143</v>
      </c>
    </row>
    <row r="279" s="1" customFormat="1" ht="16.5" customHeight="1">
      <c r="B279" s="45"/>
      <c r="C279" s="220" t="s">
        <v>347</v>
      </c>
      <c r="D279" s="220" t="s">
        <v>146</v>
      </c>
      <c r="E279" s="221" t="s">
        <v>348</v>
      </c>
      <c r="F279" s="222" t="s">
        <v>349</v>
      </c>
      <c r="G279" s="223" t="s">
        <v>170</v>
      </c>
      <c r="H279" s="224">
        <v>79.450000000000003</v>
      </c>
      <c r="I279" s="225"/>
      <c r="J279" s="226">
        <f>ROUND(I279*H279,2)</f>
        <v>0</v>
      </c>
      <c r="K279" s="222" t="s">
        <v>150</v>
      </c>
      <c r="L279" s="71"/>
      <c r="M279" s="227" t="s">
        <v>21</v>
      </c>
      <c r="N279" s="228" t="s">
        <v>44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3" t="s">
        <v>151</v>
      </c>
      <c r="AT279" s="23" t="s">
        <v>146</v>
      </c>
      <c r="AU279" s="23" t="s">
        <v>83</v>
      </c>
      <c r="AY279" s="23" t="s">
        <v>143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81</v>
      </c>
      <c r="BK279" s="231">
        <f>ROUND(I279*H279,2)</f>
        <v>0</v>
      </c>
      <c r="BL279" s="23" t="s">
        <v>151</v>
      </c>
      <c r="BM279" s="23" t="s">
        <v>350</v>
      </c>
    </row>
    <row r="280" s="12" customFormat="1">
      <c r="B280" s="254"/>
      <c r="C280" s="255"/>
      <c r="D280" s="234" t="s">
        <v>153</v>
      </c>
      <c r="E280" s="256" t="s">
        <v>21</v>
      </c>
      <c r="F280" s="257" t="s">
        <v>351</v>
      </c>
      <c r="G280" s="255"/>
      <c r="H280" s="256" t="s">
        <v>21</v>
      </c>
      <c r="I280" s="258"/>
      <c r="J280" s="255"/>
      <c r="K280" s="255"/>
      <c r="L280" s="259"/>
      <c r="M280" s="260"/>
      <c r="N280" s="261"/>
      <c r="O280" s="261"/>
      <c r="P280" s="261"/>
      <c r="Q280" s="261"/>
      <c r="R280" s="261"/>
      <c r="S280" s="261"/>
      <c r="T280" s="262"/>
      <c r="AT280" s="263" t="s">
        <v>153</v>
      </c>
      <c r="AU280" s="263" t="s">
        <v>83</v>
      </c>
      <c r="AV280" s="12" t="s">
        <v>81</v>
      </c>
      <c r="AW280" s="12" t="s">
        <v>37</v>
      </c>
      <c r="AX280" s="12" t="s">
        <v>73</v>
      </c>
      <c r="AY280" s="263" t="s">
        <v>143</v>
      </c>
    </row>
    <row r="281" s="12" customFormat="1">
      <c r="B281" s="254"/>
      <c r="C281" s="255"/>
      <c r="D281" s="234" t="s">
        <v>153</v>
      </c>
      <c r="E281" s="256" t="s">
        <v>21</v>
      </c>
      <c r="F281" s="257" t="s">
        <v>300</v>
      </c>
      <c r="G281" s="255"/>
      <c r="H281" s="256" t="s">
        <v>21</v>
      </c>
      <c r="I281" s="258"/>
      <c r="J281" s="255"/>
      <c r="K281" s="255"/>
      <c r="L281" s="259"/>
      <c r="M281" s="260"/>
      <c r="N281" s="261"/>
      <c r="O281" s="261"/>
      <c r="P281" s="261"/>
      <c r="Q281" s="261"/>
      <c r="R281" s="261"/>
      <c r="S281" s="261"/>
      <c r="T281" s="262"/>
      <c r="AT281" s="263" t="s">
        <v>153</v>
      </c>
      <c r="AU281" s="263" t="s">
        <v>83</v>
      </c>
      <c r="AV281" s="12" t="s">
        <v>81</v>
      </c>
      <c r="AW281" s="12" t="s">
        <v>37</v>
      </c>
      <c r="AX281" s="12" t="s">
        <v>73</v>
      </c>
      <c r="AY281" s="263" t="s">
        <v>143</v>
      </c>
    </row>
    <row r="282" s="11" customFormat="1">
      <c r="B282" s="232"/>
      <c r="C282" s="233"/>
      <c r="D282" s="234" t="s">
        <v>153</v>
      </c>
      <c r="E282" s="235" t="s">
        <v>21</v>
      </c>
      <c r="F282" s="236" t="s">
        <v>301</v>
      </c>
      <c r="G282" s="233"/>
      <c r="H282" s="237">
        <v>5.5999999999999996</v>
      </c>
      <c r="I282" s="238"/>
      <c r="J282" s="233"/>
      <c r="K282" s="233"/>
      <c r="L282" s="239"/>
      <c r="M282" s="240"/>
      <c r="N282" s="241"/>
      <c r="O282" s="241"/>
      <c r="P282" s="241"/>
      <c r="Q282" s="241"/>
      <c r="R282" s="241"/>
      <c r="S282" s="241"/>
      <c r="T282" s="242"/>
      <c r="AT282" s="243" t="s">
        <v>153</v>
      </c>
      <c r="AU282" s="243" t="s">
        <v>83</v>
      </c>
      <c r="AV282" s="11" t="s">
        <v>83</v>
      </c>
      <c r="AW282" s="11" t="s">
        <v>37</v>
      </c>
      <c r="AX282" s="11" t="s">
        <v>73</v>
      </c>
      <c r="AY282" s="243" t="s">
        <v>143</v>
      </c>
    </row>
    <row r="283" s="12" customFormat="1">
      <c r="B283" s="254"/>
      <c r="C283" s="255"/>
      <c r="D283" s="234" t="s">
        <v>153</v>
      </c>
      <c r="E283" s="256" t="s">
        <v>21</v>
      </c>
      <c r="F283" s="257" t="s">
        <v>239</v>
      </c>
      <c r="G283" s="255"/>
      <c r="H283" s="256" t="s">
        <v>21</v>
      </c>
      <c r="I283" s="258"/>
      <c r="J283" s="255"/>
      <c r="K283" s="255"/>
      <c r="L283" s="259"/>
      <c r="M283" s="260"/>
      <c r="N283" s="261"/>
      <c r="O283" s="261"/>
      <c r="P283" s="261"/>
      <c r="Q283" s="261"/>
      <c r="R283" s="261"/>
      <c r="S283" s="261"/>
      <c r="T283" s="262"/>
      <c r="AT283" s="263" t="s">
        <v>153</v>
      </c>
      <c r="AU283" s="263" t="s">
        <v>83</v>
      </c>
      <c r="AV283" s="12" t="s">
        <v>81</v>
      </c>
      <c r="AW283" s="12" t="s">
        <v>37</v>
      </c>
      <c r="AX283" s="12" t="s">
        <v>73</v>
      </c>
      <c r="AY283" s="263" t="s">
        <v>143</v>
      </c>
    </row>
    <row r="284" s="11" customFormat="1">
      <c r="B284" s="232"/>
      <c r="C284" s="233"/>
      <c r="D284" s="234" t="s">
        <v>153</v>
      </c>
      <c r="E284" s="235" t="s">
        <v>21</v>
      </c>
      <c r="F284" s="236" t="s">
        <v>151</v>
      </c>
      <c r="G284" s="233"/>
      <c r="H284" s="237">
        <v>4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153</v>
      </c>
      <c r="AU284" s="243" t="s">
        <v>83</v>
      </c>
      <c r="AV284" s="11" t="s">
        <v>83</v>
      </c>
      <c r="AW284" s="11" t="s">
        <v>37</v>
      </c>
      <c r="AX284" s="11" t="s">
        <v>73</v>
      </c>
      <c r="AY284" s="243" t="s">
        <v>143</v>
      </c>
    </row>
    <row r="285" s="12" customFormat="1">
      <c r="B285" s="254"/>
      <c r="C285" s="255"/>
      <c r="D285" s="234" t="s">
        <v>153</v>
      </c>
      <c r="E285" s="256" t="s">
        <v>21</v>
      </c>
      <c r="F285" s="257" t="s">
        <v>180</v>
      </c>
      <c r="G285" s="255"/>
      <c r="H285" s="256" t="s">
        <v>21</v>
      </c>
      <c r="I285" s="258"/>
      <c r="J285" s="255"/>
      <c r="K285" s="255"/>
      <c r="L285" s="259"/>
      <c r="M285" s="260"/>
      <c r="N285" s="261"/>
      <c r="O285" s="261"/>
      <c r="P285" s="261"/>
      <c r="Q285" s="261"/>
      <c r="R285" s="261"/>
      <c r="S285" s="261"/>
      <c r="T285" s="262"/>
      <c r="AT285" s="263" t="s">
        <v>153</v>
      </c>
      <c r="AU285" s="263" t="s">
        <v>83</v>
      </c>
      <c r="AV285" s="12" t="s">
        <v>81</v>
      </c>
      <c r="AW285" s="12" t="s">
        <v>37</v>
      </c>
      <c r="AX285" s="12" t="s">
        <v>73</v>
      </c>
      <c r="AY285" s="263" t="s">
        <v>143</v>
      </c>
    </row>
    <row r="286" s="11" customFormat="1">
      <c r="B286" s="232"/>
      <c r="C286" s="233"/>
      <c r="D286" s="234" t="s">
        <v>153</v>
      </c>
      <c r="E286" s="235" t="s">
        <v>21</v>
      </c>
      <c r="F286" s="236" t="s">
        <v>307</v>
      </c>
      <c r="G286" s="233"/>
      <c r="H286" s="237">
        <v>24.850000000000001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AT286" s="243" t="s">
        <v>153</v>
      </c>
      <c r="AU286" s="243" t="s">
        <v>83</v>
      </c>
      <c r="AV286" s="11" t="s">
        <v>83</v>
      </c>
      <c r="AW286" s="11" t="s">
        <v>37</v>
      </c>
      <c r="AX286" s="11" t="s">
        <v>73</v>
      </c>
      <c r="AY286" s="243" t="s">
        <v>143</v>
      </c>
    </row>
    <row r="287" s="12" customFormat="1">
      <c r="B287" s="254"/>
      <c r="C287" s="255"/>
      <c r="D287" s="234" t="s">
        <v>153</v>
      </c>
      <c r="E287" s="256" t="s">
        <v>21</v>
      </c>
      <c r="F287" s="257" t="s">
        <v>244</v>
      </c>
      <c r="G287" s="255"/>
      <c r="H287" s="256" t="s">
        <v>21</v>
      </c>
      <c r="I287" s="258"/>
      <c r="J287" s="255"/>
      <c r="K287" s="255"/>
      <c r="L287" s="259"/>
      <c r="M287" s="260"/>
      <c r="N287" s="261"/>
      <c r="O287" s="261"/>
      <c r="P287" s="261"/>
      <c r="Q287" s="261"/>
      <c r="R287" s="261"/>
      <c r="S287" s="261"/>
      <c r="T287" s="262"/>
      <c r="AT287" s="263" t="s">
        <v>153</v>
      </c>
      <c r="AU287" s="263" t="s">
        <v>83</v>
      </c>
      <c r="AV287" s="12" t="s">
        <v>81</v>
      </c>
      <c r="AW287" s="12" t="s">
        <v>37</v>
      </c>
      <c r="AX287" s="12" t="s">
        <v>73</v>
      </c>
      <c r="AY287" s="263" t="s">
        <v>143</v>
      </c>
    </row>
    <row r="288" s="11" customFormat="1">
      <c r="B288" s="232"/>
      <c r="C288" s="233"/>
      <c r="D288" s="234" t="s">
        <v>153</v>
      </c>
      <c r="E288" s="235" t="s">
        <v>21</v>
      </c>
      <c r="F288" s="236" t="s">
        <v>313</v>
      </c>
      <c r="G288" s="233"/>
      <c r="H288" s="237">
        <v>14.9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153</v>
      </c>
      <c r="AU288" s="243" t="s">
        <v>83</v>
      </c>
      <c r="AV288" s="11" t="s">
        <v>83</v>
      </c>
      <c r="AW288" s="11" t="s">
        <v>37</v>
      </c>
      <c r="AX288" s="11" t="s">
        <v>73</v>
      </c>
      <c r="AY288" s="243" t="s">
        <v>143</v>
      </c>
    </row>
    <row r="289" s="12" customFormat="1">
      <c r="B289" s="254"/>
      <c r="C289" s="255"/>
      <c r="D289" s="234" t="s">
        <v>153</v>
      </c>
      <c r="E289" s="256" t="s">
        <v>21</v>
      </c>
      <c r="F289" s="257" t="s">
        <v>246</v>
      </c>
      <c r="G289" s="255"/>
      <c r="H289" s="256" t="s">
        <v>21</v>
      </c>
      <c r="I289" s="258"/>
      <c r="J289" s="255"/>
      <c r="K289" s="255"/>
      <c r="L289" s="259"/>
      <c r="M289" s="260"/>
      <c r="N289" s="261"/>
      <c r="O289" s="261"/>
      <c r="P289" s="261"/>
      <c r="Q289" s="261"/>
      <c r="R289" s="261"/>
      <c r="S289" s="261"/>
      <c r="T289" s="262"/>
      <c r="AT289" s="263" t="s">
        <v>153</v>
      </c>
      <c r="AU289" s="263" t="s">
        <v>83</v>
      </c>
      <c r="AV289" s="12" t="s">
        <v>81</v>
      </c>
      <c r="AW289" s="12" t="s">
        <v>37</v>
      </c>
      <c r="AX289" s="12" t="s">
        <v>73</v>
      </c>
      <c r="AY289" s="263" t="s">
        <v>143</v>
      </c>
    </row>
    <row r="290" s="11" customFormat="1">
      <c r="B290" s="232"/>
      <c r="C290" s="233"/>
      <c r="D290" s="234" t="s">
        <v>153</v>
      </c>
      <c r="E290" s="235" t="s">
        <v>21</v>
      </c>
      <c r="F290" s="236" t="s">
        <v>314</v>
      </c>
      <c r="G290" s="233"/>
      <c r="H290" s="237">
        <v>8.6999999999999993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AT290" s="243" t="s">
        <v>153</v>
      </c>
      <c r="AU290" s="243" t="s">
        <v>83</v>
      </c>
      <c r="AV290" s="11" t="s">
        <v>83</v>
      </c>
      <c r="AW290" s="11" t="s">
        <v>37</v>
      </c>
      <c r="AX290" s="11" t="s">
        <v>73</v>
      </c>
      <c r="AY290" s="243" t="s">
        <v>143</v>
      </c>
    </row>
    <row r="291" s="12" customFormat="1">
      <c r="B291" s="254"/>
      <c r="C291" s="255"/>
      <c r="D291" s="234" t="s">
        <v>153</v>
      </c>
      <c r="E291" s="256" t="s">
        <v>21</v>
      </c>
      <c r="F291" s="257" t="s">
        <v>248</v>
      </c>
      <c r="G291" s="255"/>
      <c r="H291" s="256" t="s">
        <v>21</v>
      </c>
      <c r="I291" s="258"/>
      <c r="J291" s="255"/>
      <c r="K291" s="255"/>
      <c r="L291" s="259"/>
      <c r="M291" s="260"/>
      <c r="N291" s="261"/>
      <c r="O291" s="261"/>
      <c r="P291" s="261"/>
      <c r="Q291" s="261"/>
      <c r="R291" s="261"/>
      <c r="S291" s="261"/>
      <c r="T291" s="262"/>
      <c r="AT291" s="263" t="s">
        <v>153</v>
      </c>
      <c r="AU291" s="263" t="s">
        <v>83</v>
      </c>
      <c r="AV291" s="12" t="s">
        <v>81</v>
      </c>
      <c r="AW291" s="12" t="s">
        <v>37</v>
      </c>
      <c r="AX291" s="12" t="s">
        <v>73</v>
      </c>
      <c r="AY291" s="263" t="s">
        <v>143</v>
      </c>
    </row>
    <row r="292" s="11" customFormat="1">
      <c r="B292" s="232"/>
      <c r="C292" s="233"/>
      <c r="D292" s="234" t="s">
        <v>153</v>
      </c>
      <c r="E292" s="235" t="s">
        <v>21</v>
      </c>
      <c r="F292" s="236" t="s">
        <v>315</v>
      </c>
      <c r="G292" s="233"/>
      <c r="H292" s="237">
        <v>7.7000000000000002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AT292" s="243" t="s">
        <v>153</v>
      </c>
      <c r="AU292" s="243" t="s">
        <v>83</v>
      </c>
      <c r="AV292" s="11" t="s">
        <v>83</v>
      </c>
      <c r="AW292" s="11" t="s">
        <v>37</v>
      </c>
      <c r="AX292" s="11" t="s">
        <v>73</v>
      </c>
      <c r="AY292" s="243" t="s">
        <v>143</v>
      </c>
    </row>
    <row r="293" s="12" customFormat="1">
      <c r="B293" s="254"/>
      <c r="C293" s="255"/>
      <c r="D293" s="234" t="s">
        <v>153</v>
      </c>
      <c r="E293" s="256" t="s">
        <v>21</v>
      </c>
      <c r="F293" s="257" t="s">
        <v>253</v>
      </c>
      <c r="G293" s="255"/>
      <c r="H293" s="256" t="s">
        <v>21</v>
      </c>
      <c r="I293" s="258"/>
      <c r="J293" s="255"/>
      <c r="K293" s="255"/>
      <c r="L293" s="259"/>
      <c r="M293" s="260"/>
      <c r="N293" s="261"/>
      <c r="O293" s="261"/>
      <c r="P293" s="261"/>
      <c r="Q293" s="261"/>
      <c r="R293" s="261"/>
      <c r="S293" s="261"/>
      <c r="T293" s="262"/>
      <c r="AT293" s="263" t="s">
        <v>153</v>
      </c>
      <c r="AU293" s="263" t="s">
        <v>83</v>
      </c>
      <c r="AV293" s="12" t="s">
        <v>81</v>
      </c>
      <c r="AW293" s="12" t="s">
        <v>37</v>
      </c>
      <c r="AX293" s="12" t="s">
        <v>73</v>
      </c>
      <c r="AY293" s="263" t="s">
        <v>143</v>
      </c>
    </row>
    <row r="294" s="11" customFormat="1">
      <c r="B294" s="232"/>
      <c r="C294" s="233"/>
      <c r="D294" s="234" t="s">
        <v>153</v>
      </c>
      <c r="E294" s="235" t="s">
        <v>21</v>
      </c>
      <c r="F294" s="236" t="s">
        <v>316</v>
      </c>
      <c r="G294" s="233"/>
      <c r="H294" s="237">
        <v>2.7000000000000002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AT294" s="243" t="s">
        <v>153</v>
      </c>
      <c r="AU294" s="243" t="s">
        <v>83</v>
      </c>
      <c r="AV294" s="11" t="s">
        <v>83</v>
      </c>
      <c r="AW294" s="11" t="s">
        <v>37</v>
      </c>
      <c r="AX294" s="11" t="s">
        <v>73</v>
      </c>
      <c r="AY294" s="243" t="s">
        <v>143</v>
      </c>
    </row>
    <row r="295" s="12" customFormat="1">
      <c r="B295" s="254"/>
      <c r="C295" s="255"/>
      <c r="D295" s="234" t="s">
        <v>153</v>
      </c>
      <c r="E295" s="256" t="s">
        <v>21</v>
      </c>
      <c r="F295" s="257" t="s">
        <v>255</v>
      </c>
      <c r="G295" s="255"/>
      <c r="H295" s="256" t="s">
        <v>21</v>
      </c>
      <c r="I295" s="258"/>
      <c r="J295" s="255"/>
      <c r="K295" s="255"/>
      <c r="L295" s="259"/>
      <c r="M295" s="260"/>
      <c r="N295" s="261"/>
      <c r="O295" s="261"/>
      <c r="P295" s="261"/>
      <c r="Q295" s="261"/>
      <c r="R295" s="261"/>
      <c r="S295" s="261"/>
      <c r="T295" s="262"/>
      <c r="AT295" s="263" t="s">
        <v>153</v>
      </c>
      <c r="AU295" s="263" t="s">
        <v>83</v>
      </c>
      <c r="AV295" s="12" t="s">
        <v>81</v>
      </c>
      <c r="AW295" s="12" t="s">
        <v>37</v>
      </c>
      <c r="AX295" s="12" t="s">
        <v>73</v>
      </c>
      <c r="AY295" s="263" t="s">
        <v>143</v>
      </c>
    </row>
    <row r="296" s="11" customFormat="1">
      <c r="B296" s="232"/>
      <c r="C296" s="233"/>
      <c r="D296" s="234" t="s">
        <v>153</v>
      </c>
      <c r="E296" s="235" t="s">
        <v>21</v>
      </c>
      <c r="F296" s="236" t="s">
        <v>317</v>
      </c>
      <c r="G296" s="233"/>
      <c r="H296" s="237">
        <v>1.45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AT296" s="243" t="s">
        <v>153</v>
      </c>
      <c r="AU296" s="243" t="s">
        <v>83</v>
      </c>
      <c r="AV296" s="11" t="s">
        <v>83</v>
      </c>
      <c r="AW296" s="11" t="s">
        <v>37</v>
      </c>
      <c r="AX296" s="11" t="s">
        <v>73</v>
      </c>
      <c r="AY296" s="243" t="s">
        <v>143</v>
      </c>
    </row>
    <row r="297" s="12" customFormat="1">
      <c r="B297" s="254"/>
      <c r="C297" s="255"/>
      <c r="D297" s="234" t="s">
        <v>153</v>
      </c>
      <c r="E297" s="256" t="s">
        <v>21</v>
      </c>
      <c r="F297" s="257" t="s">
        <v>257</v>
      </c>
      <c r="G297" s="255"/>
      <c r="H297" s="256" t="s">
        <v>21</v>
      </c>
      <c r="I297" s="258"/>
      <c r="J297" s="255"/>
      <c r="K297" s="255"/>
      <c r="L297" s="259"/>
      <c r="M297" s="260"/>
      <c r="N297" s="261"/>
      <c r="O297" s="261"/>
      <c r="P297" s="261"/>
      <c r="Q297" s="261"/>
      <c r="R297" s="261"/>
      <c r="S297" s="261"/>
      <c r="T297" s="262"/>
      <c r="AT297" s="263" t="s">
        <v>153</v>
      </c>
      <c r="AU297" s="263" t="s">
        <v>83</v>
      </c>
      <c r="AV297" s="12" t="s">
        <v>81</v>
      </c>
      <c r="AW297" s="12" t="s">
        <v>37</v>
      </c>
      <c r="AX297" s="12" t="s">
        <v>73</v>
      </c>
      <c r="AY297" s="263" t="s">
        <v>143</v>
      </c>
    </row>
    <row r="298" s="11" customFormat="1">
      <c r="B298" s="232"/>
      <c r="C298" s="233"/>
      <c r="D298" s="234" t="s">
        <v>153</v>
      </c>
      <c r="E298" s="235" t="s">
        <v>21</v>
      </c>
      <c r="F298" s="236" t="s">
        <v>318</v>
      </c>
      <c r="G298" s="233"/>
      <c r="H298" s="237">
        <v>1.6000000000000001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AT298" s="243" t="s">
        <v>153</v>
      </c>
      <c r="AU298" s="243" t="s">
        <v>83</v>
      </c>
      <c r="AV298" s="11" t="s">
        <v>83</v>
      </c>
      <c r="AW298" s="11" t="s">
        <v>37</v>
      </c>
      <c r="AX298" s="11" t="s">
        <v>73</v>
      </c>
      <c r="AY298" s="243" t="s">
        <v>143</v>
      </c>
    </row>
    <row r="299" s="12" customFormat="1">
      <c r="B299" s="254"/>
      <c r="C299" s="255"/>
      <c r="D299" s="234" t="s">
        <v>153</v>
      </c>
      <c r="E299" s="256" t="s">
        <v>21</v>
      </c>
      <c r="F299" s="257" t="s">
        <v>268</v>
      </c>
      <c r="G299" s="255"/>
      <c r="H299" s="256" t="s">
        <v>21</v>
      </c>
      <c r="I299" s="258"/>
      <c r="J299" s="255"/>
      <c r="K299" s="255"/>
      <c r="L299" s="259"/>
      <c r="M299" s="260"/>
      <c r="N299" s="261"/>
      <c r="O299" s="261"/>
      <c r="P299" s="261"/>
      <c r="Q299" s="261"/>
      <c r="R299" s="261"/>
      <c r="S299" s="261"/>
      <c r="T299" s="262"/>
      <c r="AT299" s="263" t="s">
        <v>153</v>
      </c>
      <c r="AU299" s="263" t="s">
        <v>83</v>
      </c>
      <c r="AV299" s="12" t="s">
        <v>81</v>
      </c>
      <c r="AW299" s="12" t="s">
        <v>37</v>
      </c>
      <c r="AX299" s="12" t="s">
        <v>73</v>
      </c>
      <c r="AY299" s="263" t="s">
        <v>143</v>
      </c>
    </row>
    <row r="300" s="11" customFormat="1">
      <c r="B300" s="232"/>
      <c r="C300" s="233"/>
      <c r="D300" s="234" t="s">
        <v>153</v>
      </c>
      <c r="E300" s="235" t="s">
        <v>21</v>
      </c>
      <c r="F300" s="236" t="s">
        <v>323</v>
      </c>
      <c r="G300" s="233"/>
      <c r="H300" s="237">
        <v>3.5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AT300" s="243" t="s">
        <v>153</v>
      </c>
      <c r="AU300" s="243" t="s">
        <v>83</v>
      </c>
      <c r="AV300" s="11" t="s">
        <v>83</v>
      </c>
      <c r="AW300" s="11" t="s">
        <v>37</v>
      </c>
      <c r="AX300" s="11" t="s">
        <v>73</v>
      </c>
      <c r="AY300" s="243" t="s">
        <v>143</v>
      </c>
    </row>
    <row r="301" s="12" customFormat="1">
      <c r="B301" s="254"/>
      <c r="C301" s="255"/>
      <c r="D301" s="234" t="s">
        <v>153</v>
      </c>
      <c r="E301" s="256" t="s">
        <v>21</v>
      </c>
      <c r="F301" s="257" t="s">
        <v>270</v>
      </c>
      <c r="G301" s="255"/>
      <c r="H301" s="256" t="s">
        <v>21</v>
      </c>
      <c r="I301" s="258"/>
      <c r="J301" s="255"/>
      <c r="K301" s="255"/>
      <c r="L301" s="259"/>
      <c r="M301" s="260"/>
      <c r="N301" s="261"/>
      <c r="O301" s="261"/>
      <c r="P301" s="261"/>
      <c r="Q301" s="261"/>
      <c r="R301" s="261"/>
      <c r="S301" s="261"/>
      <c r="T301" s="262"/>
      <c r="AT301" s="263" t="s">
        <v>153</v>
      </c>
      <c r="AU301" s="263" t="s">
        <v>83</v>
      </c>
      <c r="AV301" s="12" t="s">
        <v>81</v>
      </c>
      <c r="AW301" s="12" t="s">
        <v>37</v>
      </c>
      <c r="AX301" s="12" t="s">
        <v>73</v>
      </c>
      <c r="AY301" s="263" t="s">
        <v>143</v>
      </c>
    </row>
    <row r="302" s="11" customFormat="1">
      <c r="B302" s="232"/>
      <c r="C302" s="233"/>
      <c r="D302" s="234" t="s">
        <v>153</v>
      </c>
      <c r="E302" s="235" t="s">
        <v>21</v>
      </c>
      <c r="F302" s="236" t="s">
        <v>324</v>
      </c>
      <c r="G302" s="233"/>
      <c r="H302" s="237">
        <v>4.4500000000000002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AT302" s="243" t="s">
        <v>153</v>
      </c>
      <c r="AU302" s="243" t="s">
        <v>83</v>
      </c>
      <c r="AV302" s="11" t="s">
        <v>83</v>
      </c>
      <c r="AW302" s="11" t="s">
        <v>37</v>
      </c>
      <c r="AX302" s="11" t="s">
        <v>73</v>
      </c>
      <c r="AY302" s="243" t="s">
        <v>143</v>
      </c>
    </row>
    <row r="303" s="13" customFormat="1">
      <c r="B303" s="264"/>
      <c r="C303" s="265"/>
      <c r="D303" s="234" t="s">
        <v>153</v>
      </c>
      <c r="E303" s="266" t="s">
        <v>21</v>
      </c>
      <c r="F303" s="267" t="s">
        <v>188</v>
      </c>
      <c r="G303" s="265"/>
      <c r="H303" s="268">
        <v>79.450000000000003</v>
      </c>
      <c r="I303" s="269"/>
      <c r="J303" s="265"/>
      <c r="K303" s="265"/>
      <c r="L303" s="270"/>
      <c r="M303" s="271"/>
      <c r="N303" s="272"/>
      <c r="O303" s="272"/>
      <c r="P303" s="272"/>
      <c r="Q303" s="272"/>
      <c r="R303" s="272"/>
      <c r="S303" s="272"/>
      <c r="T303" s="273"/>
      <c r="AT303" s="274" t="s">
        <v>153</v>
      </c>
      <c r="AU303" s="274" t="s">
        <v>83</v>
      </c>
      <c r="AV303" s="13" t="s">
        <v>151</v>
      </c>
      <c r="AW303" s="13" t="s">
        <v>37</v>
      </c>
      <c r="AX303" s="13" t="s">
        <v>81</v>
      </c>
      <c r="AY303" s="274" t="s">
        <v>143</v>
      </c>
    </row>
    <row r="304" s="1" customFormat="1" ht="16.5" customHeight="1">
      <c r="B304" s="45"/>
      <c r="C304" s="220" t="s">
        <v>352</v>
      </c>
      <c r="D304" s="220" t="s">
        <v>146</v>
      </c>
      <c r="E304" s="221" t="s">
        <v>353</v>
      </c>
      <c r="F304" s="222" t="s">
        <v>354</v>
      </c>
      <c r="G304" s="223" t="s">
        <v>170</v>
      </c>
      <c r="H304" s="224">
        <v>4.2800000000000002</v>
      </c>
      <c r="I304" s="225"/>
      <c r="J304" s="226">
        <f>ROUND(I304*H304,2)</f>
        <v>0</v>
      </c>
      <c r="K304" s="222" t="s">
        <v>150</v>
      </c>
      <c r="L304" s="71"/>
      <c r="M304" s="227" t="s">
        <v>21</v>
      </c>
      <c r="N304" s="228" t="s">
        <v>44</v>
      </c>
      <c r="O304" s="46"/>
      <c r="P304" s="229">
        <f>O304*H304</f>
        <v>0</v>
      </c>
      <c r="Q304" s="229">
        <v>0</v>
      </c>
      <c r="R304" s="229">
        <f>Q304*H304</f>
        <v>0</v>
      </c>
      <c r="S304" s="229">
        <v>0.055</v>
      </c>
      <c r="T304" s="230">
        <f>S304*H304</f>
        <v>0.23540000000000003</v>
      </c>
      <c r="AR304" s="23" t="s">
        <v>151</v>
      </c>
      <c r="AT304" s="23" t="s">
        <v>146</v>
      </c>
      <c r="AU304" s="23" t="s">
        <v>83</v>
      </c>
      <c r="AY304" s="23" t="s">
        <v>143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81</v>
      </c>
      <c r="BK304" s="231">
        <f>ROUND(I304*H304,2)</f>
        <v>0</v>
      </c>
      <c r="BL304" s="23" t="s">
        <v>151</v>
      </c>
      <c r="BM304" s="23" t="s">
        <v>355</v>
      </c>
    </row>
    <row r="305" s="11" customFormat="1">
      <c r="B305" s="232"/>
      <c r="C305" s="233"/>
      <c r="D305" s="234" t="s">
        <v>153</v>
      </c>
      <c r="E305" s="235" t="s">
        <v>21</v>
      </c>
      <c r="F305" s="236" t="s">
        <v>356</v>
      </c>
      <c r="G305" s="233"/>
      <c r="H305" s="237">
        <v>0.80000000000000004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AT305" s="243" t="s">
        <v>153</v>
      </c>
      <c r="AU305" s="243" t="s">
        <v>83</v>
      </c>
      <c r="AV305" s="11" t="s">
        <v>83</v>
      </c>
      <c r="AW305" s="11" t="s">
        <v>37</v>
      </c>
      <c r="AX305" s="11" t="s">
        <v>73</v>
      </c>
      <c r="AY305" s="243" t="s">
        <v>143</v>
      </c>
    </row>
    <row r="306" s="11" customFormat="1">
      <c r="B306" s="232"/>
      <c r="C306" s="233"/>
      <c r="D306" s="234" t="s">
        <v>153</v>
      </c>
      <c r="E306" s="235" t="s">
        <v>21</v>
      </c>
      <c r="F306" s="236" t="s">
        <v>357</v>
      </c>
      <c r="G306" s="233"/>
      <c r="H306" s="237">
        <v>2.0800000000000001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153</v>
      </c>
      <c r="AU306" s="243" t="s">
        <v>83</v>
      </c>
      <c r="AV306" s="11" t="s">
        <v>83</v>
      </c>
      <c r="AW306" s="11" t="s">
        <v>37</v>
      </c>
      <c r="AX306" s="11" t="s">
        <v>73</v>
      </c>
      <c r="AY306" s="243" t="s">
        <v>143</v>
      </c>
    </row>
    <row r="307" s="11" customFormat="1">
      <c r="B307" s="232"/>
      <c r="C307" s="233"/>
      <c r="D307" s="234" t="s">
        <v>153</v>
      </c>
      <c r="E307" s="235" t="s">
        <v>21</v>
      </c>
      <c r="F307" s="236" t="s">
        <v>358</v>
      </c>
      <c r="G307" s="233"/>
      <c r="H307" s="237">
        <v>1.3999999999999999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153</v>
      </c>
      <c r="AU307" s="243" t="s">
        <v>83</v>
      </c>
      <c r="AV307" s="11" t="s">
        <v>83</v>
      </c>
      <c r="AW307" s="11" t="s">
        <v>37</v>
      </c>
      <c r="AX307" s="11" t="s">
        <v>73</v>
      </c>
      <c r="AY307" s="243" t="s">
        <v>143</v>
      </c>
    </row>
    <row r="308" s="13" customFormat="1">
      <c r="B308" s="264"/>
      <c r="C308" s="265"/>
      <c r="D308" s="234" t="s">
        <v>153</v>
      </c>
      <c r="E308" s="266" t="s">
        <v>21</v>
      </c>
      <c r="F308" s="267" t="s">
        <v>188</v>
      </c>
      <c r="G308" s="265"/>
      <c r="H308" s="268">
        <v>4.2800000000000002</v>
      </c>
      <c r="I308" s="269"/>
      <c r="J308" s="265"/>
      <c r="K308" s="265"/>
      <c r="L308" s="270"/>
      <c r="M308" s="271"/>
      <c r="N308" s="272"/>
      <c r="O308" s="272"/>
      <c r="P308" s="272"/>
      <c r="Q308" s="272"/>
      <c r="R308" s="272"/>
      <c r="S308" s="272"/>
      <c r="T308" s="273"/>
      <c r="AT308" s="274" t="s">
        <v>153</v>
      </c>
      <c r="AU308" s="274" t="s">
        <v>83</v>
      </c>
      <c r="AV308" s="13" t="s">
        <v>151</v>
      </c>
      <c r="AW308" s="13" t="s">
        <v>37</v>
      </c>
      <c r="AX308" s="13" t="s">
        <v>81</v>
      </c>
      <c r="AY308" s="274" t="s">
        <v>143</v>
      </c>
    </row>
    <row r="309" s="1" customFormat="1" ht="16.5" customHeight="1">
      <c r="B309" s="45"/>
      <c r="C309" s="220" t="s">
        <v>359</v>
      </c>
      <c r="D309" s="220" t="s">
        <v>146</v>
      </c>
      <c r="E309" s="221" t="s">
        <v>360</v>
      </c>
      <c r="F309" s="222" t="s">
        <v>361</v>
      </c>
      <c r="G309" s="223" t="s">
        <v>170</v>
      </c>
      <c r="H309" s="224">
        <v>2.2000000000000002</v>
      </c>
      <c r="I309" s="225"/>
      <c r="J309" s="226">
        <f>ROUND(I309*H309,2)</f>
        <v>0</v>
      </c>
      <c r="K309" s="222" t="s">
        <v>150</v>
      </c>
      <c r="L309" s="71"/>
      <c r="M309" s="227" t="s">
        <v>21</v>
      </c>
      <c r="N309" s="228" t="s">
        <v>44</v>
      </c>
      <c r="O309" s="46"/>
      <c r="P309" s="229">
        <f>O309*H309</f>
        <v>0</v>
      </c>
      <c r="Q309" s="229">
        <v>0</v>
      </c>
      <c r="R309" s="229">
        <f>Q309*H309</f>
        <v>0</v>
      </c>
      <c r="S309" s="229">
        <v>0.087999999999999995</v>
      </c>
      <c r="T309" s="230">
        <f>S309*H309</f>
        <v>0.19359999999999999</v>
      </c>
      <c r="AR309" s="23" t="s">
        <v>151</v>
      </c>
      <c r="AT309" s="23" t="s">
        <v>146</v>
      </c>
      <c r="AU309" s="23" t="s">
        <v>83</v>
      </c>
      <c r="AY309" s="23" t="s">
        <v>143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81</v>
      </c>
      <c r="BK309" s="231">
        <f>ROUND(I309*H309,2)</f>
        <v>0</v>
      </c>
      <c r="BL309" s="23" t="s">
        <v>151</v>
      </c>
      <c r="BM309" s="23" t="s">
        <v>362</v>
      </c>
    </row>
    <row r="310" s="11" customFormat="1">
      <c r="B310" s="232"/>
      <c r="C310" s="233"/>
      <c r="D310" s="234" t="s">
        <v>153</v>
      </c>
      <c r="E310" s="235" t="s">
        <v>21</v>
      </c>
      <c r="F310" s="236" t="s">
        <v>363</v>
      </c>
      <c r="G310" s="233"/>
      <c r="H310" s="237">
        <v>2.2000000000000002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153</v>
      </c>
      <c r="AU310" s="243" t="s">
        <v>83</v>
      </c>
      <c r="AV310" s="11" t="s">
        <v>83</v>
      </c>
      <c r="AW310" s="11" t="s">
        <v>37</v>
      </c>
      <c r="AX310" s="11" t="s">
        <v>81</v>
      </c>
      <c r="AY310" s="243" t="s">
        <v>143</v>
      </c>
    </row>
    <row r="311" s="1" customFormat="1" ht="16.5" customHeight="1">
      <c r="B311" s="45"/>
      <c r="C311" s="220" t="s">
        <v>364</v>
      </c>
      <c r="D311" s="220" t="s">
        <v>146</v>
      </c>
      <c r="E311" s="221" t="s">
        <v>365</v>
      </c>
      <c r="F311" s="222" t="s">
        <v>366</v>
      </c>
      <c r="G311" s="223" t="s">
        <v>170</v>
      </c>
      <c r="H311" s="224">
        <v>7.5999999999999996</v>
      </c>
      <c r="I311" s="225"/>
      <c r="J311" s="226">
        <f>ROUND(I311*H311,2)</f>
        <v>0</v>
      </c>
      <c r="K311" s="222" t="s">
        <v>150</v>
      </c>
      <c r="L311" s="71"/>
      <c r="M311" s="227" t="s">
        <v>21</v>
      </c>
      <c r="N311" s="228" t="s">
        <v>44</v>
      </c>
      <c r="O311" s="46"/>
      <c r="P311" s="229">
        <f>O311*H311</f>
        <v>0</v>
      </c>
      <c r="Q311" s="229">
        <v>0</v>
      </c>
      <c r="R311" s="229">
        <f>Q311*H311</f>
        <v>0</v>
      </c>
      <c r="S311" s="229">
        <v>0.075999999999999998</v>
      </c>
      <c r="T311" s="230">
        <f>S311*H311</f>
        <v>0.5776</v>
      </c>
      <c r="AR311" s="23" t="s">
        <v>151</v>
      </c>
      <c r="AT311" s="23" t="s">
        <v>146</v>
      </c>
      <c r="AU311" s="23" t="s">
        <v>83</v>
      </c>
      <c r="AY311" s="23" t="s">
        <v>143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81</v>
      </c>
      <c r="BK311" s="231">
        <f>ROUND(I311*H311,2)</f>
        <v>0</v>
      </c>
      <c r="BL311" s="23" t="s">
        <v>151</v>
      </c>
      <c r="BM311" s="23" t="s">
        <v>367</v>
      </c>
    </row>
    <row r="312" s="11" customFormat="1">
      <c r="B312" s="232"/>
      <c r="C312" s="233"/>
      <c r="D312" s="234" t="s">
        <v>153</v>
      </c>
      <c r="E312" s="235" t="s">
        <v>21</v>
      </c>
      <c r="F312" s="236" t="s">
        <v>368</v>
      </c>
      <c r="G312" s="233"/>
      <c r="H312" s="237">
        <v>3.2000000000000002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AT312" s="243" t="s">
        <v>153</v>
      </c>
      <c r="AU312" s="243" t="s">
        <v>83</v>
      </c>
      <c r="AV312" s="11" t="s">
        <v>83</v>
      </c>
      <c r="AW312" s="11" t="s">
        <v>37</v>
      </c>
      <c r="AX312" s="11" t="s">
        <v>73</v>
      </c>
      <c r="AY312" s="243" t="s">
        <v>143</v>
      </c>
    </row>
    <row r="313" s="11" customFormat="1">
      <c r="B313" s="232"/>
      <c r="C313" s="233"/>
      <c r="D313" s="234" t="s">
        <v>153</v>
      </c>
      <c r="E313" s="235" t="s">
        <v>21</v>
      </c>
      <c r="F313" s="236" t="s">
        <v>272</v>
      </c>
      <c r="G313" s="233"/>
      <c r="H313" s="237">
        <v>1.2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AT313" s="243" t="s">
        <v>153</v>
      </c>
      <c r="AU313" s="243" t="s">
        <v>83</v>
      </c>
      <c r="AV313" s="11" t="s">
        <v>83</v>
      </c>
      <c r="AW313" s="11" t="s">
        <v>37</v>
      </c>
      <c r="AX313" s="11" t="s">
        <v>73</v>
      </c>
      <c r="AY313" s="243" t="s">
        <v>143</v>
      </c>
    </row>
    <row r="314" s="11" customFormat="1">
      <c r="B314" s="232"/>
      <c r="C314" s="233"/>
      <c r="D314" s="234" t="s">
        <v>153</v>
      </c>
      <c r="E314" s="235" t="s">
        <v>21</v>
      </c>
      <c r="F314" s="236" t="s">
        <v>172</v>
      </c>
      <c r="G314" s="233"/>
      <c r="H314" s="237">
        <v>1.6000000000000001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AT314" s="243" t="s">
        <v>153</v>
      </c>
      <c r="AU314" s="243" t="s">
        <v>83</v>
      </c>
      <c r="AV314" s="11" t="s">
        <v>83</v>
      </c>
      <c r="AW314" s="11" t="s">
        <v>37</v>
      </c>
      <c r="AX314" s="11" t="s">
        <v>73</v>
      </c>
      <c r="AY314" s="243" t="s">
        <v>143</v>
      </c>
    </row>
    <row r="315" s="11" customFormat="1">
      <c r="B315" s="232"/>
      <c r="C315" s="233"/>
      <c r="D315" s="234" t="s">
        <v>153</v>
      </c>
      <c r="E315" s="235" t="s">
        <v>21</v>
      </c>
      <c r="F315" s="236" t="s">
        <v>172</v>
      </c>
      <c r="G315" s="233"/>
      <c r="H315" s="237">
        <v>1.6000000000000001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153</v>
      </c>
      <c r="AU315" s="243" t="s">
        <v>83</v>
      </c>
      <c r="AV315" s="11" t="s">
        <v>83</v>
      </c>
      <c r="AW315" s="11" t="s">
        <v>37</v>
      </c>
      <c r="AX315" s="11" t="s">
        <v>73</v>
      </c>
      <c r="AY315" s="243" t="s">
        <v>143</v>
      </c>
    </row>
    <row r="316" s="13" customFormat="1">
      <c r="B316" s="264"/>
      <c r="C316" s="265"/>
      <c r="D316" s="234" t="s">
        <v>153</v>
      </c>
      <c r="E316" s="266" t="s">
        <v>21</v>
      </c>
      <c r="F316" s="267" t="s">
        <v>188</v>
      </c>
      <c r="G316" s="265"/>
      <c r="H316" s="268">
        <v>7.5999999999999996</v>
      </c>
      <c r="I316" s="269"/>
      <c r="J316" s="265"/>
      <c r="K316" s="265"/>
      <c r="L316" s="270"/>
      <c r="M316" s="271"/>
      <c r="N316" s="272"/>
      <c r="O316" s="272"/>
      <c r="P316" s="272"/>
      <c r="Q316" s="272"/>
      <c r="R316" s="272"/>
      <c r="S316" s="272"/>
      <c r="T316" s="273"/>
      <c r="AT316" s="274" t="s">
        <v>153</v>
      </c>
      <c r="AU316" s="274" t="s">
        <v>83</v>
      </c>
      <c r="AV316" s="13" t="s">
        <v>151</v>
      </c>
      <c r="AW316" s="13" t="s">
        <v>37</v>
      </c>
      <c r="AX316" s="13" t="s">
        <v>81</v>
      </c>
      <c r="AY316" s="274" t="s">
        <v>143</v>
      </c>
    </row>
    <row r="317" s="1" customFormat="1" ht="16.5" customHeight="1">
      <c r="B317" s="45"/>
      <c r="C317" s="220" t="s">
        <v>369</v>
      </c>
      <c r="D317" s="220" t="s">
        <v>146</v>
      </c>
      <c r="E317" s="221" t="s">
        <v>370</v>
      </c>
      <c r="F317" s="222" t="s">
        <v>371</v>
      </c>
      <c r="G317" s="223" t="s">
        <v>170</v>
      </c>
      <c r="H317" s="224">
        <v>2.2000000000000002</v>
      </c>
      <c r="I317" s="225"/>
      <c r="J317" s="226">
        <f>ROUND(I317*H317,2)</f>
        <v>0</v>
      </c>
      <c r="K317" s="222" t="s">
        <v>150</v>
      </c>
      <c r="L317" s="71"/>
      <c r="M317" s="227" t="s">
        <v>21</v>
      </c>
      <c r="N317" s="228" t="s">
        <v>44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0.063</v>
      </c>
      <c r="T317" s="230">
        <f>S317*H317</f>
        <v>0.1386</v>
      </c>
      <c r="AR317" s="23" t="s">
        <v>151</v>
      </c>
      <c r="AT317" s="23" t="s">
        <v>146</v>
      </c>
      <c r="AU317" s="23" t="s">
        <v>83</v>
      </c>
      <c r="AY317" s="23" t="s">
        <v>143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81</v>
      </c>
      <c r="BK317" s="231">
        <f>ROUND(I317*H317,2)</f>
        <v>0</v>
      </c>
      <c r="BL317" s="23" t="s">
        <v>151</v>
      </c>
      <c r="BM317" s="23" t="s">
        <v>372</v>
      </c>
    </row>
    <row r="318" s="11" customFormat="1">
      <c r="B318" s="232"/>
      <c r="C318" s="233"/>
      <c r="D318" s="234" t="s">
        <v>153</v>
      </c>
      <c r="E318" s="235" t="s">
        <v>21</v>
      </c>
      <c r="F318" s="236" t="s">
        <v>363</v>
      </c>
      <c r="G318" s="233"/>
      <c r="H318" s="237">
        <v>2.2000000000000002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153</v>
      </c>
      <c r="AU318" s="243" t="s">
        <v>83</v>
      </c>
      <c r="AV318" s="11" t="s">
        <v>83</v>
      </c>
      <c r="AW318" s="11" t="s">
        <v>37</v>
      </c>
      <c r="AX318" s="11" t="s">
        <v>81</v>
      </c>
      <c r="AY318" s="243" t="s">
        <v>143</v>
      </c>
    </row>
    <row r="319" s="1" customFormat="1" ht="25.5" customHeight="1">
      <c r="B319" s="45"/>
      <c r="C319" s="220" t="s">
        <v>373</v>
      </c>
      <c r="D319" s="220" t="s">
        <v>146</v>
      </c>
      <c r="E319" s="221" t="s">
        <v>374</v>
      </c>
      <c r="F319" s="222" t="s">
        <v>375</v>
      </c>
      <c r="G319" s="223" t="s">
        <v>192</v>
      </c>
      <c r="H319" s="224">
        <v>13.5</v>
      </c>
      <c r="I319" s="225"/>
      <c r="J319" s="226">
        <f>ROUND(I319*H319,2)</f>
        <v>0</v>
      </c>
      <c r="K319" s="222" t="s">
        <v>150</v>
      </c>
      <c r="L319" s="71"/>
      <c r="M319" s="227" t="s">
        <v>21</v>
      </c>
      <c r="N319" s="228" t="s">
        <v>44</v>
      </c>
      <c r="O319" s="46"/>
      <c r="P319" s="229">
        <f>O319*H319</f>
        <v>0</v>
      </c>
      <c r="Q319" s="229">
        <v>0</v>
      </c>
      <c r="R319" s="229">
        <f>Q319*H319</f>
        <v>0</v>
      </c>
      <c r="S319" s="229">
        <v>0.042000000000000003</v>
      </c>
      <c r="T319" s="230">
        <f>S319*H319</f>
        <v>0.56700000000000006</v>
      </c>
      <c r="AR319" s="23" t="s">
        <v>151</v>
      </c>
      <c r="AT319" s="23" t="s">
        <v>146</v>
      </c>
      <c r="AU319" s="23" t="s">
        <v>83</v>
      </c>
      <c r="AY319" s="23" t="s">
        <v>143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81</v>
      </c>
      <c r="BK319" s="231">
        <f>ROUND(I319*H319,2)</f>
        <v>0</v>
      </c>
      <c r="BL319" s="23" t="s">
        <v>151</v>
      </c>
      <c r="BM319" s="23" t="s">
        <v>376</v>
      </c>
    </row>
    <row r="320" s="11" customFormat="1">
      <c r="B320" s="232"/>
      <c r="C320" s="233"/>
      <c r="D320" s="234" t="s">
        <v>153</v>
      </c>
      <c r="E320" s="235" t="s">
        <v>21</v>
      </c>
      <c r="F320" s="236" t="s">
        <v>377</v>
      </c>
      <c r="G320" s="233"/>
      <c r="H320" s="237">
        <v>3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153</v>
      </c>
      <c r="AU320" s="243" t="s">
        <v>83</v>
      </c>
      <c r="AV320" s="11" t="s">
        <v>83</v>
      </c>
      <c r="AW320" s="11" t="s">
        <v>37</v>
      </c>
      <c r="AX320" s="11" t="s">
        <v>73</v>
      </c>
      <c r="AY320" s="243" t="s">
        <v>143</v>
      </c>
    </row>
    <row r="321" s="11" customFormat="1">
      <c r="B321" s="232"/>
      <c r="C321" s="233"/>
      <c r="D321" s="234" t="s">
        <v>153</v>
      </c>
      <c r="E321" s="235" t="s">
        <v>21</v>
      </c>
      <c r="F321" s="236" t="s">
        <v>378</v>
      </c>
      <c r="G321" s="233"/>
      <c r="H321" s="237">
        <v>6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AT321" s="243" t="s">
        <v>153</v>
      </c>
      <c r="AU321" s="243" t="s">
        <v>83</v>
      </c>
      <c r="AV321" s="11" t="s">
        <v>83</v>
      </c>
      <c r="AW321" s="11" t="s">
        <v>37</v>
      </c>
      <c r="AX321" s="11" t="s">
        <v>73</v>
      </c>
      <c r="AY321" s="243" t="s">
        <v>143</v>
      </c>
    </row>
    <row r="322" s="11" customFormat="1">
      <c r="B322" s="232"/>
      <c r="C322" s="233"/>
      <c r="D322" s="234" t="s">
        <v>153</v>
      </c>
      <c r="E322" s="235" t="s">
        <v>21</v>
      </c>
      <c r="F322" s="236" t="s">
        <v>379</v>
      </c>
      <c r="G322" s="233"/>
      <c r="H322" s="237">
        <v>4.5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153</v>
      </c>
      <c r="AU322" s="243" t="s">
        <v>83</v>
      </c>
      <c r="AV322" s="11" t="s">
        <v>83</v>
      </c>
      <c r="AW322" s="11" t="s">
        <v>37</v>
      </c>
      <c r="AX322" s="11" t="s">
        <v>73</v>
      </c>
      <c r="AY322" s="243" t="s">
        <v>143</v>
      </c>
    </row>
    <row r="323" s="13" customFormat="1">
      <c r="B323" s="264"/>
      <c r="C323" s="265"/>
      <c r="D323" s="234" t="s">
        <v>153</v>
      </c>
      <c r="E323" s="266" t="s">
        <v>21</v>
      </c>
      <c r="F323" s="267" t="s">
        <v>188</v>
      </c>
      <c r="G323" s="265"/>
      <c r="H323" s="268">
        <v>13.5</v>
      </c>
      <c r="I323" s="269"/>
      <c r="J323" s="265"/>
      <c r="K323" s="265"/>
      <c r="L323" s="270"/>
      <c r="M323" s="271"/>
      <c r="N323" s="272"/>
      <c r="O323" s="272"/>
      <c r="P323" s="272"/>
      <c r="Q323" s="272"/>
      <c r="R323" s="272"/>
      <c r="S323" s="272"/>
      <c r="T323" s="273"/>
      <c r="AT323" s="274" t="s">
        <v>153</v>
      </c>
      <c r="AU323" s="274" t="s">
        <v>83</v>
      </c>
      <c r="AV323" s="13" t="s">
        <v>151</v>
      </c>
      <c r="AW323" s="13" t="s">
        <v>37</v>
      </c>
      <c r="AX323" s="13" t="s">
        <v>81</v>
      </c>
      <c r="AY323" s="274" t="s">
        <v>143</v>
      </c>
    </row>
    <row r="324" s="1" customFormat="1" ht="25.5" customHeight="1">
      <c r="B324" s="45"/>
      <c r="C324" s="220" t="s">
        <v>380</v>
      </c>
      <c r="D324" s="220" t="s">
        <v>146</v>
      </c>
      <c r="E324" s="221" t="s">
        <v>381</v>
      </c>
      <c r="F324" s="222" t="s">
        <v>382</v>
      </c>
      <c r="G324" s="223" t="s">
        <v>170</v>
      </c>
      <c r="H324" s="224">
        <v>154.84999999999999</v>
      </c>
      <c r="I324" s="225"/>
      <c r="J324" s="226">
        <f>ROUND(I324*H324,2)</f>
        <v>0</v>
      </c>
      <c r="K324" s="222" t="s">
        <v>150</v>
      </c>
      <c r="L324" s="71"/>
      <c r="M324" s="227" t="s">
        <v>21</v>
      </c>
      <c r="N324" s="228" t="s">
        <v>44</v>
      </c>
      <c r="O324" s="46"/>
      <c r="P324" s="229">
        <f>O324*H324</f>
        <v>0</v>
      </c>
      <c r="Q324" s="229">
        <v>0</v>
      </c>
      <c r="R324" s="229">
        <f>Q324*H324</f>
        <v>0</v>
      </c>
      <c r="S324" s="229">
        <v>0.050000000000000003</v>
      </c>
      <c r="T324" s="230">
        <f>S324*H324</f>
        <v>7.7424999999999997</v>
      </c>
      <c r="AR324" s="23" t="s">
        <v>151</v>
      </c>
      <c r="AT324" s="23" t="s">
        <v>146</v>
      </c>
      <c r="AU324" s="23" t="s">
        <v>83</v>
      </c>
      <c r="AY324" s="23" t="s">
        <v>143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81</v>
      </c>
      <c r="BK324" s="231">
        <f>ROUND(I324*H324,2)</f>
        <v>0</v>
      </c>
      <c r="BL324" s="23" t="s">
        <v>151</v>
      </c>
      <c r="BM324" s="23" t="s">
        <v>383</v>
      </c>
    </row>
    <row r="325" s="1" customFormat="1" ht="16.5" customHeight="1">
      <c r="B325" s="45"/>
      <c r="C325" s="220" t="s">
        <v>384</v>
      </c>
      <c r="D325" s="220" t="s">
        <v>146</v>
      </c>
      <c r="E325" s="221" t="s">
        <v>385</v>
      </c>
      <c r="F325" s="222" t="s">
        <v>386</v>
      </c>
      <c r="G325" s="223" t="s">
        <v>387</v>
      </c>
      <c r="H325" s="224">
        <v>1</v>
      </c>
      <c r="I325" s="225"/>
      <c r="J325" s="226">
        <f>ROUND(I325*H325,2)</f>
        <v>0</v>
      </c>
      <c r="K325" s="222" t="s">
        <v>21</v>
      </c>
      <c r="L325" s="71"/>
      <c r="M325" s="227" t="s">
        <v>21</v>
      </c>
      <c r="N325" s="228" t="s">
        <v>44</v>
      </c>
      <c r="O325" s="46"/>
      <c r="P325" s="229">
        <f>O325*H325</f>
        <v>0</v>
      </c>
      <c r="Q325" s="229">
        <v>0</v>
      </c>
      <c r="R325" s="229">
        <f>Q325*H325</f>
        <v>0</v>
      </c>
      <c r="S325" s="229">
        <v>0</v>
      </c>
      <c r="T325" s="230">
        <f>S325*H325</f>
        <v>0</v>
      </c>
      <c r="AR325" s="23" t="s">
        <v>151</v>
      </c>
      <c r="AT325" s="23" t="s">
        <v>146</v>
      </c>
      <c r="AU325" s="23" t="s">
        <v>83</v>
      </c>
      <c r="AY325" s="23" t="s">
        <v>143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81</v>
      </c>
      <c r="BK325" s="231">
        <f>ROUND(I325*H325,2)</f>
        <v>0</v>
      </c>
      <c r="BL325" s="23" t="s">
        <v>151</v>
      </c>
      <c r="BM325" s="23" t="s">
        <v>388</v>
      </c>
    </row>
    <row r="326" s="1" customFormat="1" ht="16.5" customHeight="1">
      <c r="B326" s="45"/>
      <c r="C326" s="220" t="s">
        <v>389</v>
      </c>
      <c r="D326" s="220" t="s">
        <v>146</v>
      </c>
      <c r="E326" s="221" t="s">
        <v>390</v>
      </c>
      <c r="F326" s="222" t="s">
        <v>391</v>
      </c>
      <c r="G326" s="223" t="s">
        <v>387</v>
      </c>
      <c r="H326" s="224">
        <v>1</v>
      </c>
      <c r="I326" s="225"/>
      <c r="J326" s="226">
        <f>ROUND(I326*H326,2)</f>
        <v>0</v>
      </c>
      <c r="K326" s="222" t="s">
        <v>21</v>
      </c>
      <c r="L326" s="71"/>
      <c r="M326" s="227" t="s">
        <v>21</v>
      </c>
      <c r="N326" s="228" t="s">
        <v>44</v>
      </c>
      <c r="O326" s="46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AR326" s="23" t="s">
        <v>151</v>
      </c>
      <c r="AT326" s="23" t="s">
        <v>146</v>
      </c>
      <c r="AU326" s="23" t="s">
        <v>83</v>
      </c>
      <c r="AY326" s="23" t="s">
        <v>143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81</v>
      </c>
      <c r="BK326" s="231">
        <f>ROUND(I326*H326,2)</f>
        <v>0</v>
      </c>
      <c r="BL326" s="23" t="s">
        <v>151</v>
      </c>
      <c r="BM326" s="23" t="s">
        <v>392</v>
      </c>
    </row>
    <row r="327" s="1" customFormat="1" ht="25.5" customHeight="1">
      <c r="B327" s="45"/>
      <c r="C327" s="220" t="s">
        <v>393</v>
      </c>
      <c r="D327" s="220" t="s">
        <v>146</v>
      </c>
      <c r="E327" s="221" t="s">
        <v>394</v>
      </c>
      <c r="F327" s="222" t="s">
        <v>395</v>
      </c>
      <c r="G327" s="223" t="s">
        <v>387</v>
      </c>
      <c r="H327" s="224">
        <v>2.6219999999999999</v>
      </c>
      <c r="I327" s="225"/>
      <c r="J327" s="226">
        <f>ROUND(I327*H327,2)</f>
        <v>0</v>
      </c>
      <c r="K327" s="222" t="s">
        <v>21</v>
      </c>
      <c r="L327" s="71"/>
      <c r="M327" s="227" t="s">
        <v>21</v>
      </c>
      <c r="N327" s="228" t="s">
        <v>44</v>
      </c>
      <c r="O327" s="46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AR327" s="23" t="s">
        <v>151</v>
      </c>
      <c r="AT327" s="23" t="s">
        <v>146</v>
      </c>
      <c r="AU327" s="23" t="s">
        <v>83</v>
      </c>
      <c r="AY327" s="23" t="s">
        <v>143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81</v>
      </c>
      <c r="BK327" s="231">
        <f>ROUND(I327*H327,2)</f>
        <v>0</v>
      </c>
      <c r="BL327" s="23" t="s">
        <v>151</v>
      </c>
      <c r="BM327" s="23" t="s">
        <v>396</v>
      </c>
    </row>
    <row r="328" s="11" customFormat="1">
      <c r="B328" s="232"/>
      <c r="C328" s="233"/>
      <c r="D328" s="234" t="s">
        <v>153</v>
      </c>
      <c r="E328" s="235" t="s">
        <v>21</v>
      </c>
      <c r="F328" s="236" t="s">
        <v>397</v>
      </c>
      <c r="G328" s="233"/>
      <c r="H328" s="237">
        <v>2.6219999999999999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153</v>
      </c>
      <c r="AU328" s="243" t="s">
        <v>83</v>
      </c>
      <c r="AV328" s="11" t="s">
        <v>83</v>
      </c>
      <c r="AW328" s="11" t="s">
        <v>37</v>
      </c>
      <c r="AX328" s="11" t="s">
        <v>81</v>
      </c>
      <c r="AY328" s="243" t="s">
        <v>143</v>
      </c>
    </row>
    <row r="329" s="1" customFormat="1" ht="16.5" customHeight="1">
      <c r="B329" s="45"/>
      <c r="C329" s="220" t="s">
        <v>398</v>
      </c>
      <c r="D329" s="220" t="s">
        <v>146</v>
      </c>
      <c r="E329" s="221" t="s">
        <v>399</v>
      </c>
      <c r="F329" s="222" t="s">
        <v>400</v>
      </c>
      <c r="G329" s="223" t="s">
        <v>387</v>
      </c>
      <c r="H329" s="224">
        <v>22</v>
      </c>
      <c r="I329" s="225"/>
      <c r="J329" s="226">
        <f>ROUND(I329*H329,2)</f>
        <v>0</v>
      </c>
      <c r="K329" s="222" t="s">
        <v>21</v>
      </c>
      <c r="L329" s="71"/>
      <c r="M329" s="227" t="s">
        <v>21</v>
      </c>
      <c r="N329" s="228" t="s">
        <v>44</v>
      </c>
      <c r="O329" s="46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AR329" s="23" t="s">
        <v>151</v>
      </c>
      <c r="AT329" s="23" t="s">
        <v>146</v>
      </c>
      <c r="AU329" s="23" t="s">
        <v>83</v>
      </c>
      <c r="AY329" s="23" t="s">
        <v>143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81</v>
      </c>
      <c r="BK329" s="231">
        <f>ROUND(I329*H329,2)</f>
        <v>0</v>
      </c>
      <c r="BL329" s="23" t="s">
        <v>151</v>
      </c>
      <c r="BM329" s="23" t="s">
        <v>401</v>
      </c>
    </row>
    <row r="330" s="1" customFormat="1" ht="16.5" customHeight="1">
      <c r="B330" s="45"/>
      <c r="C330" s="220" t="s">
        <v>402</v>
      </c>
      <c r="D330" s="220" t="s">
        <v>146</v>
      </c>
      <c r="E330" s="221" t="s">
        <v>403</v>
      </c>
      <c r="F330" s="222" t="s">
        <v>404</v>
      </c>
      <c r="G330" s="223" t="s">
        <v>387</v>
      </c>
      <c r="H330" s="224">
        <v>1</v>
      </c>
      <c r="I330" s="225"/>
      <c r="J330" s="226">
        <f>ROUND(I330*H330,2)</f>
        <v>0</v>
      </c>
      <c r="K330" s="222" t="s">
        <v>21</v>
      </c>
      <c r="L330" s="71"/>
      <c r="M330" s="227" t="s">
        <v>21</v>
      </c>
      <c r="N330" s="228" t="s">
        <v>44</v>
      </c>
      <c r="O330" s="46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AR330" s="23" t="s">
        <v>151</v>
      </c>
      <c r="AT330" s="23" t="s">
        <v>146</v>
      </c>
      <c r="AU330" s="23" t="s">
        <v>83</v>
      </c>
      <c r="AY330" s="23" t="s">
        <v>143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23" t="s">
        <v>81</v>
      </c>
      <c r="BK330" s="231">
        <f>ROUND(I330*H330,2)</f>
        <v>0</v>
      </c>
      <c r="BL330" s="23" t="s">
        <v>151</v>
      </c>
      <c r="BM330" s="23" t="s">
        <v>405</v>
      </c>
    </row>
    <row r="331" s="1" customFormat="1" ht="16.5" customHeight="1">
      <c r="B331" s="45"/>
      <c r="C331" s="220" t="s">
        <v>406</v>
      </c>
      <c r="D331" s="220" t="s">
        <v>146</v>
      </c>
      <c r="E331" s="221" t="s">
        <v>407</v>
      </c>
      <c r="F331" s="222" t="s">
        <v>408</v>
      </c>
      <c r="G331" s="223" t="s">
        <v>387</v>
      </c>
      <c r="H331" s="224">
        <v>20</v>
      </c>
      <c r="I331" s="225"/>
      <c r="J331" s="226">
        <f>ROUND(I331*H331,2)</f>
        <v>0</v>
      </c>
      <c r="K331" s="222" t="s">
        <v>21</v>
      </c>
      <c r="L331" s="71"/>
      <c r="M331" s="227" t="s">
        <v>21</v>
      </c>
      <c r="N331" s="228" t="s">
        <v>44</v>
      </c>
      <c r="O331" s="46"/>
      <c r="P331" s="229">
        <f>O331*H331</f>
        <v>0</v>
      </c>
      <c r="Q331" s="229">
        <v>0</v>
      </c>
      <c r="R331" s="229">
        <f>Q331*H331</f>
        <v>0</v>
      </c>
      <c r="S331" s="229">
        <v>0</v>
      </c>
      <c r="T331" s="230">
        <f>S331*H331</f>
        <v>0</v>
      </c>
      <c r="AR331" s="23" t="s">
        <v>151</v>
      </c>
      <c r="AT331" s="23" t="s">
        <v>146</v>
      </c>
      <c r="AU331" s="23" t="s">
        <v>83</v>
      </c>
      <c r="AY331" s="23" t="s">
        <v>143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81</v>
      </c>
      <c r="BK331" s="231">
        <f>ROUND(I331*H331,2)</f>
        <v>0</v>
      </c>
      <c r="BL331" s="23" t="s">
        <v>151</v>
      </c>
      <c r="BM331" s="23" t="s">
        <v>409</v>
      </c>
    </row>
    <row r="332" s="1" customFormat="1" ht="16.5" customHeight="1">
      <c r="B332" s="45"/>
      <c r="C332" s="220" t="s">
        <v>410</v>
      </c>
      <c r="D332" s="220" t="s">
        <v>146</v>
      </c>
      <c r="E332" s="221" t="s">
        <v>411</v>
      </c>
      <c r="F332" s="222" t="s">
        <v>412</v>
      </c>
      <c r="G332" s="223" t="s">
        <v>387</v>
      </c>
      <c r="H332" s="224">
        <v>1</v>
      </c>
      <c r="I332" s="225"/>
      <c r="J332" s="226">
        <f>ROUND(I332*H332,2)</f>
        <v>0</v>
      </c>
      <c r="K332" s="222" t="s">
        <v>21</v>
      </c>
      <c r="L332" s="71"/>
      <c r="M332" s="227" t="s">
        <v>21</v>
      </c>
      <c r="N332" s="228" t="s">
        <v>44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" t="s">
        <v>151</v>
      </c>
      <c r="AT332" s="23" t="s">
        <v>146</v>
      </c>
      <c r="AU332" s="23" t="s">
        <v>83</v>
      </c>
      <c r="AY332" s="23" t="s">
        <v>143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81</v>
      </c>
      <c r="BK332" s="231">
        <f>ROUND(I332*H332,2)</f>
        <v>0</v>
      </c>
      <c r="BL332" s="23" t="s">
        <v>151</v>
      </c>
      <c r="BM332" s="23" t="s">
        <v>413</v>
      </c>
    </row>
    <row r="333" s="1" customFormat="1" ht="16.5" customHeight="1">
      <c r="B333" s="45"/>
      <c r="C333" s="220" t="s">
        <v>414</v>
      </c>
      <c r="D333" s="220" t="s">
        <v>146</v>
      </c>
      <c r="E333" s="221" t="s">
        <v>415</v>
      </c>
      <c r="F333" s="222" t="s">
        <v>416</v>
      </c>
      <c r="G333" s="223" t="s">
        <v>387</v>
      </c>
      <c r="H333" s="224">
        <v>1</v>
      </c>
      <c r="I333" s="225"/>
      <c r="J333" s="226">
        <f>ROUND(I333*H333,2)</f>
        <v>0</v>
      </c>
      <c r="K333" s="222" t="s">
        <v>21</v>
      </c>
      <c r="L333" s="71"/>
      <c r="M333" s="227" t="s">
        <v>21</v>
      </c>
      <c r="N333" s="228" t="s">
        <v>44</v>
      </c>
      <c r="O333" s="46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AR333" s="23" t="s">
        <v>151</v>
      </c>
      <c r="AT333" s="23" t="s">
        <v>146</v>
      </c>
      <c r="AU333" s="23" t="s">
        <v>83</v>
      </c>
      <c r="AY333" s="23" t="s">
        <v>143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23" t="s">
        <v>81</v>
      </c>
      <c r="BK333" s="231">
        <f>ROUND(I333*H333,2)</f>
        <v>0</v>
      </c>
      <c r="BL333" s="23" t="s">
        <v>151</v>
      </c>
      <c r="BM333" s="23" t="s">
        <v>417</v>
      </c>
    </row>
    <row r="334" s="1" customFormat="1" ht="25.5" customHeight="1">
      <c r="B334" s="45"/>
      <c r="C334" s="220" t="s">
        <v>418</v>
      </c>
      <c r="D334" s="220" t="s">
        <v>146</v>
      </c>
      <c r="E334" s="221" t="s">
        <v>419</v>
      </c>
      <c r="F334" s="222" t="s">
        <v>420</v>
      </c>
      <c r="G334" s="223" t="s">
        <v>387</v>
      </c>
      <c r="H334" s="224">
        <v>2</v>
      </c>
      <c r="I334" s="225"/>
      <c r="J334" s="226">
        <f>ROUND(I334*H334,2)</f>
        <v>0</v>
      </c>
      <c r="K334" s="222" t="s">
        <v>21</v>
      </c>
      <c r="L334" s="71"/>
      <c r="M334" s="227" t="s">
        <v>21</v>
      </c>
      <c r="N334" s="228" t="s">
        <v>44</v>
      </c>
      <c r="O334" s="46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AR334" s="23" t="s">
        <v>151</v>
      </c>
      <c r="AT334" s="23" t="s">
        <v>146</v>
      </c>
      <c r="AU334" s="23" t="s">
        <v>83</v>
      </c>
      <c r="AY334" s="23" t="s">
        <v>143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81</v>
      </c>
      <c r="BK334" s="231">
        <f>ROUND(I334*H334,2)</f>
        <v>0</v>
      </c>
      <c r="BL334" s="23" t="s">
        <v>151</v>
      </c>
      <c r="BM334" s="23" t="s">
        <v>421</v>
      </c>
    </row>
    <row r="335" s="1" customFormat="1" ht="25.5" customHeight="1">
      <c r="B335" s="45"/>
      <c r="C335" s="220" t="s">
        <v>422</v>
      </c>
      <c r="D335" s="220" t="s">
        <v>146</v>
      </c>
      <c r="E335" s="221" t="s">
        <v>423</v>
      </c>
      <c r="F335" s="222" t="s">
        <v>424</v>
      </c>
      <c r="G335" s="223" t="s">
        <v>387</v>
      </c>
      <c r="H335" s="224">
        <v>4</v>
      </c>
      <c r="I335" s="225"/>
      <c r="J335" s="226">
        <f>ROUND(I335*H335,2)</f>
        <v>0</v>
      </c>
      <c r="K335" s="222" t="s">
        <v>21</v>
      </c>
      <c r="L335" s="71"/>
      <c r="M335" s="227" t="s">
        <v>21</v>
      </c>
      <c r="N335" s="228" t="s">
        <v>44</v>
      </c>
      <c r="O335" s="46"/>
      <c r="P335" s="229">
        <f>O335*H335</f>
        <v>0</v>
      </c>
      <c r="Q335" s="229">
        <v>0</v>
      </c>
      <c r="R335" s="229">
        <f>Q335*H335</f>
        <v>0</v>
      </c>
      <c r="S335" s="229">
        <v>0</v>
      </c>
      <c r="T335" s="230">
        <f>S335*H335</f>
        <v>0</v>
      </c>
      <c r="AR335" s="23" t="s">
        <v>151</v>
      </c>
      <c r="AT335" s="23" t="s">
        <v>146</v>
      </c>
      <c r="AU335" s="23" t="s">
        <v>83</v>
      </c>
      <c r="AY335" s="23" t="s">
        <v>143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81</v>
      </c>
      <c r="BK335" s="231">
        <f>ROUND(I335*H335,2)</f>
        <v>0</v>
      </c>
      <c r="BL335" s="23" t="s">
        <v>151</v>
      </c>
      <c r="BM335" s="23" t="s">
        <v>425</v>
      </c>
    </row>
    <row r="336" s="1" customFormat="1" ht="16.5" customHeight="1">
      <c r="B336" s="45"/>
      <c r="C336" s="220" t="s">
        <v>426</v>
      </c>
      <c r="D336" s="220" t="s">
        <v>146</v>
      </c>
      <c r="E336" s="221" t="s">
        <v>427</v>
      </c>
      <c r="F336" s="222" t="s">
        <v>428</v>
      </c>
      <c r="G336" s="223" t="s">
        <v>387</v>
      </c>
      <c r="H336" s="224">
        <v>1</v>
      </c>
      <c r="I336" s="225"/>
      <c r="J336" s="226">
        <f>ROUND(I336*H336,2)</f>
        <v>0</v>
      </c>
      <c r="K336" s="222" t="s">
        <v>21</v>
      </c>
      <c r="L336" s="71"/>
      <c r="M336" s="227" t="s">
        <v>21</v>
      </c>
      <c r="N336" s="228" t="s">
        <v>44</v>
      </c>
      <c r="O336" s="46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AR336" s="23" t="s">
        <v>151</v>
      </c>
      <c r="AT336" s="23" t="s">
        <v>146</v>
      </c>
      <c r="AU336" s="23" t="s">
        <v>83</v>
      </c>
      <c r="AY336" s="23" t="s">
        <v>143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81</v>
      </c>
      <c r="BK336" s="231">
        <f>ROUND(I336*H336,2)</f>
        <v>0</v>
      </c>
      <c r="BL336" s="23" t="s">
        <v>151</v>
      </c>
      <c r="BM336" s="23" t="s">
        <v>429</v>
      </c>
    </row>
    <row r="337" s="1" customFormat="1" ht="16.5" customHeight="1">
      <c r="B337" s="45"/>
      <c r="C337" s="220" t="s">
        <v>430</v>
      </c>
      <c r="D337" s="220" t="s">
        <v>146</v>
      </c>
      <c r="E337" s="221" t="s">
        <v>431</v>
      </c>
      <c r="F337" s="222" t="s">
        <v>432</v>
      </c>
      <c r="G337" s="223" t="s">
        <v>387</v>
      </c>
      <c r="H337" s="224">
        <v>1</v>
      </c>
      <c r="I337" s="225"/>
      <c r="J337" s="226">
        <f>ROUND(I337*H337,2)</f>
        <v>0</v>
      </c>
      <c r="K337" s="222" t="s">
        <v>21</v>
      </c>
      <c r="L337" s="71"/>
      <c r="M337" s="227" t="s">
        <v>21</v>
      </c>
      <c r="N337" s="228" t="s">
        <v>44</v>
      </c>
      <c r="O337" s="46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AR337" s="23" t="s">
        <v>151</v>
      </c>
      <c r="AT337" s="23" t="s">
        <v>146</v>
      </c>
      <c r="AU337" s="23" t="s">
        <v>83</v>
      </c>
      <c r="AY337" s="23" t="s">
        <v>143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81</v>
      </c>
      <c r="BK337" s="231">
        <f>ROUND(I337*H337,2)</f>
        <v>0</v>
      </c>
      <c r="BL337" s="23" t="s">
        <v>151</v>
      </c>
      <c r="BM337" s="23" t="s">
        <v>433</v>
      </c>
    </row>
    <row r="338" s="10" customFormat="1" ht="29.88" customHeight="1">
      <c r="B338" s="204"/>
      <c r="C338" s="205"/>
      <c r="D338" s="206" t="s">
        <v>72</v>
      </c>
      <c r="E338" s="218" t="s">
        <v>434</v>
      </c>
      <c r="F338" s="218" t="s">
        <v>435</v>
      </c>
      <c r="G338" s="205"/>
      <c r="H338" s="205"/>
      <c r="I338" s="208"/>
      <c r="J338" s="219">
        <f>BK338</f>
        <v>0</v>
      </c>
      <c r="K338" s="205"/>
      <c r="L338" s="210"/>
      <c r="M338" s="211"/>
      <c r="N338" s="212"/>
      <c r="O338" s="212"/>
      <c r="P338" s="213">
        <f>SUM(P339:P344)</f>
        <v>0</v>
      </c>
      <c r="Q338" s="212"/>
      <c r="R338" s="213">
        <f>SUM(R339:R344)</f>
        <v>0</v>
      </c>
      <c r="S338" s="212"/>
      <c r="T338" s="214">
        <f>SUM(T339:T344)</f>
        <v>0</v>
      </c>
      <c r="AR338" s="215" t="s">
        <v>81</v>
      </c>
      <c r="AT338" s="216" t="s">
        <v>72</v>
      </c>
      <c r="AU338" s="216" t="s">
        <v>81</v>
      </c>
      <c r="AY338" s="215" t="s">
        <v>143</v>
      </c>
      <c r="BK338" s="217">
        <f>SUM(BK339:BK344)</f>
        <v>0</v>
      </c>
    </row>
    <row r="339" s="1" customFormat="1" ht="25.5" customHeight="1">
      <c r="B339" s="45"/>
      <c r="C339" s="220" t="s">
        <v>436</v>
      </c>
      <c r="D339" s="220" t="s">
        <v>146</v>
      </c>
      <c r="E339" s="221" t="s">
        <v>437</v>
      </c>
      <c r="F339" s="222" t="s">
        <v>438</v>
      </c>
      <c r="G339" s="223" t="s">
        <v>439</v>
      </c>
      <c r="H339" s="224">
        <v>20.594999999999999</v>
      </c>
      <c r="I339" s="225"/>
      <c r="J339" s="226">
        <f>ROUND(I339*H339,2)</f>
        <v>0</v>
      </c>
      <c r="K339" s="222" t="s">
        <v>150</v>
      </c>
      <c r="L339" s="71"/>
      <c r="M339" s="227" t="s">
        <v>21</v>
      </c>
      <c r="N339" s="228" t="s">
        <v>44</v>
      </c>
      <c r="O339" s="46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AR339" s="23" t="s">
        <v>151</v>
      </c>
      <c r="AT339" s="23" t="s">
        <v>146</v>
      </c>
      <c r="AU339" s="23" t="s">
        <v>83</v>
      </c>
      <c r="AY339" s="23" t="s">
        <v>143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81</v>
      </c>
      <c r="BK339" s="231">
        <f>ROUND(I339*H339,2)</f>
        <v>0</v>
      </c>
      <c r="BL339" s="23" t="s">
        <v>151</v>
      </c>
      <c r="BM339" s="23" t="s">
        <v>440</v>
      </c>
    </row>
    <row r="340" s="1" customFormat="1" ht="25.5" customHeight="1">
      <c r="B340" s="45"/>
      <c r="C340" s="220" t="s">
        <v>441</v>
      </c>
      <c r="D340" s="220" t="s">
        <v>146</v>
      </c>
      <c r="E340" s="221" t="s">
        <v>442</v>
      </c>
      <c r="F340" s="222" t="s">
        <v>443</v>
      </c>
      <c r="G340" s="223" t="s">
        <v>439</v>
      </c>
      <c r="H340" s="224">
        <v>20.594999999999999</v>
      </c>
      <c r="I340" s="225"/>
      <c r="J340" s="226">
        <f>ROUND(I340*H340,2)</f>
        <v>0</v>
      </c>
      <c r="K340" s="222" t="s">
        <v>150</v>
      </c>
      <c r="L340" s="71"/>
      <c r="M340" s="227" t="s">
        <v>21</v>
      </c>
      <c r="N340" s="228" t="s">
        <v>44</v>
      </c>
      <c r="O340" s="46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AR340" s="23" t="s">
        <v>151</v>
      </c>
      <c r="AT340" s="23" t="s">
        <v>146</v>
      </c>
      <c r="AU340" s="23" t="s">
        <v>83</v>
      </c>
      <c r="AY340" s="23" t="s">
        <v>143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81</v>
      </c>
      <c r="BK340" s="231">
        <f>ROUND(I340*H340,2)</f>
        <v>0</v>
      </c>
      <c r="BL340" s="23" t="s">
        <v>151</v>
      </c>
      <c r="BM340" s="23" t="s">
        <v>444</v>
      </c>
    </row>
    <row r="341" s="1" customFormat="1" ht="25.5" customHeight="1">
      <c r="B341" s="45"/>
      <c r="C341" s="220" t="s">
        <v>445</v>
      </c>
      <c r="D341" s="220" t="s">
        <v>146</v>
      </c>
      <c r="E341" s="221" t="s">
        <v>446</v>
      </c>
      <c r="F341" s="222" t="s">
        <v>447</v>
      </c>
      <c r="G341" s="223" t="s">
        <v>439</v>
      </c>
      <c r="H341" s="224">
        <v>20.594999999999999</v>
      </c>
      <c r="I341" s="225"/>
      <c r="J341" s="226">
        <f>ROUND(I341*H341,2)</f>
        <v>0</v>
      </c>
      <c r="K341" s="222" t="s">
        <v>150</v>
      </c>
      <c r="L341" s="71"/>
      <c r="M341" s="227" t="s">
        <v>21</v>
      </c>
      <c r="N341" s="228" t="s">
        <v>44</v>
      </c>
      <c r="O341" s="46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AR341" s="23" t="s">
        <v>151</v>
      </c>
      <c r="AT341" s="23" t="s">
        <v>146</v>
      </c>
      <c r="AU341" s="23" t="s">
        <v>83</v>
      </c>
      <c r="AY341" s="23" t="s">
        <v>143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81</v>
      </c>
      <c r="BK341" s="231">
        <f>ROUND(I341*H341,2)</f>
        <v>0</v>
      </c>
      <c r="BL341" s="23" t="s">
        <v>151</v>
      </c>
      <c r="BM341" s="23" t="s">
        <v>448</v>
      </c>
    </row>
    <row r="342" s="1" customFormat="1" ht="25.5" customHeight="1">
      <c r="B342" s="45"/>
      <c r="C342" s="220" t="s">
        <v>449</v>
      </c>
      <c r="D342" s="220" t="s">
        <v>146</v>
      </c>
      <c r="E342" s="221" t="s">
        <v>450</v>
      </c>
      <c r="F342" s="222" t="s">
        <v>451</v>
      </c>
      <c r="G342" s="223" t="s">
        <v>439</v>
      </c>
      <c r="H342" s="224">
        <v>7.633</v>
      </c>
      <c r="I342" s="225"/>
      <c r="J342" s="226">
        <f>ROUND(I342*H342,2)</f>
        <v>0</v>
      </c>
      <c r="K342" s="222" t="s">
        <v>150</v>
      </c>
      <c r="L342" s="71"/>
      <c r="M342" s="227" t="s">
        <v>21</v>
      </c>
      <c r="N342" s="228" t="s">
        <v>44</v>
      </c>
      <c r="O342" s="46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AR342" s="23" t="s">
        <v>151</v>
      </c>
      <c r="AT342" s="23" t="s">
        <v>146</v>
      </c>
      <c r="AU342" s="23" t="s">
        <v>83</v>
      </c>
      <c r="AY342" s="23" t="s">
        <v>143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81</v>
      </c>
      <c r="BK342" s="231">
        <f>ROUND(I342*H342,2)</f>
        <v>0</v>
      </c>
      <c r="BL342" s="23" t="s">
        <v>151</v>
      </c>
      <c r="BM342" s="23" t="s">
        <v>452</v>
      </c>
    </row>
    <row r="343" s="1" customFormat="1" ht="25.5" customHeight="1">
      <c r="B343" s="45"/>
      <c r="C343" s="220" t="s">
        <v>453</v>
      </c>
      <c r="D343" s="220" t="s">
        <v>146</v>
      </c>
      <c r="E343" s="221" t="s">
        <v>454</v>
      </c>
      <c r="F343" s="222" t="s">
        <v>455</v>
      </c>
      <c r="G343" s="223" t="s">
        <v>439</v>
      </c>
      <c r="H343" s="224">
        <v>12.962</v>
      </c>
      <c r="I343" s="225"/>
      <c r="J343" s="226">
        <f>ROUND(I343*H343,2)</f>
        <v>0</v>
      </c>
      <c r="K343" s="222" t="s">
        <v>150</v>
      </c>
      <c r="L343" s="71"/>
      <c r="M343" s="227" t="s">
        <v>21</v>
      </c>
      <c r="N343" s="228" t="s">
        <v>44</v>
      </c>
      <c r="O343" s="4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" t="s">
        <v>151</v>
      </c>
      <c r="AT343" s="23" t="s">
        <v>146</v>
      </c>
      <c r="AU343" s="23" t="s">
        <v>83</v>
      </c>
      <c r="AY343" s="23" t="s">
        <v>143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81</v>
      </c>
      <c r="BK343" s="231">
        <f>ROUND(I343*H343,2)</f>
        <v>0</v>
      </c>
      <c r="BL343" s="23" t="s">
        <v>151</v>
      </c>
      <c r="BM343" s="23" t="s">
        <v>456</v>
      </c>
    </row>
    <row r="344" s="11" customFormat="1">
      <c r="B344" s="232"/>
      <c r="C344" s="233"/>
      <c r="D344" s="234" t="s">
        <v>153</v>
      </c>
      <c r="E344" s="235" t="s">
        <v>21</v>
      </c>
      <c r="F344" s="236" t="s">
        <v>457</v>
      </c>
      <c r="G344" s="233"/>
      <c r="H344" s="237">
        <v>12.962</v>
      </c>
      <c r="I344" s="238"/>
      <c r="J344" s="233"/>
      <c r="K344" s="233"/>
      <c r="L344" s="239"/>
      <c r="M344" s="240"/>
      <c r="N344" s="241"/>
      <c r="O344" s="241"/>
      <c r="P344" s="241"/>
      <c r="Q344" s="241"/>
      <c r="R344" s="241"/>
      <c r="S344" s="241"/>
      <c r="T344" s="242"/>
      <c r="AT344" s="243" t="s">
        <v>153</v>
      </c>
      <c r="AU344" s="243" t="s">
        <v>83</v>
      </c>
      <c r="AV344" s="11" t="s">
        <v>83</v>
      </c>
      <c r="AW344" s="11" t="s">
        <v>37</v>
      </c>
      <c r="AX344" s="11" t="s">
        <v>81</v>
      </c>
      <c r="AY344" s="243" t="s">
        <v>143</v>
      </c>
    </row>
    <row r="345" s="10" customFormat="1" ht="29.88" customHeight="1">
      <c r="B345" s="204"/>
      <c r="C345" s="205"/>
      <c r="D345" s="206" t="s">
        <v>72</v>
      </c>
      <c r="E345" s="218" t="s">
        <v>458</v>
      </c>
      <c r="F345" s="218" t="s">
        <v>459</v>
      </c>
      <c r="G345" s="205"/>
      <c r="H345" s="205"/>
      <c r="I345" s="208"/>
      <c r="J345" s="219">
        <f>BK345</f>
        <v>0</v>
      </c>
      <c r="K345" s="205"/>
      <c r="L345" s="210"/>
      <c r="M345" s="211"/>
      <c r="N345" s="212"/>
      <c r="O345" s="212"/>
      <c r="P345" s="213">
        <f>P346</f>
        <v>0</v>
      </c>
      <c r="Q345" s="212"/>
      <c r="R345" s="213">
        <f>R346</f>
        <v>0</v>
      </c>
      <c r="S345" s="212"/>
      <c r="T345" s="214">
        <f>T346</f>
        <v>0</v>
      </c>
      <c r="AR345" s="215" t="s">
        <v>81</v>
      </c>
      <c r="AT345" s="216" t="s">
        <v>72</v>
      </c>
      <c r="AU345" s="216" t="s">
        <v>81</v>
      </c>
      <c r="AY345" s="215" t="s">
        <v>143</v>
      </c>
      <c r="BK345" s="217">
        <f>BK346</f>
        <v>0</v>
      </c>
    </row>
    <row r="346" s="1" customFormat="1" ht="16.5" customHeight="1">
      <c r="B346" s="45"/>
      <c r="C346" s="220" t="s">
        <v>460</v>
      </c>
      <c r="D346" s="220" t="s">
        <v>146</v>
      </c>
      <c r="E346" s="221" t="s">
        <v>461</v>
      </c>
      <c r="F346" s="222" t="s">
        <v>462</v>
      </c>
      <c r="G346" s="223" t="s">
        <v>439</v>
      </c>
      <c r="H346" s="224">
        <v>12.438000000000001</v>
      </c>
      <c r="I346" s="225"/>
      <c r="J346" s="226">
        <f>ROUND(I346*H346,2)</f>
        <v>0</v>
      </c>
      <c r="K346" s="222" t="s">
        <v>150</v>
      </c>
      <c r="L346" s="71"/>
      <c r="M346" s="227" t="s">
        <v>21</v>
      </c>
      <c r="N346" s="228" t="s">
        <v>44</v>
      </c>
      <c r="O346" s="46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AR346" s="23" t="s">
        <v>151</v>
      </c>
      <c r="AT346" s="23" t="s">
        <v>146</v>
      </c>
      <c r="AU346" s="23" t="s">
        <v>83</v>
      </c>
      <c r="AY346" s="23" t="s">
        <v>143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23" t="s">
        <v>81</v>
      </c>
      <c r="BK346" s="231">
        <f>ROUND(I346*H346,2)</f>
        <v>0</v>
      </c>
      <c r="BL346" s="23" t="s">
        <v>151</v>
      </c>
      <c r="BM346" s="23" t="s">
        <v>463</v>
      </c>
    </row>
    <row r="347" s="10" customFormat="1" ht="37.44" customHeight="1">
      <c r="B347" s="204"/>
      <c r="C347" s="205"/>
      <c r="D347" s="206" t="s">
        <v>72</v>
      </c>
      <c r="E347" s="207" t="s">
        <v>464</v>
      </c>
      <c r="F347" s="207" t="s">
        <v>465</v>
      </c>
      <c r="G347" s="205"/>
      <c r="H347" s="205"/>
      <c r="I347" s="208"/>
      <c r="J347" s="209">
        <f>BK347</f>
        <v>0</v>
      </c>
      <c r="K347" s="205"/>
      <c r="L347" s="210"/>
      <c r="M347" s="211"/>
      <c r="N347" s="212"/>
      <c r="O347" s="212"/>
      <c r="P347" s="213">
        <f>P348+P354+P391+P442+P444+P515+P579+P635</f>
        <v>0</v>
      </c>
      <c r="Q347" s="212"/>
      <c r="R347" s="213">
        <f>R348+R354+R391+R442+R444+R515+R579+R635</f>
        <v>9.8259824899999995</v>
      </c>
      <c r="S347" s="212"/>
      <c r="T347" s="214">
        <f>T348+T354+T391+T442+T444+T515+T579+T635</f>
        <v>4.3100400699999994</v>
      </c>
      <c r="AR347" s="215" t="s">
        <v>83</v>
      </c>
      <c r="AT347" s="216" t="s">
        <v>72</v>
      </c>
      <c r="AU347" s="216" t="s">
        <v>73</v>
      </c>
      <c r="AY347" s="215" t="s">
        <v>143</v>
      </c>
      <c r="BK347" s="217">
        <f>BK348+BK354+BK391+BK442+BK444+BK515+BK579+BK635</f>
        <v>0</v>
      </c>
    </row>
    <row r="348" s="10" customFormat="1" ht="19.92" customHeight="1">
      <c r="B348" s="204"/>
      <c r="C348" s="205"/>
      <c r="D348" s="206" t="s">
        <v>72</v>
      </c>
      <c r="E348" s="218" t="s">
        <v>466</v>
      </c>
      <c r="F348" s="218" t="s">
        <v>467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SUM(P349:P353)</f>
        <v>0</v>
      </c>
      <c r="Q348" s="212"/>
      <c r="R348" s="213">
        <f>SUM(R349:R353)</f>
        <v>1.3020000000000001</v>
      </c>
      <c r="S348" s="212"/>
      <c r="T348" s="214">
        <f>SUM(T349:T353)</f>
        <v>0</v>
      </c>
      <c r="AR348" s="215" t="s">
        <v>83</v>
      </c>
      <c r="AT348" s="216" t="s">
        <v>72</v>
      </c>
      <c r="AU348" s="216" t="s">
        <v>81</v>
      </c>
      <c r="AY348" s="215" t="s">
        <v>143</v>
      </c>
      <c r="BK348" s="217">
        <f>SUM(BK349:BK353)</f>
        <v>0</v>
      </c>
    </row>
    <row r="349" s="1" customFormat="1" ht="25.5" customHeight="1">
      <c r="B349" s="45"/>
      <c r="C349" s="220" t="s">
        <v>468</v>
      </c>
      <c r="D349" s="220" t="s">
        <v>146</v>
      </c>
      <c r="E349" s="221" t="s">
        <v>469</v>
      </c>
      <c r="F349" s="222" t="s">
        <v>470</v>
      </c>
      <c r="G349" s="223" t="s">
        <v>170</v>
      </c>
      <c r="H349" s="224">
        <v>175</v>
      </c>
      <c r="I349" s="225"/>
      <c r="J349" s="226">
        <f>ROUND(I349*H349,2)</f>
        <v>0</v>
      </c>
      <c r="K349" s="222" t="s">
        <v>150</v>
      </c>
      <c r="L349" s="71"/>
      <c r="M349" s="227" t="s">
        <v>21</v>
      </c>
      <c r="N349" s="228" t="s">
        <v>44</v>
      </c>
      <c r="O349" s="46"/>
      <c r="P349" s="229">
        <f>O349*H349</f>
        <v>0</v>
      </c>
      <c r="Q349" s="229">
        <v>0.00029999999999999997</v>
      </c>
      <c r="R349" s="229">
        <f>Q349*H349</f>
        <v>0.052499999999999998</v>
      </c>
      <c r="S349" s="229">
        <v>0</v>
      </c>
      <c r="T349" s="230">
        <f>S349*H349</f>
        <v>0</v>
      </c>
      <c r="AR349" s="23" t="s">
        <v>290</v>
      </c>
      <c r="AT349" s="23" t="s">
        <v>146</v>
      </c>
      <c r="AU349" s="23" t="s">
        <v>83</v>
      </c>
      <c r="AY349" s="23" t="s">
        <v>143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81</v>
      </c>
      <c r="BK349" s="231">
        <f>ROUND(I349*H349,2)</f>
        <v>0</v>
      </c>
      <c r="BL349" s="23" t="s">
        <v>290</v>
      </c>
      <c r="BM349" s="23" t="s">
        <v>471</v>
      </c>
    </row>
    <row r="350" s="1" customFormat="1" ht="16.5" customHeight="1">
      <c r="B350" s="45"/>
      <c r="C350" s="244" t="s">
        <v>472</v>
      </c>
      <c r="D350" s="244" t="s">
        <v>159</v>
      </c>
      <c r="E350" s="245" t="s">
        <v>473</v>
      </c>
      <c r="F350" s="246" t="s">
        <v>474</v>
      </c>
      <c r="G350" s="247" t="s">
        <v>170</v>
      </c>
      <c r="H350" s="248">
        <v>178.5</v>
      </c>
      <c r="I350" s="249"/>
      <c r="J350" s="250">
        <f>ROUND(I350*H350,2)</f>
        <v>0</v>
      </c>
      <c r="K350" s="246" t="s">
        <v>150</v>
      </c>
      <c r="L350" s="251"/>
      <c r="M350" s="252" t="s">
        <v>21</v>
      </c>
      <c r="N350" s="253" t="s">
        <v>44</v>
      </c>
      <c r="O350" s="46"/>
      <c r="P350" s="229">
        <f>O350*H350</f>
        <v>0</v>
      </c>
      <c r="Q350" s="229">
        <v>0.0070000000000000001</v>
      </c>
      <c r="R350" s="229">
        <f>Q350*H350</f>
        <v>1.2495000000000001</v>
      </c>
      <c r="S350" s="229">
        <v>0</v>
      </c>
      <c r="T350" s="230">
        <f>S350*H350</f>
        <v>0</v>
      </c>
      <c r="AR350" s="23" t="s">
        <v>398</v>
      </c>
      <c r="AT350" s="23" t="s">
        <v>159</v>
      </c>
      <c r="AU350" s="23" t="s">
        <v>83</v>
      </c>
      <c r="AY350" s="23" t="s">
        <v>143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81</v>
      </c>
      <c r="BK350" s="231">
        <f>ROUND(I350*H350,2)</f>
        <v>0</v>
      </c>
      <c r="BL350" s="23" t="s">
        <v>290</v>
      </c>
      <c r="BM350" s="23" t="s">
        <v>475</v>
      </c>
    </row>
    <row r="351" s="11" customFormat="1">
      <c r="B351" s="232"/>
      <c r="C351" s="233"/>
      <c r="D351" s="234" t="s">
        <v>153</v>
      </c>
      <c r="E351" s="233"/>
      <c r="F351" s="236" t="s">
        <v>476</v>
      </c>
      <c r="G351" s="233"/>
      <c r="H351" s="237">
        <v>178.5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153</v>
      </c>
      <c r="AU351" s="243" t="s">
        <v>83</v>
      </c>
      <c r="AV351" s="11" t="s">
        <v>83</v>
      </c>
      <c r="AW351" s="11" t="s">
        <v>6</v>
      </c>
      <c r="AX351" s="11" t="s">
        <v>81</v>
      </c>
      <c r="AY351" s="243" t="s">
        <v>143</v>
      </c>
    </row>
    <row r="352" s="1" customFormat="1" ht="16.5" customHeight="1">
      <c r="B352" s="45"/>
      <c r="C352" s="220" t="s">
        <v>477</v>
      </c>
      <c r="D352" s="220" t="s">
        <v>146</v>
      </c>
      <c r="E352" s="221" t="s">
        <v>478</v>
      </c>
      <c r="F352" s="222" t="s">
        <v>479</v>
      </c>
      <c r="G352" s="223" t="s">
        <v>439</v>
      </c>
      <c r="H352" s="224">
        <v>1.3020000000000001</v>
      </c>
      <c r="I352" s="225"/>
      <c r="J352" s="226">
        <f>ROUND(I352*H352,2)</f>
        <v>0</v>
      </c>
      <c r="K352" s="222" t="s">
        <v>150</v>
      </c>
      <c r="L352" s="71"/>
      <c r="M352" s="227" t="s">
        <v>21</v>
      </c>
      <c r="N352" s="228" t="s">
        <v>44</v>
      </c>
      <c r="O352" s="46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AR352" s="23" t="s">
        <v>290</v>
      </c>
      <c r="AT352" s="23" t="s">
        <v>146</v>
      </c>
      <c r="AU352" s="23" t="s">
        <v>83</v>
      </c>
      <c r="AY352" s="23" t="s">
        <v>143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81</v>
      </c>
      <c r="BK352" s="231">
        <f>ROUND(I352*H352,2)</f>
        <v>0</v>
      </c>
      <c r="BL352" s="23" t="s">
        <v>290</v>
      </c>
      <c r="BM352" s="23" t="s">
        <v>480</v>
      </c>
    </row>
    <row r="353" s="1" customFormat="1" ht="16.5" customHeight="1">
      <c r="B353" s="45"/>
      <c r="C353" s="220" t="s">
        <v>481</v>
      </c>
      <c r="D353" s="220" t="s">
        <v>146</v>
      </c>
      <c r="E353" s="221" t="s">
        <v>482</v>
      </c>
      <c r="F353" s="222" t="s">
        <v>483</v>
      </c>
      <c r="G353" s="223" t="s">
        <v>439</v>
      </c>
      <c r="H353" s="224">
        <v>1.3020000000000001</v>
      </c>
      <c r="I353" s="225"/>
      <c r="J353" s="226">
        <f>ROUND(I353*H353,2)</f>
        <v>0</v>
      </c>
      <c r="K353" s="222" t="s">
        <v>150</v>
      </c>
      <c r="L353" s="71"/>
      <c r="M353" s="227" t="s">
        <v>21</v>
      </c>
      <c r="N353" s="228" t="s">
        <v>44</v>
      </c>
      <c r="O353" s="46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" t="s">
        <v>290</v>
      </c>
      <c r="AT353" s="23" t="s">
        <v>146</v>
      </c>
      <c r="AU353" s="23" t="s">
        <v>83</v>
      </c>
      <c r="AY353" s="23" t="s">
        <v>143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81</v>
      </c>
      <c r="BK353" s="231">
        <f>ROUND(I353*H353,2)</f>
        <v>0</v>
      </c>
      <c r="BL353" s="23" t="s">
        <v>290</v>
      </c>
      <c r="BM353" s="23" t="s">
        <v>484</v>
      </c>
    </row>
    <row r="354" s="10" customFormat="1" ht="29.88" customHeight="1">
      <c r="B354" s="204"/>
      <c r="C354" s="205"/>
      <c r="D354" s="206" t="s">
        <v>72</v>
      </c>
      <c r="E354" s="218" t="s">
        <v>485</v>
      </c>
      <c r="F354" s="218" t="s">
        <v>486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SUM(P355:P390)</f>
        <v>0</v>
      </c>
      <c r="Q354" s="212"/>
      <c r="R354" s="213">
        <f>SUM(R355:R390)</f>
        <v>0</v>
      </c>
      <c r="S354" s="212"/>
      <c r="T354" s="214">
        <f>SUM(T355:T390)</f>
        <v>2.0811839999999999</v>
      </c>
      <c r="AR354" s="215" t="s">
        <v>83</v>
      </c>
      <c r="AT354" s="216" t="s">
        <v>72</v>
      </c>
      <c r="AU354" s="216" t="s">
        <v>81</v>
      </c>
      <c r="AY354" s="215" t="s">
        <v>143</v>
      </c>
      <c r="BK354" s="217">
        <f>SUM(BK355:BK390)</f>
        <v>0</v>
      </c>
    </row>
    <row r="355" s="1" customFormat="1" ht="16.5" customHeight="1">
      <c r="B355" s="45"/>
      <c r="C355" s="220" t="s">
        <v>487</v>
      </c>
      <c r="D355" s="220" t="s">
        <v>146</v>
      </c>
      <c r="E355" s="221" t="s">
        <v>488</v>
      </c>
      <c r="F355" s="222" t="s">
        <v>489</v>
      </c>
      <c r="G355" s="223" t="s">
        <v>170</v>
      </c>
      <c r="H355" s="224">
        <v>154.84999999999999</v>
      </c>
      <c r="I355" s="225"/>
      <c r="J355" s="226">
        <f>ROUND(I355*H355,2)</f>
        <v>0</v>
      </c>
      <c r="K355" s="222" t="s">
        <v>150</v>
      </c>
      <c r="L355" s="71"/>
      <c r="M355" s="227" t="s">
        <v>21</v>
      </c>
      <c r="N355" s="228" t="s">
        <v>44</v>
      </c>
      <c r="O355" s="46"/>
      <c r="P355" s="229">
        <f>O355*H355</f>
        <v>0</v>
      </c>
      <c r="Q355" s="229">
        <v>0</v>
      </c>
      <c r="R355" s="229">
        <f>Q355*H355</f>
        <v>0</v>
      </c>
      <c r="S355" s="229">
        <v>0.013440000000000001</v>
      </c>
      <c r="T355" s="230">
        <f>S355*H355</f>
        <v>2.0811839999999999</v>
      </c>
      <c r="AR355" s="23" t="s">
        <v>290</v>
      </c>
      <c r="AT355" s="23" t="s">
        <v>146</v>
      </c>
      <c r="AU355" s="23" t="s">
        <v>83</v>
      </c>
      <c r="AY355" s="23" t="s">
        <v>143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81</v>
      </c>
      <c r="BK355" s="231">
        <f>ROUND(I355*H355,2)</f>
        <v>0</v>
      </c>
      <c r="BL355" s="23" t="s">
        <v>290</v>
      </c>
      <c r="BM355" s="23" t="s">
        <v>490</v>
      </c>
    </row>
    <row r="356" s="12" customFormat="1">
      <c r="B356" s="254"/>
      <c r="C356" s="255"/>
      <c r="D356" s="234" t="s">
        <v>153</v>
      </c>
      <c r="E356" s="256" t="s">
        <v>21</v>
      </c>
      <c r="F356" s="257" t="s">
        <v>491</v>
      </c>
      <c r="G356" s="255"/>
      <c r="H356" s="256" t="s">
        <v>21</v>
      </c>
      <c r="I356" s="258"/>
      <c r="J356" s="255"/>
      <c r="K356" s="255"/>
      <c r="L356" s="259"/>
      <c r="M356" s="260"/>
      <c r="N356" s="261"/>
      <c r="O356" s="261"/>
      <c r="P356" s="261"/>
      <c r="Q356" s="261"/>
      <c r="R356" s="261"/>
      <c r="S356" s="261"/>
      <c r="T356" s="262"/>
      <c r="AT356" s="263" t="s">
        <v>153</v>
      </c>
      <c r="AU356" s="263" t="s">
        <v>83</v>
      </c>
      <c r="AV356" s="12" t="s">
        <v>81</v>
      </c>
      <c r="AW356" s="12" t="s">
        <v>37</v>
      </c>
      <c r="AX356" s="12" t="s">
        <v>73</v>
      </c>
      <c r="AY356" s="263" t="s">
        <v>143</v>
      </c>
    </row>
    <row r="357" s="11" customFormat="1">
      <c r="B357" s="232"/>
      <c r="C357" s="233"/>
      <c r="D357" s="234" t="s">
        <v>153</v>
      </c>
      <c r="E357" s="235" t="s">
        <v>21</v>
      </c>
      <c r="F357" s="236" t="s">
        <v>492</v>
      </c>
      <c r="G357" s="233"/>
      <c r="H357" s="237">
        <v>1.8999999999999999</v>
      </c>
      <c r="I357" s="238"/>
      <c r="J357" s="233"/>
      <c r="K357" s="233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153</v>
      </c>
      <c r="AU357" s="243" t="s">
        <v>83</v>
      </c>
      <c r="AV357" s="11" t="s">
        <v>83</v>
      </c>
      <c r="AW357" s="11" t="s">
        <v>37</v>
      </c>
      <c r="AX357" s="11" t="s">
        <v>73</v>
      </c>
      <c r="AY357" s="243" t="s">
        <v>143</v>
      </c>
    </row>
    <row r="358" s="12" customFormat="1">
      <c r="B358" s="254"/>
      <c r="C358" s="255"/>
      <c r="D358" s="234" t="s">
        <v>153</v>
      </c>
      <c r="E358" s="256" t="s">
        <v>21</v>
      </c>
      <c r="F358" s="257" t="s">
        <v>493</v>
      </c>
      <c r="G358" s="255"/>
      <c r="H358" s="256" t="s">
        <v>21</v>
      </c>
      <c r="I358" s="258"/>
      <c r="J358" s="255"/>
      <c r="K358" s="255"/>
      <c r="L358" s="259"/>
      <c r="M358" s="260"/>
      <c r="N358" s="261"/>
      <c r="O358" s="261"/>
      <c r="P358" s="261"/>
      <c r="Q358" s="261"/>
      <c r="R358" s="261"/>
      <c r="S358" s="261"/>
      <c r="T358" s="262"/>
      <c r="AT358" s="263" t="s">
        <v>153</v>
      </c>
      <c r="AU358" s="263" t="s">
        <v>83</v>
      </c>
      <c r="AV358" s="12" t="s">
        <v>81</v>
      </c>
      <c r="AW358" s="12" t="s">
        <v>37</v>
      </c>
      <c r="AX358" s="12" t="s">
        <v>73</v>
      </c>
      <c r="AY358" s="263" t="s">
        <v>143</v>
      </c>
    </row>
    <row r="359" s="11" customFormat="1">
      <c r="B359" s="232"/>
      <c r="C359" s="233"/>
      <c r="D359" s="234" t="s">
        <v>153</v>
      </c>
      <c r="E359" s="235" t="s">
        <v>21</v>
      </c>
      <c r="F359" s="236" t="s">
        <v>494</v>
      </c>
      <c r="G359" s="233"/>
      <c r="H359" s="237">
        <v>6.9000000000000004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153</v>
      </c>
      <c r="AU359" s="243" t="s">
        <v>83</v>
      </c>
      <c r="AV359" s="11" t="s">
        <v>83</v>
      </c>
      <c r="AW359" s="11" t="s">
        <v>37</v>
      </c>
      <c r="AX359" s="11" t="s">
        <v>73</v>
      </c>
      <c r="AY359" s="243" t="s">
        <v>143</v>
      </c>
    </row>
    <row r="360" s="12" customFormat="1">
      <c r="B360" s="254"/>
      <c r="C360" s="255"/>
      <c r="D360" s="234" t="s">
        <v>153</v>
      </c>
      <c r="E360" s="256" t="s">
        <v>21</v>
      </c>
      <c r="F360" s="257" t="s">
        <v>495</v>
      </c>
      <c r="G360" s="255"/>
      <c r="H360" s="256" t="s">
        <v>21</v>
      </c>
      <c r="I360" s="258"/>
      <c r="J360" s="255"/>
      <c r="K360" s="255"/>
      <c r="L360" s="259"/>
      <c r="M360" s="260"/>
      <c r="N360" s="261"/>
      <c r="O360" s="261"/>
      <c r="P360" s="261"/>
      <c r="Q360" s="261"/>
      <c r="R360" s="261"/>
      <c r="S360" s="261"/>
      <c r="T360" s="262"/>
      <c r="AT360" s="263" t="s">
        <v>153</v>
      </c>
      <c r="AU360" s="263" t="s">
        <v>83</v>
      </c>
      <c r="AV360" s="12" t="s">
        <v>81</v>
      </c>
      <c r="AW360" s="12" t="s">
        <v>37</v>
      </c>
      <c r="AX360" s="12" t="s">
        <v>73</v>
      </c>
      <c r="AY360" s="263" t="s">
        <v>143</v>
      </c>
    </row>
    <row r="361" s="11" customFormat="1">
      <c r="B361" s="232"/>
      <c r="C361" s="233"/>
      <c r="D361" s="234" t="s">
        <v>153</v>
      </c>
      <c r="E361" s="235" t="s">
        <v>21</v>
      </c>
      <c r="F361" s="236" t="s">
        <v>496</v>
      </c>
      <c r="G361" s="233"/>
      <c r="H361" s="237">
        <v>11.15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AT361" s="243" t="s">
        <v>153</v>
      </c>
      <c r="AU361" s="243" t="s">
        <v>83</v>
      </c>
      <c r="AV361" s="11" t="s">
        <v>83</v>
      </c>
      <c r="AW361" s="11" t="s">
        <v>37</v>
      </c>
      <c r="AX361" s="11" t="s">
        <v>73</v>
      </c>
      <c r="AY361" s="243" t="s">
        <v>143</v>
      </c>
    </row>
    <row r="362" s="12" customFormat="1">
      <c r="B362" s="254"/>
      <c r="C362" s="255"/>
      <c r="D362" s="234" t="s">
        <v>153</v>
      </c>
      <c r="E362" s="256" t="s">
        <v>21</v>
      </c>
      <c r="F362" s="257" t="s">
        <v>497</v>
      </c>
      <c r="G362" s="255"/>
      <c r="H362" s="256" t="s">
        <v>21</v>
      </c>
      <c r="I362" s="258"/>
      <c r="J362" s="255"/>
      <c r="K362" s="255"/>
      <c r="L362" s="259"/>
      <c r="M362" s="260"/>
      <c r="N362" s="261"/>
      <c r="O362" s="261"/>
      <c r="P362" s="261"/>
      <c r="Q362" s="261"/>
      <c r="R362" s="261"/>
      <c r="S362" s="261"/>
      <c r="T362" s="262"/>
      <c r="AT362" s="263" t="s">
        <v>153</v>
      </c>
      <c r="AU362" s="263" t="s">
        <v>83</v>
      </c>
      <c r="AV362" s="12" t="s">
        <v>81</v>
      </c>
      <c r="AW362" s="12" t="s">
        <v>37</v>
      </c>
      <c r="AX362" s="12" t="s">
        <v>73</v>
      </c>
      <c r="AY362" s="263" t="s">
        <v>143</v>
      </c>
    </row>
    <row r="363" s="11" customFormat="1">
      <c r="B363" s="232"/>
      <c r="C363" s="233"/>
      <c r="D363" s="234" t="s">
        <v>153</v>
      </c>
      <c r="E363" s="235" t="s">
        <v>21</v>
      </c>
      <c r="F363" s="236" t="s">
        <v>304</v>
      </c>
      <c r="G363" s="233"/>
      <c r="H363" s="237">
        <v>1.1499999999999999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153</v>
      </c>
      <c r="AU363" s="243" t="s">
        <v>83</v>
      </c>
      <c r="AV363" s="11" t="s">
        <v>83</v>
      </c>
      <c r="AW363" s="11" t="s">
        <v>37</v>
      </c>
      <c r="AX363" s="11" t="s">
        <v>73</v>
      </c>
      <c r="AY363" s="243" t="s">
        <v>143</v>
      </c>
    </row>
    <row r="364" s="12" customFormat="1">
      <c r="B364" s="254"/>
      <c r="C364" s="255"/>
      <c r="D364" s="234" t="s">
        <v>153</v>
      </c>
      <c r="E364" s="256" t="s">
        <v>21</v>
      </c>
      <c r="F364" s="257" t="s">
        <v>498</v>
      </c>
      <c r="G364" s="255"/>
      <c r="H364" s="256" t="s">
        <v>21</v>
      </c>
      <c r="I364" s="258"/>
      <c r="J364" s="255"/>
      <c r="K364" s="255"/>
      <c r="L364" s="259"/>
      <c r="M364" s="260"/>
      <c r="N364" s="261"/>
      <c r="O364" s="261"/>
      <c r="P364" s="261"/>
      <c r="Q364" s="261"/>
      <c r="R364" s="261"/>
      <c r="S364" s="261"/>
      <c r="T364" s="262"/>
      <c r="AT364" s="263" t="s">
        <v>153</v>
      </c>
      <c r="AU364" s="263" t="s">
        <v>83</v>
      </c>
      <c r="AV364" s="12" t="s">
        <v>81</v>
      </c>
      <c r="AW364" s="12" t="s">
        <v>37</v>
      </c>
      <c r="AX364" s="12" t="s">
        <v>73</v>
      </c>
      <c r="AY364" s="263" t="s">
        <v>143</v>
      </c>
    </row>
    <row r="365" s="11" customFormat="1">
      <c r="B365" s="232"/>
      <c r="C365" s="233"/>
      <c r="D365" s="234" t="s">
        <v>153</v>
      </c>
      <c r="E365" s="235" t="s">
        <v>21</v>
      </c>
      <c r="F365" s="236" t="s">
        <v>304</v>
      </c>
      <c r="G365" s="233"/>
      <c r="H365" s="237">
        <v>1.1499999999999999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AT365" s="243" t="s">
        <v>153</v>
      </c>
      <c r="AU365" s="243" t="s">
        <v>83</v>
      </c>
      <c r="AV365" s="11" t="s">
        <v>83</v>
      </c>
      <c r="AW365" s="11" t="s">
        <v>37</v>
      </c>
      <c r="AX365" s="11" t="s">
        <v>73</v>
      </c>
      <c r="AY365" s="243" t="s">
        <v>143</v>
      </c>
    </row>
    <row r="366" s="12" customFormat="1">
      <c r="B366" s="254"/>
      <c r="C366" s="255"/>
      <c r="D366" s="234" t="s">
        <v>153</v>
      </c>
      <c r="E366" s="256" t="s">
        <v>21</v>
      </c>
      <c r="F366" s="257" t="s">
        <v>499</v>
      </c>
      <c r="G366" s="255"/>
      <c r="H366" s="256" t="s">
        <v>21</v>
      </c>
      <c r="I366" s="258"/>
      <c r="J366" s="255"/>
      <c r="K366" s="255"/>
      <c r="L366" s="259"/>
      <c r="M366" s="260"/>
      <c r="N366" s="261"/>
      <c r="O366" s="261"/>
      <c r="P366" s="261"/>
      <c r="Q366" s="261"/>
      <c r="R366" s="261"/>
      <c r="S366" s="261"/>
      <c r="T366" s="262"/>
      <c r="AT366" s="263" t="s">
        <v>153</v>
      </c>
      <c r="AU366" s="263" t="s">
        <v>83</v>
      </c>
      <c r="AV366" s="12" t="s">
        <v>81</v>
      </c>
      <c r="AW366" s="12" t="s">
        <v>37</v>
      </c>
      <c r="AX366" s="12" t="s">
        <v>73</v>
      </c>
      <c r="AY366" s="263" t="s">
        <v>143</v>
      </c>
    </row>
    <row r="367" s="11" customFormat="1">
      <c r="B367" s="232"/>
      <c r="C367" s="233"/>
      <c r="D367" s="234" t="s">
        <v>153</v>
      </c>
      <c r="E367" s="235" t="s">
        <v>21</v>
      </c>
      <c r="F367" s="236" t="s">
        <v>304</v>
      </c>
      <c r="G367" s="233"/>
      <c r="H367" s="237">
        <v>1.1499999999999999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153</v>
      </c>
      <c r="AU367" s="243" t="s">
        <v>83</v>
      </c>
      <c r="AV367" s="11" t="s">
        <v>83</v>
      </c>
      <c r="AW367" s="11" t="s">
        <v>37</v>
      </c>
      <c r="AX367" s="11" t="s">
        <v>73</v>
      </c>
      <c r="AY367" s="243" t="s">
        <v>143</v>
      </c>
    </row>
    <row r="368" s="12" customFormat="1">
      <c r="B368" s="254"/>
      <c r="C368" s="255"/>
      <c r="D368" s="234" t="s">
        <v>153</v>
      </c>
      <c r="E368" s="256" t="s">
        <v>21</v>
      </c>
      <c r="F368" s="257" t="s">
        <v>500</v>
      </c>
      <c r="G368" s="255"/>
      <c r="H368" s="256" t="s">
        <v>21</v>
      </c>
      <c r="I368" s="258"/>
      <c r="J368" s="255"/>
      <c r="K368" s="255"/>
      <c r="L368" s="259"/>
      <c r="M368" s="260"/>
      <c r="N368" s="261"/>
      <c r="O368" s="261"/>
      <c r="P368" s="261"/>
      <c r="Q368" s="261"/>
      <c r="R368" s="261"/>
      <c r="S368" s="261"/>
      <c r="T368" s="262"/>
      <c r="AT368" s="263" t="s">
        <v>153</v>
      </c>
      <c r="AU368" s="263" t="s">
        <v>83</v>
      </c>
      <c r="AV368" s="12" t="s">
        <v>81</v>
      </c>
      <c r="AW368" s="12" t="s">
        <v>37</v>
      </c>
      <c r="AX368" s="12" t="s">
        <v>73</v>
      </c>
      <c r="AY368" s="263" t="s">
        <v>143</v>
      </c>
    </row>
    <row r="369" s="11" customFormat="1">
      <c r="B369" s="232"/>
      <c r="C369" s="233"/>
      <c r="D369" s="234" t="s">
        <v>153</v>
      </c>
      <c r="E369" s="235" t="s">
        <v>21</v>
      </c>
      <c r="F369" s="236" t="s">
        <v>501</v>
      </c>
      <c r="G369" s="233"/>
      <c r="H369" s="237">
        <v>50.149999999999999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AT369" s="243" t="s">
        <v>153</v>
      </c>
      <c r="AU369" s="243" t="s">
        <v>83</v>
      </c>
      <c r="AV369" s="11" t="s">
        <v>83</v>
      </c>
      <c r="AW369" s="11" t="s">
        <v>37</v>
      </c>
      <c r="AX369" s="11" t="s">
        <v>73</v>
      </c>
      <c r="AY369" s="243" t="s">
        <v>143</v>
      </c>
    </row>
    <row r="370" s="12" customFormat="1">
      <c r="B370" s="254"/>
      <c r="C370" s="255"/>
      <c r="D370" s="234" t="s">
        <v>153</v>
      </c>
      <c r="E370" s="256" t="s">
        <v>21</v>
      </c>
      <c r="F370" s="257" t="s">
        <v>308</v>
      </c>
      <c r="G370" s="255"/>
      <c r="H370" s="256" t="s">
        <v>21</v>
      </c>
      <c r="I370" s="258"/>
      <c r="J370" s="255"/>
      <c r="K370" s="255"/>
      <c r="L370" s="259"/>
      <c r="M370" s="260"/>
      <c r="N370" s="261"/>
      <c r="O370" s="261"/>
      <c r="P370" s="261"/>
      <c r="Q370" s="261"/>
      <c r="R370" s="261"/>
      <c r="S370" s="261"/>
      <c r="T370" s="262"/>
      <c r="AT370" s="263" t="s">
        <v>153</v>
      </c>
      <c r="AU370" s="263" t="s">
        <v>83</v>
      </c>
      <c r="AV370" s="12" t="s">
        <v>81</v>
      </c>
      <c r="AW370" s="12" t="s">
        <v>37</v>
      </c>
      <c r="AX370" s="12" t="s">
        <v>73</v>
      </c>
      <c r="AY370" s="263" t="s">
        <v>143</v>
      </c>
    </row>
    <row r="371" s="11" customFormat="1">
      <c r="B371" s="232"/>
      <c r="C371" s="233"/>
      <c r="D371" s="234" t="s">
        <v>153</v>
      </c>
      <c r="E371" s="235" t="s">
        <v>21</v>
      </c>
      <c r="F371" s="236" t="s">
        <v>309</v>
      </c>
      <c r="G371" s="233"/>
      <c r="H371" s="237">
        <v>3.1499999999999999</v>
      </c>
      <c r="I371" s="238"/>
      <c r="J371" s="233"/>
      <c r="K371" s="233"/>
      <c r="L371" s="239"/>
      <c r="M371" s="240"/>
      <c r="N371" s="241"/>
      <c r="O371" s="241"/>
      <c r="P371" s="241"/>
      <c r="Q371" s="241"/>
      <c r="R371" s="241"/>
      <c r="S371" s="241"/>
      <c r="T371" s="242"/>
      <c r="AT371" s="243" t="s">
        <v>153</v>
      </c>
      <c r="AU371" s="243" t="s">
        <v>83</v>
      </c>
      <c r="AV371" s="11" t="s">
        <v>83</v>
      </c>
      <c r="AW371" s="11" t="s">
        <v>37</v>
      </c>
      <c r="AX371" s="11" t="s">
        <v>73</v>
      </c>
      <c r="AY371" s="243" t="s">
        <v>143</v>
      </c>
    </row>
    <row r="372" s="12" customFormat="1">
      <c r="B372" s="254"/>
      <c r="C372" s="255"/>
      <c r="D372" s="234" t="s">
        <v>153</v>
      </c>
      <c r="E372" s="256" t="s">
        <v>21</v>
      </c>
      <c r="F372" s="257" t="s">
        <v>502</v>
      </c>
      <c r="G372" s="255"/>
      <c r="H372" s="256" t="s">
        <v>21</v>
      </c>
      <c r="I372" s="258"/>
      <c r="J372" s="255"/>
      <c r="K372" s="255"/>
      <c r="L372" s="259"/>
      <c r="M372" s="260"/>
      <c r="N372" s="261"/>
      <c r="O372" s="261"/>
      <c r="P372" s="261"/>
      <c r="Q372" s="261"/>
      <c r="R372" s="261"/>
      <c r="S372" s="261"/>
      <c r="T372" s="262"/>
      <c r="AT372" s="263" t="s">
        <v>153</v>
      </c>
      <c r="AU372" s="263" t="s">
        <v>83</v>
      </c>
      <c r="AV372" s="12" t="s">
        <v>81</v>
      </c>
      <c r="AW372" s="12" t="s">
        <v>37</v>
      </c>
      <c r="AX372" s="12" t="s">
        <v>73</v>
      </c>
      <c r="AY372" s="263" t="s">
        <v>143</v>
      </c>
    </row>
    <row r="373" s="11" customFormat="1">
      <c r="B373" s="232"/>
      <c r="C373" s="233"/>
      <c r="D373" s="234" t="s">
        <v>153</v>
      </c>
      <c r="E373" s="235" t="s">
        <v>21</v>
      </c>
      <c r="F373" s="236" t="s">
        <v>311</v>
      </c>
      <c r="G373" s="233"/>
      <c r="H373" s="237">
        <v>8.1999999999999993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AT373" s="243" t="s">
        <v>153</v>
      </c>
      <c r="AU373" s="243" t="s">
        <v>83</v>
      </c>
      <c r="AV373" s="11" t="s">
        <v>83</v>
      </c>
      <c r="AW373" s="11" t="s">
        <v>37</v>
      </c>
      <c r="AX373" s="11" t="s">
        <v>73</v>
      </c>
      <c r="AY373" s="243" t="s">
        <v>143</v>
      </c>
    </row>
    <row r="374" s="12" customFormat="1">
      <c r="B374" s="254"/>
      <c r="C374" s="255"/>
      <c r="D374" s="234" t="s">
        <v>153</v>
      </c>
      <c r="E374" s="256" t="s">
        <v>21</v>
      </c>
      <c r="F374" s="257" t="s">
        <v>265</v>
      </c>
      <c r="G374" s="255"/>
      <c r="H374" s="256" t="s">
        <v>21</v>
      </c>
      <c r="I374" s="258"/>
      <c r="J374" s="255"/>
      <c r="K374" s="255"/>
      <c r="L374" s="259"/>
      <c r="M374" s="260"/>
      <c r="N374" s="261"/>
      <c r="O374" s="261"/>
      <c r="P374" s="261"/>
      <c r="Q374" s="261"/>
      <c r="R374" s="261"/>
      <c r="S374" s="261"/>
      <c r="T374" s="262"/>
      <c r="AT374" s="263" t="s">
        <v>153</v>
      </c>
      <c r="AU374" s="263" t="s">
        <v>83</v>
      </c>
      <c r="AV374" s="12" t="s">
        <v>81</v>
      </c>
      <c r="AW374" s="12" t="s">
        <v>37</v>
      </c>
      <c r="AX374" s="12" t="s">
        <v>73</v>
      </c>
      <c r="AY374" s="263" t="s">
        <v>143</v>
      </c>
    </row>
    <row r="375" s="11" customFormat="1">
      <c r="B375" s="232"/>
      <c r="C375" s="233"/>
      <c r="D375" s="234" t="s">
        <v>153</v>
      </c>
      <c r="E375" s="235" t="s">
        <v>21</v>
      </c>
      <c r="F375" s="236" t="s">
        <v>312</v>
      </c>
      <c r="G375" s="233"/>
      <c r="H375" s="237">
        <v>3.1000000000000001</v>
      </c>
      <c r="I375" s="238"/>
      <c r="J375" s="233"/>
      <c r="K375" s="233"/>
      <c r="L375" s="239"/>
      <c r="M375" s="240"/>
      <c r="N375" s="241"/>
      <c r="O375" s="241"/>
      <c r="P375" s="241"/>
      <c r="Q375" s="241"/>
      <c r="R375" s="241"/>
      <c r="S375" s="241"/>
      <c r="T375" s="242"/>
      <c r="AT375" s="243" t="s">
        <v>153</v>
      </c>
      <c r="AU375" s="243" t="s">
        <v>83</v>
      </c>
      <c r="AV375" s="11" t="s">
        <v>83</v>
      </c>
      <c r="AW375" s="11" t="s">
        <v>37</v>
      </c>
      <c r="AX375" s="11" t="s">
        <v>73</v>
      </c>
      <c r="AY375" s="243" t="s">
        <v>143</v>
      </c>
    </row>
    <row r="376" s="12" customFormat="1">
      <c r="B376" s="254"/>
      <c r="C376" s="255"/>
      <c r="D376" s="234" t="s">
        <v>153</v>
      </c>
      <c r="E376" s="256" t="s">
        <v>21</v>
      </c>
      <c r="F376" s="257" t="s">
        <v>503</v>
      </c>
      <c r="G376" s="255"/>
      <c r="H376" s="256" t="s">
        <v>21</v>
      </c>
      <c r="I376" s="258"/>
      <c r="J376" s="255"/>
      <c r="K376" s="255"/>
      <c r="L376" s="259"/>
      <c r="M376" s="260"/>
      <c r="N376" s="261"/>
      <c r="O376" s="261"/>
      <c r="P376" s="261"/>
      <c r="Q376" s="261"/>
      <c r="R376" s="261"/>
      <c r="S376" s="261"/>
      <c r="T376" s="262"/>
      <c r="AT376" s="263" t="s">
        <v>153</v>
      </c>
      <c r="AU376" s="263" t="s">
        <v>83</v>
      </c>
      <c r="AV376" s="12" t="s">
        <v>81</v>
      </c>
      <c r="AW376" s="12" t="s">
        <v>37</v>
      </c>
      <c r="AX376" s="12" t="s">
        <v>73</v>
      </c>
      <c r="AY376" s="263" t="s">
        <v>143</v>
      </c>
    </row>
    <row r="377" s="11" customFormat="1">
      <c r="B377" s="232"/>
      <c r="C377" s="233"/>
      <c r="D377" s="234" t="s">
        <v>153</v>
      </c>
      <c r="E377" s="235" t="s">
        <v>21</v>
      </c>
      <c r="F377" s="236" t="s">
        <v>83</v>
      </c>
      <c r="G377" s="233"/>
      <c r="H377" s="237">
        <v>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AT377" s="243" t="s">
        <v>153</v>
      </c>
      <c r="AU377" s="243" t="s">
        <v>83</v>
      </c>
      <c r="AV377" s="11" t="s">
        <v>83</v>
      </c>
      <c r="AW377" s="11" t="s">
        <v>37</v>
      </c>
      <c r="AX377" s="11" t="s">
        <v>73</v>
      </c>
      <c r="AY377" s="243" t="s">
        <v>143</v>
      </c>
    </row>
    <row r="378" s="12" customFormat="1">
      <c r="B378" s="254"/>
      <c r="C378" s="255"/>
      <c r="D378" s="234" t="s">
        <v>153</v>
      </c>
      <c r="E378" s="256" t="s">
        <v>21</v>
      </c>
      <c r="F378" s="257" t="s">
        <v>504</v>
      </c>
      <c r="G378" s="255"/>
      <c r="H378" s="256" t="s">
        <v>21</v>
      </c>
      <c r="I378" s="258"/>
      <c r="J378" s="255"/>
      <c r="K378" s="255"/>
      <c r="L378" s="259"/>
      <c r="M378" s="260"/>
      <c r="N378" s="261"/>
      <c r="O378" s="261"/>
      <c r="P378" s="261"/>
      <c r="Q378" s="261"/>
      <c r="R378" s="261"/>
      <c r="S378" s="261"/>
      <c r="T378" s="262"/>
      <c r="AT378" s="263" t="s">
        <v>153</v>
      </c>
      <c r="AU378" s="263" t="s">
        <v>83</v>
      </c>
      <c r="AV378" s="12" t="s">
        <v>81</v>
      </c>
      <c r="AW378" s="12" t="s">
        <v>37</v>
      </c>
      <c r="AX378" s="12" t="s">
        <v>73</v>
      </c>
      <c r="AY378" s="263" t="s">
        <v>143</v>
      </c>
    </row>
    <row r="379" s="11" customFormat="1">
      <c r="B379" s="232"/>
      <c r="C379" s="233"/>
      <c r="D379" s="234" t="s">
        <v>153</v>
      </c>
      <c r="E379" s="235" t="s">
        <v>21</v>
      </c>
      <c r="F379" s="236" t="s">
        <v>505</v>
      </c>
      <c r="G379" s="233"/>
      <c r="H379" s="237">
        <v>4.25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AT379" s="243" t="s">
        <v>153</v>
      </c>
      <c r="AU379" s="243" t="s">
        <v>83</v>
      </c>
      <c r="AV379" s="11" t="s">
        <v>83</v>
      </c>
      <c r="AW379" s="11" t="s">
        <v>37</v>
      </c>
      <c r="AX379" s="11" t="s">
        <v>73</v>
      </c>
      <c r="AY379" s="243" t="s">
        <v>143</v>
      </c>
    </row>
    <row r="380" s="12" customFormat="1">
      <c r="B380" s="254"/>
      <c r="C380" s="255"/>
      <c r="D380" s="234" t="s">
        <v>153</v>
      </c>
      <c r="E380" s="256" t="s">
        <v>21</v>
      </c>
      <c r="F380" s="257" t="s">
        <v>506</v>
      </c>
      <c r="G380" s="255"/>
      <c r="H380" s="256" t="s">
        <v>21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AT380" s="263" t="s">
        <v>153</v>
      </c>
      <c r="AU380" s="263" t="s">
        <v>83</v>
      </c>
      <c r="AV380" s="12" t="s">
        <v>81</v>
      </c>
      <c r="AW380" s="12" t="s">
        <v>37</v>
      </c>
      <c r="AX380" s="12" t="s">
        <v>73</v>
      </c>
      <c r="AY380" s="263" t="s">
        <v>143</v>
      </c>
    </row>
    <row r="381" s="11" customFormat="1">
      <c r="B381" s="232"/>
      <c r="C381" s="233"/>
      <c r="D381" s="234" t="s">
        <v>153</v>
      </c>
      <c r="E381" s="235" t="s">
        <v>21</v>
      </c>
      <c r="F381" s="236" t="s">
        <v>317</v>
      </c>
      <c r="G381" s="233"/>
      <c r="H381" s="237">
        <v>1.45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AT381" s="243" t="s">
        <v>153</v>
      </c>
      <c r="AU381" s="243" t="s">
        <v>83</v>
      </c>
      <c r="AV381" s="11" t="s">
        <v>83</v>
      </c>
      <c r="AW381" s="11" t="s">
        <v>37</v>
      </c>
      <c r="AX381" s="11" t="s">
        <v>73</v>
      </c>
      <c r="AY381" s="243" t="s">
        <v>143</v>
      </c>
    </row>
    <row r="382" s="12" customFormat="1">
      <c r="B382" s="254"/>
      <c r="C382" s="255"/>
      <c r="D382" s="234" t="s">
        <v>153</v>
      </c>
      <c r="E382" s="256" t="s">
        <v>21</v>
      </c>
      <c r="F382" s="257" t="s">
        <v>507</v>
      </c>
      <c r="G382" s="255"/>
      <c r="H382" s="256" t="s">
        <v>21</v>
      </c>
      <c r="I382" s="258"/>
      <c r="J382" s="255"/>
      <c r="K382" s="255"/>
      <c r="L382" s="259"/>
      <c r="M382" s="260"/>
      <c r="N382" s="261"/>
      <c r="O382" s="261"/>
      <c r="P382" s="261"/>
      <c r="Q382" s="261"/>
      <c r="R382" s="261"/>
      <c r="S382" s="261"/>
      <c r="T382" s="262"/>
      <c r="AT382" s="263" t="s">
        <v>153</v>
      </c>
      <c r="AU382" s="263" t="s">
        <v>83</v>
      </c>
      <c r="AV382" s="12" t="s">
        <v>81</v>
      </c>
      <c r="AW382" s="12" t="s">
        <v>37</v>
      </c>
      <c r="AX382" s="12" t="s">
        <v>73</v>
      </c>
      <c r="AY382" s="263" t="s">
        <v>143</v>
      </c>
    </row>
    <row r="383" s="11" customFormat="1">
      <c r="B383" s="232"/>
      <c r="C383" s="233"/>
      <c r="D383" s="234" t="s">
        <v>153</v>
      </c>
      <c r="E383" s="235" t="s">
        <v>21</v>
      </c>
      <c r="F383" s="236" t="s">
        <v>508</v>
      </c>
      <c r="G383" s="233"/>
      <c r="H383" s="237">
        <v>12.9</v>
      </c>
      <c r="I383" s="238"/>
      <c r="J383" s="233"/>
      <c r="K383" s="233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153</v>
      </c>
      <c r="AU383" s="243" t="s">
        <v>83</v>
      </c>
      <c r="AV383" s="11" t="s">
        <v>83</v>
      </c>
      <c r="AW383" s="11" t="s">
        <v>37</v>
      </c>
      <c r="AX383" s="11" t="s">
        <v>73</v>
      </c>
      <c r="AY383" s="243" t="s">
        <v>143</v>
      </c>
    </row>
    <row r="384" s="12" customFormat="1">
      <c r="B384" s="254"/>
      <c r="C384" s="255"/>
      <c r="D384" s="234" t="s">
        <v>153</v>
      </c>
      <c r="E384" s="256" t="s">
        <v>21</v>
      </c>
      <c r="F384" s="257" t="s">
        <v>509</v>
      </c>
      <c r="G384" s="255"/>
      <c r="H384" s="256" t="s">
        <v>21</v>
      </c>
      <c r="I384" s="258"/>
      <c r="J384" s="255"/>
      <c r="K384" s="255"/>
      <c r="L384" s="259"/>
      <c r="M384" s="260"/>
      <c r="N384" s="261"/>
      <c r="O384" s="261"/>
      <c r="P384" s="261"/>
      <c r="Q384" s="261"/>
      <c r="R384" s="261"/>
      <c r="S384" s="261"/>
      <c r="T384" s="262"/>
      <c r="AT384" s="263" t="s">
        <v>153</v>
      </c>
      <c r="AU384" s="263" t="s">
        <v>83</v>
      </c>
      <c r="AV384" s="12" t="s">
        <v>81</v>
      </c>
      <c r="AW384" s="12" t="s">
        <v>37</v>
      </c>
      <c r="AX384" s="12" t="s">
        <v>73</v>
      </c>
      <c r="AY384" s="263" t="s">
        <v>143</v>
      </c>
    </row>
    <row r="385" s="11" customFormat="1">
      <c r="B385" s="232"/>
      <c r="C385" s="233"/>
      <c r="D385" s="234" t="s">
        <v>153</v>
      </c>
      <c r="E385" s="235" t="s">
        <v>21</v>
      </c>
      <c r="F385" s="236" t="s">
        <v>290</v>
      </c>
      <c r="G385" s="233"/>
      <c r="H385" s="237">
        <v>16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153</v>
      </c>
      <c r="AU385" s="243" t="s">
        <v>83</v>
      </c>
      <c r="AV385" s="11" t="s">
        <v>83</v>
      </c>
      <c r="AW385" s="11" t="s">
        <v>37</v>
      </c>
      <c r="AX385" s="11" t="s">
        <v>73</v>
      </c>
      <c r="AY385" s="243" t="s">
        <v>143</v>
      </c>
    </row>
    <row r="386" s="12" customFormat="1">
      <c r="B386" s="254"/>
      <c r="C386" s="255"/>
      <c r="D386" s="234" t="s">
        <v>153</v>
      </c>
      <c r="E386" s="256" t="s">
        <v>21</v>
      </c>
      <c r="F386" s="257" t="s">
        <v>510</v>
      </c>
      <c r="G386" s="255"/>
      <c r="H386" s="256" t="s">
        <v>21</v>
      </c>
      <c r="I386" s="258"/>
      <c r="J386" s="255"/>
      <c r="K386" s="255"/>
      <c r="L386" s="259"/>
      <c r="M386" s="260"/>
      <c r="N386" s="261"/>
      <c r="O386" s="261"/>
      <c r="P386" s="261"/>
      <c r="Q386" s="261"/>
      <c r="R386" s="261"/>
      <c r="S386" s="261"/>
      <c r="T386" s="262"/>
      <c r="AT386" s="263" t="s">
        <v>153</v>
      </c>
      <c r="AU386" s="263" t="s">
        <v>83</v>
      </c>
      <c r="AV386" s="12" t="s">
        <v>81</v>
      </c>
      <c r="AW386" s="12" t="s">
        <v>37</v>
      </c>
      <c r="AX386" s="12" t="s">
        <v>73</v>
      </c>
      <c r="AY386" s="263" t="s">
        <v>143</v>
      </c>
    </row>
    <row r="387" s="11" customFormat="1">
      <c r="B387" s="232"/>
      <c r="C387" s="233"/>
      <c r="D387" s="234" t="s">
        <v>153</v>
      </c>
      <c r="E387" s="235" t="s">
        <v>21</v>
      </c>
      <c r="F387" s="236" t="s">
        <v>319</v>
      </c>
      <c r="G387" s="233"/>
      <c r="H387" s="237">
        <v>15.1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153</v>
      </c>
      <c r="AU387" s="243" t="s">
        <v>83</v>
      </c>
      <c r="AV387" s="11" t="s">
        <v>83</v>
      </c>
      <c r="AW387" s="11" t="s">
        <v>37</v>
      </c>
      <c r="AX387" s="11" t="s">
        <v>73</v>
      </c>
      <c r="AY387" s="243" t="s">
        <v>143</v>
      </c>
    </row>
    <row r="388" s="12" customFormat="1">
      <c r="B388" s="254"/>
      <c r="C388" s="255"/>
      <c r="D388" s="234" t="s">
        <v>153</v>
      </c>
      <c r="E388" s="256" t="s">
        <v>21</v>
      </c>
      <c r="F388" s="257" t="s">
        <v>511</v>
      </c>
      <c r="G388" s="255"/>
      <c r="H388" s="256" t="s">
        <v>21</v>
      </c>
      <c r="I388" s="258"/>
      <c r="J388" s="255"/>
      <c r="K388" s="255"/>
      <c r="L388" s="259"/>
      <c r="M388" s="260"/>
      <c r="N388" s="261"/>
      <c r="O388" s="261"/>
      <c r="P388" s="261"/>
      <c r="Q388" s="261"/>
      <c r="R388" s="261"/>
      <c r="S388" s="261"/>
      <c r="T388" s="262"/>
      <c r="AT388" s="263" t="s">
        <v>153</v>
      </c>
      <c r="AU388" s="263" t="s">
        <v>83</v>
      </c>
      <c r="AV388" s="12" t="s">
        <v>81</v>
      </c>
      <c r="AW388" s="12" t="s">
        <v>37</v>
      </c>
      <c r="AX388" s="12" t="s">
        <v>73</v>
      </c>
      <c r="AY388" s="263" t="s">
        <v>143</v>
      </c>
    </row>
    <row r="389" s="11" customFormat="1">
      <c r="B389" s="232"/>
      <c r="C389" s="233"/>
      <c r="D389" s="234" t="s">
        <v>153</v>
      </c>
      <c r="E389" s="235" t="s">
        <v>21</v>
      </c>
      <c r="F389" s="236" t="s">
        <v>321</v>
      </c>
      <c r="G389" s="233"/>
      <c r="H389" s="237">
        <v>15.15</v>
      </c>
      <c r="I389" s="238"/>
      <c r="J389" s="233"/>
      <c r="K389" s="233"/>
      <c r="L389" s="239"/>
      <c r="M389" s="240"/>
      <c r="N389" s="241"/>
      <c r="O389" s="241"/>
      <c r="P389" s="241"/>
      <c r="Q389" s="241"/>
      <c r="R389" s="241"/>
      <c r="S389" s="241"/>
      <c r="T389" s="242"/>
      <c r="AT389" s="243" t="s">
        <v>153</v>
      </c>
      <c r="AU389" s="243" t="s">
        <v>83</v>
      </c>
      <c r="AV389" s="11" t="s">
        <v>83</v>
      </c>
      <c r="AW389" s="11" t="s">
        <v>37</v>
      </c>
      <c r="AX389" s="11" t="s">
        <v>73</v>
      </c>
      <c r="AY389" s="243" t="s">
        <v>143</v>
      </c>
    </row>
    <row r="390" s="13" customFormat="1">
      <c r="B390" s="264"/>
      <c r="C390" s="265"/>
      <c r="D390" s="234" t="s">
        <v>153</v>
      </c>
      <c r="E390" s="266" t="s">
        <v>21</v>
      </c>
      <c r="F390" s="267" t="s">
        <v>188</v>
      </c>
      <c r="G390" s="265"/>
      <c r="H390" s="268">
        <v>154.84999999999999</v>
      </c>
      <c r="I390" s="269"/>
      <c r="J390" s="265"/>
      <c r="K390" s="265"/>
      <c r="L390" s="270"/>
      <c r="M390" s="271"/>
      <c r="N390" s="272"/>
      <c r="O390" s="272"/>
      <c r="P390" s="272"/>
      <c r="Q390" s="272"/>
      <c r="R390" s="272"/>
      <c r="S390" s="272"/>
      <c r="T390" s="273"/>
      <c r="AT390" s="274" t="s">
        <v>153</v>
      </c>
      <c r="AU390" s="274" t="s">
        <v>83</v>
      </c>
      <c r="AV390" s="13" t="s">
        <v>151</v>
      </c>
      <c r="AW390" s="13" t="s">
        <v>37</v>
      </c>
      <c r="AX390" s="13" t="s">
        <v>81</v>
      </c>
      <c r="AY390" s="274" t="s">
        <v>143</v>
      </c>
    </row>
    <row r="391" s="10" customFormat="1" ht="29.88" customHeight="1">
      <c r="B391" s="204"/>
      <c r="C391" s="205"/>
      <c r="D391" s="206" t="s">
        <v>72</v>
      </c>
      <c r="E391" s="218" t="s">
        <v>512</v>
      </c>
      <c r="F391" s="218" t="s">
        <v>513</v>
      </c>
      <c r="G391" s="205"/>
      <c r="H391" s="205"/>
      <c r="I391" s="208"/>
      <c r="J391" s="219">
        <f>BK391</f>
        <v>0</v>
      </c>
      <c r="K391" s="205"/>
      <c r="L391" s="210"/>
      <c r="M391" s="211"/>
      <c r="N391" s="212"/>
      <c r="O391" s="212"/>
      <c r="P391" s="213">
        <f>SUM(P392:P441)</f>
        <v>0</v>
      </c>
      <c r="Q391" s="212"/>
      <c r="R391" s="213">
        <f>SUM(R392:R441)</f>
        <v>2.3491244</v>
      </c>
      <c r="S391" s="212"/>
      <c r="T391" s="214">
        <f>SUM(T392:T441)</f>
        <v>0</v>
      </c>
      <c r="AR391" s="215" t="s">
        <v>83</v>
      </c>
      <c r="AT391" s="216" t="s">
        <v>72</v>
      </c>
      <c r="AU391" s="216" t="s">
        <v>81</v>
      </c>
      <c r="AY391" s="215" t="s">
        <v>143</v>
      </c>
      <c r="BK391" s="217">
        <f>SUM(BK392:BK441)</f>
        <v>0</v>
      </c>
    </row>
    <row r="392" s="1" customFormat="1" ht="16.5" customHeight="1">
      <c r="B392" s="45"/>
      <c r="C392" s="220" t="s">
        <v>514</v>
      </c>
      <c r="D392" s="220" t="s">
        <v>146</v>
      </c>
      <c r="E392" s="221" t="s">
        <v>515</v>
      </c>
      <c r="F392" s="222" t="s">
        <v>516</v>
      </c>
      <c r="G392" s="223" t="s">
        <v>170</v>
      </c>
      <c r="H392" s="224">
        <v>152.59999999999999</v>
      </c>
      <c r="I392" s="225"/>
      <c r="J392" s="226">
        <f>ROUND(I392*H392,2)</f>
        <v>0</v>
      </c>
      <c r="K392" s="222" t="s">
        <v>150</v>
      </c>
      <c r="L392" s="71"/>
      <c r="M392" s="227" t="s">
        <v>21</v>
      </c>
      <c r="N392" s="228" t="s">
        <v>44</v>
      </c>
      <c r="O392" s="46"/>
      <c r="P392" s="229">
        <f>O392*H392</f>
        <v>0</v>
      </c>
      <c r="Q392" s="229">
        <v>0.01379</v>
      </c>
      <c r="R392" s="229">
        <f>Q392*H392</f>
        <v>2.1043539999999998</v>
      </c>
      <c r="S392" s="229">
        <v>0</v>
      </c>
      <c r="T392" s="230">
        <f>S392*H392</f>
        <v>0</v>
      </c>
      <c r="AR392" s="23" t="s">
        <v>290</v>
      </c>
      <c r="AT392" s="23" t="s">
        <v>146</v>
      </c>
      <c r="AU392" s="23" t="s">
        <v>83</v>
      </c>
      <c r="AY392" s="23" t="s">
        <v>143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81</v>
      </c>
      <c r="BK392" s="231">
        <f>ROUND(I392*H392,2)</f>
        <v>0</v>
      </c>
      <c r="BL392" s="23" t="s">
        <v>290</v>
      </c>
      <c r="BM392" s="23" t="s">
        <v>517</v>
      </c>
    </row>
    <row r="393" s="12" customFormat="1">
      <c r="B393" s="254"/>
      <c r="C393" s="255"/>
      <c r="D393" s="234" t="s">
        <v>153</v>
      </c>
      <c r="E393" s="256" t="s">
        <v>21</v>
      </c>
      <c r="F393" s="257" t="s">
        <v>300</v>
      </c>
      <c r="G393" s="255"/>
      <c r="H393" s="256" t="s">
        <v>21</v>
      </c>
      <c r="I393" s="258"/>
      <c r="J393" s="255"/>
      <c r="K393" s="255"/>
      <c r="L393" s="259"/>
      <c r="M393" s="260"/>
      <c r="N393" s="261"/>
      <c r="O393" s="261"/>
      <c r="P393" s="261"/>
      <c r="Q393" s="261"/>
      <c r="R393" s="261"/>
      <c r="S393" s="261"/>
      <c r="T393" s="262"/>
      <c r="AT393" s="263" t="s">
        <v>153</v>
      </c>
      <c r="AU393" s="263" t="s">
        <v>83</v>
      </c>
      <c r="AV393" s="12" t="s">
        <v>81</v>
      </c>
      <c r="AW393" s="12" t="s">
        <v>37</v>
      </c>
      <c r="AX393" s="12" t="s">
        <v>73</v>
      </c>
      <c r="AY393" s="263" t="s">
        <v>143</v>
      </c>
    </row>
    <row r="394" s="11" customFormat="1">
      <c r="B394" s="232"/>
      <c r="C394" s="233"/>
      <c r="D394" s="234" t="s">
        <v>153</v>
      </c>
      <c r="E394" s="235" t="s">
        <v>21</v>
      </c>
      <c r="F394" s="236" t="s">
        <v>301</v>
      </c>
      <c r="G394" s="233"/>
      <c r="H394" s="237">
        <v>5.5999999999999996</v>
      </c>
      <c r="I394" s="238"/>
      <c r="J394" s="233"/>
      <c r="K394" s="233"/>
      <c r="L394" s="239"/>
      <c r="M394" s="240"/>
      <c r="N394" s="241"/>
      <c r="O394" s="241"/>
      <c r="P394" s="241"/>
      <c r="Q394" s="241"/>
      <c r="R394" s="241"/>
      <c r="S394" s="241"/>
      <c r="T394" s="242"/>
      <c r="AT394" s="243" t="s">
        <v>153</v>
      </c>
      <c r="AU394" s="243" t="s">
        <v>83</v>
      </c>
      <c r="AV394" s="11" t="s">
        <v>83</v>
      </c>
      <c r="AW394" s="11" t="s">
        <v>37</v>
      </c>
      <c r="AX394" s="11" t="s">
        <v>73</v>
      </c>
      <c r="AY394" s="243" t="s">
        <v>143</v>
      </c>
    </row>
    <row r="395" s="12" customFormat="1">
      <c r="B395" s="254"/>
      <c r="C395" s="255"/>
      <c r="D395" s="234" t="s">
        <v>153</v>
      </c>
      <c r="E395" s="256" t="s">
        <v>21</v>
      </c>
      <c r="F395" s="257" t="s">
        <v>239</v>
      </c>
      <c r="G395" s="255"/>
      <c r="H395" s="256" t="s">
        <v>21</v>
      </c>
      <c r="I395" s="258"/>
      <c r="J395" s="255"/>
      <c r="K395" s="255"/>
      <c r="L395" s="259"/>
      <c r="M395" s="260"/>
      <c r="N395" s="261"/>
      <c r="O395" s="261"/>
      <c r="P395" s="261"/>
      <c r="Q395" s="261"/>
      <c r="R395" s="261"/>
      <c r="S395" s="261"/>
      <c r="T395" s="262"/>
      <c r="AT395" s="263" t="s">
        <v>153</v>
      </c>
      <c r="AU395" s="263" t="s">
        <v>83</v>
      </c>
      <c r="AV395" s="12" t="s">
        <v>81</v>
      </c>
      <c r="AW395" s="12" t="s">
        <v>37</v>
      </c>
      <c r="AX395" s="12" t="s">
        <v>73</v>
      </c>
      <c r="AY395" s="263" t="s">
        <v>143</v>
      </c>
    </row>
    <row r="396" s="11" customFormat="1">
      <c r="B396" s="232"/>
      <c r="C396" s="233"/>
      <c r="D396" s="234" t="s">
        <v>153</v>
      </c>
      <c r="E396" s="235" t="s">
        <v>21</v>
      </c>
      <c r="F396" s="236" t="s">
        <v>302</v>
      </c>
      <c r="G396" s="233"/>
      <c r="H396" s="237">
        <v>14.300000000000001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153</v>
      </c>
      <c r="AU396" s="243" t="s">
        <v>83</v>
      </c>
      <c r="AV396" s="11" t="s">
        <v>83</v>
      </c>
      <c r="AW396" s="11" t="s">
        <v>37</v>
      </c>
      <c r="AX396" s="11" t="s">
        <v>73</v>
      </c>
      <c r="AY396" s="243" t="s">
        <v>143</v>
      </c>
    </row>
    <row r="397" s="12" customFormat="1">
      <c r="B397" s="254"/>
      <c r="C397" s="255"/>
      <c r="D397" s="234" t="s">
        <v>153</v>
      </c>
      <c r="E397" s="256" t="s">
        <v>21</v>
      </c>
      <c r="F397" s="257" t="s">
        <v>303</v>
      </c>
      <c r="G397" s="255"/>
      <c r="H397" s="256" t="s">
        <v>21</v>
      </c>
      <c r="I397" s="258"/>
      <c r="J397" s="255"/>
      <c r="K397" s="255"/>
      <c r="L397" s="259"/>
      <c r="M397" s="260"/>
      <c r="N397" s="261"/>
      <c r="O397" s="261"/>
      <c r="P397" s="261"/>
      <c r="Q397" s="261"/>
      <c r="R397" s="261"/>
      <c r="S397" s="261"/>
      <c r="T397" s="262"/>
      <c r="AT397" s="263" t="s">
        <v>153</v>
      </c>
      <c r="AU397" s="263" t="s">
        <v>83</v>
      </c>
      <c r="AV397" s="12" t="s">
        <v>81</v>
      </c>
      <c r="AW397" s="12" t="s">
        <v>37</v>
      </c>
      <c r="AX397" s="12" t="s">
        <v>73</v>
      </c>
      <c r="AY397" s="263" t="s">
        <v>143</v>
      </c>
    </row>
    <row r="398" s="11" customFormat="1">
      <c r="B398" s="232"/>
      <c r="C398" s="233"/>
      <c r="D398" s="234" t="s">
        <v>153</v>
      </c>
      <c r="E398" s="235" t="s">
        <v>21</v>
      </c>
      <c r="F398" s="236" t="s">
        <v>304</v>
      </c>
      <c r="G398" s="233"/>
      <c r="H398" s="237">
        <v>1.1499999999999999</v>
      </c>
      <c r="I398" s="238"/>
      <c r="J398" s="233"/>
      <c r="K398" s="233"/>
      <c r="L398" s="239"/>
      <c r="M398" s="240"/>
      <c r="N398" s="241"/>
      <c r="O398" s="241"/>
      <c r="P398" s="241"/>
      <c r="Q398" s="241"/>
      <c r="R398" s="241"/>
      <c r="S398" s="241"/>
      <c r="T398" s="242"/>
      <c r="AT398" s="243" t="s">
        <v>153</v>
      </c>
      <c r="AU398" s="243" t="s">
        <v>83</v>
      </c>
      <c r="AV398" s="11" t="s">
        <v>83</v>
      </c>
      <c r="AW398" s="11" t="s">
        <v>37</v>
      </c>
      <c r="AX398" s="11" t="s">
        <v>73</v>
      </c>
      <c r="AY398" s="243" t="s">
        <v>143</v>
      </c>
    </row>
    <row r="399" s="12" customFormat="1">
      <c r="B399" s="254"/>
      <c r="C399" s="255"/>
      <c r="D399" s="234" t="s">
        <v>153</v>
      </c>
      <c r="E399" s="256" t="s">
        <v>21</v>
      </c>
      <c r="F399" s="257" t="s">
        <v>305</v>
      </c>
      <c r="G399" s="255"/>
      <c r="H399" s="256" t="s">
        <v>21</v>
      </c>
      <c r="I399" s="258"/>
      <c r="J399" s="255"/>
      <c r="K399" s="255"/>
      <c r="L399" s="259"/>
      <c r="M399" s="260"/>
      <c r="N399" s="261"/>
      <c r="O399" s="261"/>
      <c r="P399" s="261"/>
      <c r="Q399" s="261"/>
      <c r="R399" s="261"/>
      <c r="S399" s="261"/>
      <c r="T399" s="262"/>
      <c r="AT399" s="263" t="s">
        <v>153</v>
      </c>
      <c r="AU399" s="263" t="s">
        <v>83</v>
      </c>
      <c r="AV399" s="12" t="s">
        <v>81</v>
      </c>
      <c r="AW399" s="12" t="s">
        <v>37</v>
      </c>
      <c r="AX399" s="12" t="s">
        <v>73</v>
      </c>
      <c r="AY399" s="263" t="s">
        <v>143</v>
      </c>
    </row>
    <row r="400" s="11" customFormat="1">
      <c r="B400" s="232"/>
      <c r="C400" s="233"/>
      <c r="D400" s="234" t="s">
        <v>153</v>
      </c>
      <c r="E400" s="235" t="s">
        <v>21</v>
      </c>
      <c r="F400" s="236" t="s">
        <v>304</v>
      </c>
      <c r="G400" s="233"/>
      <c r="H400" s="237">
        <v>1.1499999999999999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AT400" s="243" t="s">
        <v>153</v>
      </c>
      <c r="AU400" s="243" t="s">
        <v>83</v>
      </c>
      <c r="AV400" s="11" t="s">
        <v>83</v>
      </c>
      <c r="AW400" s="11" t="s">
        <v>37</v>
      </c>
      <c r="AX400" s="11" t="s">
        <v>73</v>
      </c>
      <c r="AY400" s="243" t="s">
        <v>143</v>
      </c>
    </row>
    <row r="401" s="12" customFormat="1">
      <c r="B401" s="254"/>
      <c r="C401" s="255"/>
      <c r="D401" s="234" t="s">
        <v>153</v>
      </c>
      <c r="E401" s="256" t="s">
        <v>21</v>
      </c>
      <c r="F401" s="257" t="s">
        <v>306</v>
      </c>
      <c r="G401" s="255"/>
      <c r="H401" s="256" t="s">
        <v>21</v>
      </c>
      <c r="I401" s="258"/>
      <c r="J401" s="255"/>
      <c r="K401" s="255"/>
      <c r="L401" s="259"/>
      <c r="M401" s="260"/>
      <c r="N401" s="261"/>
      <c r="O401" s="261"/>
      <c r="P401" s="261"/>
      <c r="Q401" s="261"/>
      <c r="R401" s="261"/>
      <c r="S401" s="261"/>
      <c r="T401" s="262"/>
      <c r="AT401" s="263" t="s">
        <v>153</v>
      </c>
      <c r="AU401" s="263" t="s">
        <v>83</v>
      </c>
      <c r="AV401" s="12" t="s">
        <v>81</v>
      </c>
      <c r="AW401" s="12" t="s">
        <v>37</v>
      </c>
      <c r="AX401" s="12" t="s">
        <v>73</v>
      </c>
      <c r="AY401" s="263" t="s">
        <v>143</v>
      </c>
    </row>
    <row r="402" s="11" customFormat="1">
      <c r="B402" s="232"/>
      <c r="C402" s="233"/>
      <c r="D402" s="234" t="s">
        <v>153</v>
      </c>
      <c r="E402" s="235" t="s">
        <v>21</v>
      </c>
      <c r="F402" s="236" t="s">
        <v>304</v>
      </c>
      <c r="G402" s="233"/>
      <c r="H402" s="237">
        <v>1.1499999999999999</v>
      </c>
      <c r="I402" s="238"/>
      <c r="J402" s="233"/>
      <c r="K402" s="233"/>
      <c r="L402" s="239"/>
      <c r="M402" s="240"/>
      <c r="N402" s="241"/>
      <c r="O402" s="241"/>
      <c r="P402" s="241"/>
      <c r="Q402" s="241"/>
      <c r="R402" s="241"/>
      <c r="S402" s="241"/>
      <c r="T402" s="242"/>
      <c r="AT402" s="243" t="s">
        <v>153</v>
      </c>
      <c r="AU402" s="243" t="s">
        <v>83</v>
      </c>
      <c r="AV402" s="11" t="s">
        <v>83</v>
      </c>
      <c r="AW402" s="11" t="s">
        <v>37</v>
      </c>
      <c r="AX402" s="11" t="s">
        <v>73</v>
      </c>
      <c r="AY402" s="243" t="s">
        <v>143</v>
      </c>
    </row>
    <row r="403" s="12" customFormat="1">
      <c r="B403" s="254"/>
      <c r="C403" s="255"/>
      <c r="D403" s="234" t="s">
        <v>153</v>
      </c>
      <c r="E403" s="256" t="s">
        <v>21</v>
      </c>
      <c r="F403" s="257" t="s">
        <v>180</v>
      </c>
      <c r="G403" s="255"/>
      <c r="H403" s="256" t="s">
        <v>21</v>
      </c>
      <c r="I403" s="258"/>
      <c r="J403" s="255"/>
      <c r="K403" s="255"/>
      <c r="L403" s="259"/>
      <c r="M403" s="260"/>
      <c r="N403" s="261"/>
      <c r="O403" s="261"/>
      <c r="P403" s="261"/>
      <c r="Q403" s="261"/>
      <c r="R403" s="261"/>
      <c r="S403" s="261"/>
      <c r="T403" s="262"/>
      <c r="AT403" s="263" t="s">
        <v>153</v>
      </c>
      <c r="AU403" s="263" t="s">
        <v>83</v>
      </c>
      <c r="AV403" s="12" t="s">
        <v>81</v>
      </c>
      <c r="AW403" s="12" t="s">
        <v>37</v>
      </c>
      <c r="AX403" s="12" t="s">
        <v>73</v>
      </c>
      <c r="AY403" s="263" t="s">
        <v>143</v>
      </c>
    </row>
    <row r="404" s="11" customFormat="1">
      <c r="B404" s="232"/>
      <c r="C404" s="233"/>
      <c r="D404" s="234" t="s">
        <v>153</v>
      </c>
      <c r="E404" s="235" t="s">
        <v>21</v>
      </c>
      <c r="F404" s="236" t="s">
        <v>307</v>
      </c>
      <c r="G404" s="233"/>
      <c r="H404" s="237">
        <v>24.850000000000001</v>
      </c>
      <c r="I404" s="238"/>
      <c r="J404" s="233"/>
      <c r="K404" s="233"/>
      <c r="L404" s="239"/>
      <c r="M404" s="240"/>
      <c r="N404" s="241"/>
      <c r="O404" s="241"/>
      <c r="P404" s="241"/>
      <c r="Q404" s="241"/>
      <c r="R404" s="241"/>
      <c r="S404" s="241"/>
      <c r="T404" s="242"/>
      <c r="AT404" s="243" t="s">
        <v>153</v>
      </c>
      <c r="AU404" s="243" t="s">
        <v>83</v>
      </c>
      <c r="AV404" s="11" t="s">
        <v>83</v>
      </c>
      <c r="AW404" s="11" t="s">
        <v>37</v>
      </c>
      <c r="AX404" s="11" t="s">
        <v>73</v>
      </c>
      <c r="AY404" s="243" t="s">
        <v>143</v>
      </c>
    </row>
    <row r="405" s="12" customFormat="1">
      <c r="B405" s="254"/>
      <c r="C405" s="255"/>
      <c r="D405" s="234" t="s">
        <v>153</v>
      </c>
      <c r="E405" s="256" t="s">
        <v>21</v>
      </c>
      <c r="F405" s="257" t="s">
        <v>308</v>
      </c>
      <c r="G405" s="255"/>
      <c r="H405" s="256" t="s">
        <v>21</v>
      </c>
      <c r="I405" s="258"/>
      <c r="J405" s="255"/>
      <c r="K405" s="255"/>
      <c r="L405" s="259"/>
      <c r="M405" s="260"/>
      <c r="N405" s="261"/>
      <c r="O405" s="261"/>
      <c r="P405" s="261"/>
      <c r="Q405" s="261"/>
      <c r="R405" s="261"/>
      <c r="S405" s="261"/>
      <c r="T405" s="262"/>
      <c r="AT405" s="263" t="s">
        <v>153</v>
      </c>
      <c r="AU405" s="263" t="s">
        <v>83</v>
      </c>
      <c r="AV405" s="12" t="s">
        <v>81</v>
      </c>
      <c r="AW405" s="12" t="s">
        <v>37</v>
      </c>
      <c r="AX405" s="12" t="s">
        <v>73</v>
      </c>
      <c r="AY405" s="263" t="s">
        <v>143</v>
      </c>
    </row>
    <row r="406" s="11" customFormat="1">
      <c r="B406" s="232"/>
      <c r="C406" s="233"/>
      <c r="D406" s="234" t="s">
        <v>153</v>
      </c>
      <c r="E406" s="235" t="s">
        <v>21</v>
      </c>
      <c r="F406" s="236" t="s">
        <v>309</v>
      </c>
      <c r="G406" s="233"/>
      <c r="H406" s="237">
        <v>3.1499999999999999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AT406" s="243" t="s">
        <v>153</v>
      </c>
      <c r="AU406" s="243" t="s">
        <v>83</v>
      </c>
      <c r="AV406" s="11" t="s">
        <v>83</v>
      </c>
      <c r="AW406" s="11" t="s">
        <v>37</v>
      </c>
      <c r="AX406" s="11" t="s">
        <v>73</v>
      </c>
      <c r="AY406" s="243" t="s">
        <v>143</v>
      </c>
    </row>
    <row r="407" s="12" customFormat="1">
      <c r="B407" s="254"/>
      <c r="C407" s="255"/>
      <c r="D407" s="234" t="s">
        <v>153</v>
      </c>
      <c r="E407" s="256" t="s">
        <v>21</v>
      </c>
      <c r="F407" s="257" t="s">
        <v>310</v>
      </c>
      <c r="G407" s="255"/>
      <c r="H407" s="256" t="s">
        <v>21</v>
      </c>
      <c r="I407" s="258"/>
      <c r="J407" s="255"/>
      <c r="K407" s="255"/>
      <c r="L407" s="259"/>
      <c r="M407" s="260"/>
      <c r="N407" s="261"/>
      <c r="O407" s="261"/>
      <c r="P407" s="261"/>
      <c r="Q407" s="261"/>
      <c r="R407" s="261"/>
      <c r="S407" s="261"/>
      <c r="T407" s="262"/>
      <c r="AT407" s="263" t="s">
        <v>153</v>
      </c>
      <c r="AU407" s="263" t="s">
        <v>83</v>
      </c>
      <c r="AV407" s="12" t="s">
        <v>81</v>
      </c>
      <c r="AW407" s="12" t="s">
        <v>37</v>
      </c>
      <c r="AX407" s="12" t="s">
        <v>73</v>
      </c>
      <c r="AY407" s="263" t="s">
        <v>143</v>
      </c>
    </row>
    <row r="408" s="11" customFormat="1">
      <c r="B408" s="232"/>
      <c r="C408" s="233"/>
      <c r="D408" s="234" t="s">
        <v>153</v>
      </c>
      <c r="E408" s="235" t="s">
        <v>21</v>
      </c>
      <c r="F408" s="236" t="s">
        <v>311</v>
      </c>
      <c r="G408" s="233"/>
      <c r="H408" s="237">
        <v>8.1999999999999993</v>
      </c>
      <c r="I408" s="238"/>
      <c r="J408" s="233"/>
      <c r="K408" s="233"/>
      <c r="L408" s="239"/>
      <c r="M408" s="240"/>
      <c r="N408" s="241"/>
      <c r="O408" s="241"/>
      <c r="P408" s="241"/>
      <c r="Q408" s="241"/>
      <c r="R408" s="241"/>
      <c r="S408" s="241"/>
      <c r="T408" s="242"/>
      <c r="AT408" s="243" t="s">
        <v>153</v>
      </c>
      <c r="AU408" s="243" t="s">
        <v>83</v>
      </c>
      <c r="AV408" s="11" t="s">
        <v>83</v>
      </c>
      <c r="AW408" s="11" t="s">
        <v>37</v>
      </c>
      <c r="AX408" s="11" t="s">
        <v>73</v>
      </c>
      <c r="AY408" s="243" t="s">
        <v>143</v>
      </c>
    </row>
    <row r="409" s="12" customFormat="1">
      <c r="B409" s="254"/>
      <c r="C409" s="255"/>
      <c r="D409" s="234" t="s">
        <v>153</v>
      </c>
      <c r="E409" s="256" t="s">
        <v>21</v>
      </c>
      <c r="F409" s="257" t="s">
        <v>265</v>
      </c>
      <c r="G409" s="255"/>
      <c r="H409" s="256" t="s">
        <v>21</v>
      </c>
      <c r="I409" s="258"/>
      <c r="J409" s="255"/>
      <c r="K409" s="255"/>
      <c r="L409" s="259"/>
      <c r="M409" s="260"/>
      <c r="N409" s="261"/>
      <c r="O409" s="261"/>
      <c r="P409" s="261"/>
      <c r="Q409" s="261"/>
      <c r="R409" s="261"/>
      <c r="S409" s="261"/>
      <c r="T409" s="262"/>
      <c r="AT409" s="263" t="s">
        <v>153</v>
      </c>
      <c r="AU409" s="263" t="s">
        <v>83</v>
      </c>
      <c r="AV409" s="12" t="s">
        <v>81</v>
      </c>
      <c r="AW409" s="12" t="s">
        <v>37</v>
      </c>
      <c r="AX409" s="12" t="s">
        <v>73</v>
      </c>
      <c r="AY409" s="263" t="s">
        <v>143</v>
      </c>
    </row>
    <row r="410" s="11" customFormat="1">
      <c r="B410" s="232"/>
      <c r="C410" s="233"/>
      <c r="D410" s="234" t="s">
        <v>153</v>
      </c>
      <c r="E410" s="235" t="s">
        <v>21</v>
      </c>
      <c r="F410" s="236" t="s">
        <v>312</v>
      </c>
      <c r="G410" s="233"/>
      <c r="H410" s="237">
        <v>3.1000000000000001</v>
      </c>
      <c r="I410" s="238"/>
      <c r="J410" s="233"/>
      <c r="K410" s="233"/>
      <c r="L410" s="239"/>
      <c r="M410" s="240"/>
      <c r="N410" s="241"/>
      <c r="O410" s="241"/>
      <c r="P410" s="241"/>
      <c r="Q410" s="241"/>
      <c r="R410" s="241"/>
      <c r="S410" s="241"/>
      <c r="T410" s="242"/>
      <c r="AT410" s="243" t="s">
        <v>153</v>
      </c>
      <c r="AU410" s="243" t="s">
        <v>83</v>
      </c>
      <c r="AV410" s="11" t="s">
        <v>83</v>
      </c>
      <c r="AW410" s="11" t="s">
        <v>37</v>
      </c>
      <c r="AX410" s="11" t="s">
        <v>73</v>
      </c>
      <c r="AY410" s="243" t="s">
        <v>143</v>
      </c>
    </row>
    <row r="411" s="12" customFormat="1">
      <c r="B411" s="254"/>
      <c r="C411" s="255"/>
      <c r="D411" s="234" t="s">
        <v>153</v>
      </c>
      <c r="E411" s="256" t="s">
        <v>21</v>
      </c>
      <c r="F411" s="257" t="s">
        <v>244</v>
      </c>
      <c r="G411" s="255"/>
      <c r="H411" s="256" t="s">
        <v>21</v>
      </c>
      <c r="I411" s="258"/>
      <c r="J411" s="255"/>
      <c r="K411" s="255"/>
      <c r="L411" s="259"/>
      <c r="M411" s="260"/>
      <c r="N411" s="261"/>
      <c r="O411" s="261"/>
      <c r="P411" s="261"/>
      <c r="Q411" s="261"/>
      <c r="R411" s="261"/>
      <c r="S411" s="261"/>
      <c r="T411" s="262"/>
      <c r="AT411" s="263" t="s">
        <v>153</v>
      </c>
      <c r="AU411" s="263" t="s">
        <v>83</v>
      </c>
      <c r="AV411" s="12" t="s">
        <v>81</v>
      </c>
      <c r="AW411" s="12" t="s">
        <v>37</v>
      </c>
      <c r="AX411" s="12" t="s">
        <v>73</v>
      </c>
      <c r="AY411" s="263" t="s">
        <v>143</v>
      </c>
    </row>
    <row r="412" s="11" customFormat="1">
      <c r="B412" s="232"/>
      <c r="C412" s="233"/>
      <c r="D412" s="234" t="s">
        <v>153</v>
      </c>
      <c r="E412" s="235" t="s">
        <v>21</v>
      </c>
      <c r="F412" s="236" t="s">
        <v>313</v>
      </c>
      <c r="G412" s="233"/>
      <c r="H412" s="237">
        <v>14.9</v>
      </c>
      <c r="I412" s="238"/>
      <c r="J412" s="233"/>
      <c r="K412" s="233"/>
      <c r="L412" s="239"/>
      <c r="M412" s="240"/>
      <c r="N412" s="241"/>
      <c r="O412" s="241"/>
      <c r="P412" s="241"/>
      <c r="Q412" s="241"/>
      <c r="R412" s="241"/>
      <c r="S412" s="241"/>
      <c r="T412" s="242"/>
      <c r="AT412" s="243" t="s">
        <v>153</v>
      </c>
      <c r="AU412" s="243" t="s">
        <v>83</v>
      </c>
      <c r="AV412" s="11" t="s">
        <v>83</v>
      </c>
      <c r="AW412" s="11" t="s">
        <v>37</v>
      </c>
      <c r="AX412" s="11" t="s">
        <v>73</v>
      </c>
      <c r="AY412" s="243" t="s">
        <v>143</v>
      </c>
    </row>
    <row r="413" s="12" customFormat="1">
      <c r="B413" s="254"/>
      <c r="C413" s="255"/>
      <c r="D413" s="234" t="s">
        <v>153</v>
      </c>
      <c r="E413" s="256" t="s">
        <v>21</v>
      </c>
      <c r="F413" s="257" t="s">
        <v>246</v>
      </c>
      <c r="G413" s="255"/>
      <c r="H413" s="256" t="s">
        <v>21</v>
      </c>
      <c r="I413" s="258"/>
      <c r="J413" s="255"/>
      <c r="K413" s="255"/>
      <c r="L413" s="259"/>
      <c r="M413" s="260"/>
      <c r="N413" s="261"/>
      <c r="O413" s="261"/>
      <c r="P413" s="261"/>
      <c r="Q413" s="261"/>
      <c r="R413" s="261"/>
      <c r="S413" s="261"/>
      <c r="T413" s="262"/>
      <c r="AT413" s="263" t="s">
        <v>153</v>
      </c>
      <c r="AU413" s="263" t="s">
        <v>83</v>
      </c>
      <c r="AV413" s="12" t="s">
        <v>81</v>
      </c>
      <c r="AW413" s="12" t="s">
        <v>37</v>
      </c>
      <c r="AX413" s="12" t="s">
        <v>73</v>
      </c>
      <c r="AY413" s="263" t="s">
        <v>143</v>
      </c>
    </row>
    <row r="414" s="11" customFormat="1">
      <c r="B414" s="232"/>
      <c r="C414" s="233"/>
      <c r="D414" s="234" t="s">
        <v>153</v>
      </c>
      <c r="E414" s="235" t="s">
        <v>21</v>
      </c>
      <c r="F414" s="236" t="s">
        <v>314</v>
      </c>
      <c r="G414" s="233"/>
      <c r="H414" s="237">
        <v>8.6999999999999993</v>
      </c>
      <c r="I414" s="238"/>
      <c r="J414" s="233"/>
      <c r="K414" s="233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153</v>
      </c>
      <c r="AU414" s="243" t="s">
        <v>83</v>
      </c>
      <c r="AV414" s="11" t="s">
        <v>83</v>
      </c>
      <c r="AW414" s="11" t="s">
        <v>37</v>
      </c>
      <c r="AX414" s="11" t="s">
        <v>73</v>
      </c>
      <c r="AY414" s="243" t="s">
        <v>143</v>
      </c>
    </row>
    <row r="415" s="12" customFormat="1">
      <c r="B415" s="254"/>
      <c r="C415" s="255"/>
      <c r="D415" s="234" t="s">
        <v>153</v>
      </c>
      <c r="E415" s="256" t="s">
        <v>21</v>
      </c>
      <c r="F415" s="257" t="s">
        <v>248</v>
      </c>
      <c r="G415" s="255"/>
      <c r="H415" s="256" t="s">
        <v>21</v>
      </c>
      <c r="I415" s="258"/>
      <c r="J415" s="255"/>
      <c r="K415" s="255"/>
      <c r="L415" s="259"/>
      <c r="M415" s="260"/>
      <c r="N415" s="261"/>
      <c r="O415" s="261"/>
      <c r="P415" s="261"/>
      <c r="Q415" s="261"/>
      <c r="R415" s="261"/>
      <c r="S415" s="261"/>
      <c r="T415" s="262"/>
      <c r="AT415" s="263" t="s">
        <v>153</v>
      </c>
      <c r="AU415" s="263" t="s">
        <v>83</v>
      </c>
      <c r="AV415" s="12" t="s">
        <v>81</v>
      </c>
      <c r="AW415" s="12" t="s">
        <v>37</v>
      </c>
      <c r="AX415" s="12" t="s">
        <v>73</v>
      </c>
      <c r="AY415" s="263" t="s">
        <v>143</v>
      </c>
    </row>
    <row r="416" s="11" customFormat="1">
      <c r="B416" s="232"/>
      <c r="C416" s="233"/>
      <c r="D416" s="234" t="s">
        <v>153</v>
      </c>
      <c r="E416" s="235" t="s">
        <v>21</v>
      </c>
      <c r="F416" s="236" t="s">
        <v>315</v>
      </c>
      <c r="G416" s="233"/>
      <c r="H416" s="237">
        <v>7.7000000000000002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AT416" s="243" t="s">
        <v>153</v>
      </c>
      <c r="AU416" s="243" t="s">
        <v>83</v>
      </c>
      <c r="AV416" s="11" t="s">
        <v>83</v>
      </c>
      <c r="AW416" s="11" t="s">
        <v>37</v>
      </c>
      <c r="AX416" s="11" t="s">
        <v>73</v>
      </c>
      <c r="AY416" s="243" t="s">
        <v>143</v>
      </c>
    </row>
    <row r="417" s="12" customFormat="1">
      <c r="B417" s="254"/>
      <c r="C417" s="255"/>
      <c r="D417" s="234" t="s">
        <v>153</v>
      </c>
      <c r="E417" s="256" t="s">
        <v>21</v>
      </c>
      <c r="F417" s="257" t="s">
        <v>253</v>
      </c>
      <c r="G417" s="255"/>
      <c r="H417" s="256" t="s">
        <v>21</v>
      </c>
      <c r="I417" s="258"/>
      <c r="J417" s="255"/>
      <c r="K417" s="255"/>
      <c r="L417" s="259"/>
      <c r="M417" s="260"/>
      <c r="N417" s="261"/>
      <c r="O417" s="261"/>
      <c r="P417" s="261"/>
      <c r="Q417" s="261"/>
      <c r="R417" s="261"/>
      <c r="S417" s="261"/>
      <c r="T417" s="262"/>
      <c r="AT417" s="263" t="s">
        <v>153</v>
      </c>
      <c r="AU417" s="263" t="s">
        <v>83</v>
      </c>
      <c r="AV417" s="12" t="s">
        <v>81</v>
      </c>
      <c r="AW417" s="12" t="s">
        <v>37</v>
      </c>
      <c r="AX417" s="12" t="s">
        <v>73</v>
      </c>
      <c r="AY417" s="263" t="s">
        <v>143</v>
      </c>
    </row>
    <row r="418" s="11" customFormat="1">
      <c r="B418" s="232"/>
      <c r="C418" s="233"/>
      <c r="D418" s="234" t="s">
        <v>153</v>
      </c>
      <c r="E418" s="235" t="s">
        <v>21</v>
      </c>
      <c r="F418" s="236" t="s">
        <v>316</v>
      </c>
      <c r="G418" s="233"/>
      <c r="H418" s="237">
        <v>2.7000000000000002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153</v>
      </c>
      <c r="AU418" s="243" t="s">
        <v>83</v>
      </c>
      <c r="AV418" s="11" t="s">
        <v>83</v>
      </c>
      <c r="AW418" s="11" t="s">
        <v>37</v>
      </c>
      <c r="AX418" s="11" t="s">
        <v>73</v>
      </c>
      <c r="AY418" s="243" t="s">
        <v>143</v>
      </c>
    </row>
    <row r="419" s="12" customFormat="1">
      <c r="B419" s="254"/>
      <c r="C419" s="255"/>
      <c r="D419" s="234" t="s">
        <v>153</v>
      </c>
      <c r="E419" s="256" t="s">
        <v>21</v>
      </c>
      <c r="F419" s="257" t="s">
        <v>255</v>
      </c>
      <c r="G419" s="255"/>
      <c r="H419" s="256" t="s">
        <v>21</v>
      </c>
      <c r="I419" s="258"/>
      <c r="J419" s="255"/>
      <c r="K419" s="255"/>
      <c r="L419" s="259"/>
      <c r="M419" s="260"/>
      <c r="N419" s="261"/>
      <c r="O419" s="261"/>
      <c r="P419" s="261"/>
      <c r="Q419" s="261"/>
      <c r="R419" s="261"/>
      <c r="S419" s="261"/>
      <c r="T419" s="262"/>
      <c r="AT419" s="263" t="s">
        <v>153</v>
      </c>
      <c r="AU419" s="263" t="s">
        <v>83</v>
      </c>
      <c r="AV419" s="12" t="s">
        <v>81</v>
      </c>
      <c r="AW419" s="12" t="s">
        <v>37</v>
      </c>
      <c r="AX419" s="12" t="s">
        <v>73</v>
      </c>
      <c r="AY419" s="263" t="s">
        <v>143</v>
      </c>
    </row>
    <row r="420" s="11" customFormat="1">
      <c r="B420" s="232"/>
      <c r="C420" s="233"/>
      <c r="D420" s="234" t="s">
        <v>153</v>
      </c>
      <c r="E420" s="235" t="s">
        <v>21</v>
      </c>
      <c r="F420" s="236" t="s">
        <v>317</v>
      </c>
      <c r="G420" s="233"/>
      <c r="H420" s="237">
        <v>1.45</v>
      </c>
      <c r="I420" s="238"/>
      <c r="J420" s="233"/>
      <c r="K420" s="233"/>
      <c r="L420" s="239"/>
      <c r="M420" s="240"/>
      <c r="N420" s="241"/>
      <c r="O420" s="241"/>
      <c r="P420" s="241"/>
      <c r="Q420" s="241"/>
      <c r="R420" s="241"/>
      <c r="S420" s="241"/>
      <c r="T420" s="242"/>
      <c r="AT420" s="243" t="s">
        <v>153</v>
      </c>
      <c r="AU420" s="243" t="s">
        <v>83</v>
      </c>
      <c r="AV420" s="11" t="s">
        <v>83</v>
      </c>
      <c r="AW420" s="11" t="s">
        <v>37</v>
      </c>
      <c r="AX420" s="11" t="s">
        <v>73</v>
      </c>
      <c r="AY420" s="243" t="s">
        <v>143</v>
      </c>
    </row>
    <row r="421" s="12" customFormat="1">
      <c r="B421" s="254"/>
      <c r="C421" s="255"/>
      <c r="D421" s="234" t="s">
        <v>153</v>
      </c>
      <c r="E421" s="256" t="s">
        <v>21</v>
      </c>
      <c r="F421" s="257" t="s">
        <v>257</v>
      </c>
      <c r="G421" s="255"/>
      <c r="H421" s="256" t="s">
        <v>21</v>
      </c>
      <c r="I421" s="258"/>
      <c r="J421" s="255"/>
      <c r="K421" s="255"/>
      <c r="L421" s="259"/>
      <c r="M421" s="260"/>
      <c r="N421" s="261"/>
      <c r="O421" s="261"/>
      <c r="P421" s="261"/>
      <c r="Q421" s="261"/>
      <c r="R421" s="261"/>
      <c r="S421" s="261"/>
      <c r="T421" s="262"/>
      <c r="AT421" s="263" t="s">
        <v>153</v>
      </c>
      <c r="AU421" s="263" t="s">
        <v>83</v>
      </c>
      <c r="AV421" s="12" t="s">
        <v>81</v>
      </c>
      <c r="AW421" s="12" t="s">
        <v>37</v>
      </c>
      <c r="AX421" s="12" t="s">
        <v>73</v>
      </c>
      <c r="AY421" s="263" t="s">
        <v>143</v>
      </c>
    </row>
    <row r="422" s="11" customFormat="1">
      <c r="B422" s="232"/>
      <c r="C422" s="233"/>
      <c r="D422" s="234" t="s">
        <v>153</v>
      </c>
      <c r="E422" s="235" t="s">
        <v>21</v>
      </c>
      <c r="F422" s="236" t="s">
        <v>318</v>
      </c>
      <c r="G422" s="233"/>
      <c r="H422" s="237">
        <v>1.6000000000000001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AT422" s="243" t="s">
        <v>153</v>
      </c>
      <c r="AU422" s="243" t="s">
        <v>83</v>
      </c>
      <c r="AV422" s="11" t="s">
        <v>83</v>
      </c>
      <c r="AW422" s="11" t="s">
        <v>37</v>
      </c>
      <c r="AX422" s="11" t="s">
        <v>73</v>
      </c>
      <c r="AY422" s="243" t="s">
        <v>143</v>
      </c>
    </row>
    <row r="423" s="12" customFormat="1">
      <c r="B423" s="254"/>
      <c r="C423" s="255"/>
      <c r="D423" s="234" t="s">
        <v>153</v>
      </c>
      <c r="E423" s="256" t="s">
        <v>21</v>
      </c>
      <c r="F423" s="257" t="s">
        <v>259</v>
      </c>
      <c r="G423" s="255"/>
      <c r="H423" s="256" t="s">
        <v>21</v>
      </c>
      <c r="I423" s="258"/>
      <c r="J423" s="255"/>
      <c r="K423" s="255"/>
      <c r="L423" s="259"/>
      <c r="M423" s="260"/>
      <c r="N423" s="261"/>
      <c r="O423" s="261"/>
      <c r="P423" s="261"/>
      <c r="Q423" s="261"/>
      <c r="R423" s="261"/>
      <c r="S423" s="261"/>
      <c r="T423" s="262"/>
      <c r="AT423" s="263" t="s">
        <v>153</v>
      </c>
      <c r="AU423" s="263" t="s">
        <v>83</v>
      </c>
      <c r="AV423" s="12" t="s">
        <v>81</v>
      </c>
      <c r="AW423" s="12" t="s">
        <v>37</v>
      </c>
      <c r="AX423" s="12" t="s">
        <v>73</v>
      </c>
      <c r="AY423" s="263" t="s">
        <v>143</v>
      </c>
    </row>
    <row r="424" s="11" customFormat="1">
      <c r="B424" s="232"/>
      <c r="C424" s="233"/>
      <c r="D424" s="234" t="s">
        <v>153</v>
      </c>
      <c r="E424" s="235" t="s">
        <v>21</v>
      </c>
      <c r="F424" s="236" t="s">
        <v>319</v>
      </c>
      <c r="G424" s="233"/>
      <c r="H424" s="237">
        <v>15.1</v>
      </c>
      <c r="I424" s="238"/>
      <c r="J424" s="233"/>
      <c r="K424" s="233"/>
      <c r="L424" s="239"/>
      <c r="M424" s="240"/>
      <c r="N424" s="241"/>
      <c r="O424" s="241"/>
      <c r="P424" s="241"/>
      <c r="Q424" s="241"/>
      <c r="R424" s="241"/>
      <c r="S424" s="241"/>
      <c r="T424" s="242"/>
      <c r="AT424" s="243" t="s">
        <v>153</v>
      </c>
      <c r="AU424" s="243" t="s">
        <v>83</v>
      </c>
      <c r="AV424" s="11" t="s">
        <v>83</v>
      </c>
      <c r="AW424" s="11" t="s">
        <v>37</v>
      </c>
      <c r="AX424" s="11" t="s">
        <v>73</v>
      </c>
      <c r="AY424" s="243" t="s">
        <v>143</v>
      </c>
    </row>
    <row r="425" s="12" customFormat="1">
      <c r="B425" s="254"/>
      <c r="C425" s="255"/>
      <c r="D425" s="234" t="s">
        <v>153</v>
      </c>
      <c r="E425" s="256" t="s">
        <v>21</v>
      </c>
      <c r="F425" s="257" t="s">
        <v>320</v>
      </c>
      <c r="G425" s="255"/>
      <c r="H425" s="256" t="s">
        <v>21</v>
      </c>
      <c r="I425" s="258"/>
      <c r="J425" s="255"/>
      <c r="K425" s="255"/>
      <c r="L425" s="259"/>
      <c r="M425" s="260"/>
      <c r="N425" s="261"/>
      <c r="O425" s="261"/>
      <c r="P425" s="261"/>
      <c r="Q425" s="261"/>
      <c r="R425" s="261"/>
      <c r="S425" s="261"/>
      <c r="T425" s="262"/>
      <c r="AT425" s="263" t="s">
        <v>153</v>
      </c>
      <c r="AU425" s="263" t="s">
        <v>83</v>
      </c>
      <c r="AV425" s="12" t="s">
        <v>81</v>
      </c>
      <c r="AW425" s="12" t="s">
        <v>37</v>
      </c>
      <c r="AX425" s="12" t="s">
        <v>73</v>
      </c>
      <c r="AY425" s="263" t="s">
        <v>143</v>
      </c>
    </row>
    <row r="426" s="11" customFormat="1">
      <c r="B426" s="232"/>
      <c r="C426" s="233"/>
      <c r="D426" s="234" t="s">
        <v>153</v>
      </c>
      <c r="E426" s="235" t="s">
        <v>21</v>
      </c>
      <c r="F426" s="236" t="s">
        <v>321</v>
      </c>
      <c r="G426" s="233"/>
      <c r="H426" s="237">
        <v>15.15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AT426" s="243" t="s">
        <v>153</v>
      </c>
      <c r="AU426" s="243" t="s">
        <v>83</v>
      </c>
      <c r="AV426" s="11" t="s">
        <v>83</v>
      </c>
      <c r="AW426" s="11" t="s">
        <v>37</v>
      </c>
      <c r="AX426" s="11" t="s">
        <v>73</v>
      </c>
      <c r="AY426" s="243" t="s">
        <v>143</v>
      </c>
    </row>
    <row r="427" s="12" customFormat="1">
      <c r="B427" s="254"/>
      <c r="C427" s="255"/>
      <c r="D427" s="234" t="s">
        <v>153</v>
      </c>
      <c r="E427" s="256" t="s">
        <v>21</v>
      </c>
      <c r="F427" s="257" t="s">
        <v>261</v>
      </c>
      <c r="G427" s="255"/>
      <c r="H427" s="256" t="s">
        <v>21</v>
      </c>
      <c r="I427" s="258"/>
      <c r="J427" s="255"/>
      <c r="K427" s="255"/>
      <c r="L427" s="259"/>
      <c r="M427" s="260"/>
      <c r="N427" s="261"/>
      <c r="O427" s="261"/>
      <c r="P427" s="261"/>
      <c r="Q427" s="261"/>
      <c r="R427" s="261"/>
      <c r="S427" s="261"/>
      <c r="T427" s="262"/>
      <c r="AT427" s="263" t="s">
        <v>153</v>
      </c>
      <c r="AU427" s="263" t="s">
        <v>83</v>
      </c>
      <c r="AV427" s="12" t="s">
        <v>81</v>
      </c>
      <c r="AW427" s="12" t="s">
        <v>37</v>
      </c>
      <c r="AX427" s="12" t="s">
        <v>73</v>
      </c>
      <c r="AY427" s="263" t="s">
        <v>143</v>
      </c>
    </row>
    <row r="428" s="11" customFormat="1">
      <c r="B428" s="232"/>
      <c r="C428" s="233"/>
      <c r="D428" s="234" t="s">
        <v>153</v>
      </c>
      <c r="E428" s="235" t="s">
        <v>21</v>
      </c>
      <c r="F428" s="236" t="s">
        <v>322</v>
      </c>
      <c r="G428" s="233"/>
      <c r="H428" s="237">
        <v>14.699999999999999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AT428" s="243" t="s">
        <v>153</v>
      </c>
      <c r="AU428" s="243" t="s">
        <v>83</v>
      </c>
      <c r="AV428" s="11" t="s">
        <v>83</v>
      </c>
      <c r="AW428" s="11" t="s">
        <v>37</v>
      </c>
      <c r="AX428" s="11" t="s">
        <v>73</v>
      </c>
      <c r="AY428" s="243" t="s">
        <v>143</v>
      </c>
    </row>
    <row r="429" s="12" customFormat="1">
      <c r="B429" s="254"/>
      <c r="C429" s="255"/>
      <c r="D429" s="234" t="s">
        <v>153</v>
      </c>
      <c r="E429" s="256" t="s">
        <v>21</v>
      </c>
      <c r="F429" s="257" t="s">
        <v>268</v>
      </c>
      <c r="G429" s="255"/>
      <c r="H429" s="256" t="s">
        <v>21</v>
      </c>
      <c r="I429" s="258"/>
      <c r="J429" s="255"/>
      <c r="K429" s="255"/>
      <c r="L429" s="259"/>
      <c r="M429" s="260"/>
      <c r="N429" s="261"/>
      <c r="O429" s="261"/>
      <c r="P429" s="261"/>
      <c r="Q429" s="261"/>
      <c r="R429" s="261"/>
      <c r="S429" s="261"/>
      <c r="T429" s="262"/>
      <c r="AT429" s="263" t="s">
        <v>153</v>
      </c>
      <c r="AU429" s="263" t="s">
        <v>83</v>
      </c>
      <c r="AV429" s="12" t="s">
        <v>81</v>
      </c>
      <c r="AW429" s="12" t="s">
        <v>37</v>
      </c>
      <c r="AX429" s="12" t="s">
        <v>73</v>
      </c>
      <c r="AY429" s="263" t="s">
        <v>143</v>
      </c>
    </row>
    <row r="430" s="11" customFormat="1">
      <c r="B430" s="232"/>
      <c r="C430" s="233"/>
      <c r="D430" s="234" t="s">
        <v>153</v>
      </c>
      <c r="E430" s="235" t="s">
        <v>21</v>
      </c>
      <c r="F430" s="236" t="s">
        <v>323</v>
      </c>
      <c r="G430" s="233"/>
      <c r="H430" s="237">
        <v>3.5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153</v>
      </c>
      <c r="AU430" s="243" t="s">
        <v>83</v>
      </c>
      <c r="AV430" s="11" t="s">
        <v>83</v>
      </c>
      <c r="AW430" s="11" t="s">
        <v>37</v>
      </c>
      <c r="AX430" s="11" t="s">
        <v>73</v>
      </c>
      <c r="AY430" s="243" t="s">
        <v>143</v>
      </c>
    </row>
    <row r="431" s="12" customFormat="1">
      <c r="B431" s="254"/>
      <c r="C431" s="255"/>
      <c r="D431" s="234" t="s">
        <v>153</v>
      </c>
      <c r="E431" s="256" t="s">
        <v>21</v>
      </c>
      <c r="F431" s="257" t="s">
        <v>270</v>
      </c>
      <c r="G431" s="255"/>
      <c r="H431" s="256" t="s">
        <v>21</v>
      </c>
      <c r="I431" s="258"/>
      <c r="J431" s="255"/>
      <c r="K431" s="255"/>
      <c r="L431" s="259"/>
      <c r="M431" s="260"/>
      <c r="N431" s="261"/>
      <c r="O431" s="261"/>
      <c r="P431" s="261"/>
      <c r="Q431" s="261"/>
      <c r="R431" s="261"/>
      <c r="S431" s="261"/>
      <c r="T431" s="262"/>
      <c r="AT431" s="263" t="s">
        <v>153</v>
      </c>
      <c r="AU431" s="263" t="s">
        <v>83</v>
      </c>
      <c r="AV431" s="12" t="s">
        <v>81</v>
      </c>
      <c r="AW431" s="12" t="s">
        <v>37</v>
      </c>
      <c r="AX431" s="12" t="s">
        <v>73</v>
      </c>
      <c r="AY431" s="263" t="s">
        <v>143</v>
      </c>
    </row>
    <row r="432" s="11" customFormat="1">
      <c r="B432" s="232"/>
      <c r="C432" s="233"/>
      <c r="D432" s="234" t="s">
        <v>153</v>
      </c>
      <c r="E432" s="235" t="s">
        <v>21</v>
      </c>
      <c r="F432" s="236" t="s">
        <v>324</v>
      </c>
      <c r="G432" s="233"/>
      <c r="H432" s="237">
        <v>4.4500000000000002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AT432" s="243" t="s">
        <v>153</v>
      </c>
      <c r="AU432" s="243" t="s">
        <v>83</v>
      </c>
      <c r="AV432" s="11" t="s">
        <v>83</v>
      </c>
      <c r="AW432" s="11" t="s">
        <v>37</v>
      </c>
      <c r="AX432" s="11" t="s">
        <v>73</v>
      </c>
      <c r="AY432" s="243" t="s">
        <v>143</v>
      </c>
    </row>
    <row r="433" s="13" customFormat="1">
      <c r="B433" s="264"/>
      <c r="C433" s="265"/>
      <c r="D433" s="234" t="s">
        <v>153</v>
      </c>
      <c r="E433" s="266" t="s">
        <v>21</v>
      </c>
      <c r="F433" s="267" t="s">
        <v>188</v>
      </c>
      <c r="G433" s="265"/>
      <c r="H433" s="268">
        <v>152.59999999999999</v>
      </c>
      <c r="I433" s="269"/>
      <c r="J433" s="265"/>
      <c r="K433" s="265"/>
      <c r="L433" s="270"/>
      <c r="M433" s="271"/>
      <c r="N433" s="272"/>
      <c r="O433" s="272"/>
      <c r="P433" s="272"/>
      <c r="Q433" s="272"/>
      <c r="R433" s="272"/>
      <c r="S433" s="272"/>
      <c r="T433" s="273"/>
      <c r="AT433" s="274" t="s">
        <v>153</v>
      </c>
      <c r="AU433" s="274" t="s">
        <v>83</v>
      </c>
      <c r="AV433" s="13" t="s">
        <v>151</v>
      </c>
      <c r="AW433" s="13" t="s">
        <v>37</v>
      </c>
      <c r="AX433" s="13" t="s">
        <v>81</v>
      </c>
      <c r="AY433" s="274" t="s">
        <v>143</v>
      </c>
    </row>
    <row r="434" s="1" customFormat="1" ht="16.5" customHeight="1">
      <c r="B434" s="45"/>
      <c r="C434" s="220" t="s">
        <v>518</v>
      </c>
      <c r="D434" s="220" t="s">
        <v>146</v>
      </c>
      <c r="E434" s="221" t="s">
        <v>519</v>
      </c>
      <c r="F434" s="222" t="s">
        <v>520</v>
      </c>
      <c r="G434" s="223" t="s">
        <v>170</v>
      </c>
      <c r="H434" s="224">
        <v>152.59999999999999</v>
      </c>
      <c r="I434" s="225"/>
      <c r="J434" s="226">
        <f>ROUND(I434*H434,2)</f>
        <v>0</v>
      </c>
      <c r="K434" s="222" t="s">
        <v>150</v>
      </c>
      <c r="L434" s="71"/>
      <c r="M434" s="227" t="s">
        <v>21</v>
      </c>
      <c r="N434" s="228" t="s">
        <v>44</v>
      </c>
      <c r="O434" s="46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AR434" s="23" t="s">
        <v>290</v>
      </c>
      <c r="AT434" s="23" t="s">
        <v>146</v>
      </c>
      <c r="AU434" s="23" t="s">
        <v>83</v>
      </c>
      <c r="AY434" s="23" t="s">
        <v>143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23" t="s">
        <v>81</v>
      </c>
      <c r="BK434" s="231">
        <f>ROUND(I434*H434,2)</f>
        <v>0</v>
      </c>
      <c r="BL434" s="23" t="s">
        <v>290</v>
      </c>
      <c r="BM434" s="23" t="s">
        <v>521</v>
      </c>
    </row>
    <row r="435" s="1" customFormat="1" ht="16.5" customHeight="1">
      <c r="B435" s="45"/>
      <c r="C435" s="244" t="s">
        <v>522</v>
      </c>
      <c r="D435" s="244" t="s">
        <v>159</v>
      </c>
      <c r="E435" s="245" t="s">
        <v>523</v>
      </c>
      <c r="F435" s="246" t="s">
        <v>524</v>
      </c>
      <c r="G435" s="247" t="s">
        <v>170</v>
      </c>
      <c r="H435" s="248">
        <v>167.86000000000001</v>
      </c>
      <c r="I435" s="249"/>
      <c r="J435" s="250">
        <f>ROUND(I435*H435,2)</f>
        <v>0</v>
      </c>
      <c r="K435" s="246" t="s">
        <v>150</v>
      </c>
      <c r="L435" s="251"/>
      <c r="M435" s="252" t="s">
        <v>21</v>
      </c>
      <c r="N435" s="253" t="s">
        <v>44</v>
      </c>
      <c r="O435" s="46"/>
      <c r="P435" s="229">
        <f>O435*H435</f>
        <v>0</v>
      </c>
      <c r="Q435" s="229">
        <v>0.00016000000000000001</v>
      </c>
      <c r="R435" s="229">
        <f>Q435*H435</f>
        <v>0.026857600000000006</v>
      </c>
      <c r="S435" s="229">
        <v>0</v>
      </c>
      <c r="T435" s="230">
        <f>S435*H435</f>
        <v>0</v>
      </c>
      <c r="AR435" s="23" t="s">
        <v>398</v>
      </c>
      <c r="AT435" s="23" t="s">
        <v>159</v>
      </c>
      <c r="AU435" s="23" t="s">
        <v>83</v>
      </c>
      <c r="AY435" s="23" t="s">
        <v>143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23" t="s">
        <v>81</v>
      </c>
      <c r="BK435" s="231">
        <f>ROUND(I435*H435,2)</f>
        <v>0</v>
      </c>
      <c r="BL435" s="23" t="s">
        <v>290</v>
      </c>
      <c r="BM435" s="23" t="s">
        <v>525</v>
      </c>
    </row>
    <row r="436" s="11" customFormat="1">
      <c r="B436" s="232"/>
      <c r="C436" s="233"/>
      <c r="D436" s="234" t="s">
        <v>153</v>
      </c>
      <c r="E436" s="233"/>
      <c r="F436" s="236" t="s">
        <v>526</v>
      </c>
      <c r="G436" s="233"/>
      <c r="H436" s="237">
        <v>167.86000000000001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153</v>
      </c>
      <c r="AU436" s="243" t="s">
        <v>83</v>
      </c>
      <c r="AV436" s="11" t="s">
        <v>83</v>
      </c>
      <c r="AW436" s="11" t="s">
        <v>6</v>
      </c>
      <c r="AX436" s="11" t="s">
        <v>81</v>
      </c>
      <c r="AY436" s="243" t="s">
        <v>143</v>
      </c>
    </row>
    <row r="437" s="1" customFormat="1" ht="16.5" customHeight="1">
      <c r="B437" s="45"/>
      <c r="C437" s="220" t="s">
        <v>527</v>
      </c>
      <c r="D437" s="220" t="s">
        <v>146</v>
      </c>
      <c r="E437" s="221" t="s">
        <v>528</v>
      </c>
      <c r="F437" s="222" t="s">
        <v>529</v>
      </c>
      <c r="G437" s="223" t="s">
        <v>170</v>
      </c>
      <c r="H437" s="224">
        <v>152.59999999999999</v>
      </c>
      <c r="I437" s="225"/>
      <c r="J437" s="226">
        <f>ROUND(I437*H437,2)</f>
        <v>0</v>
      </c>
      <c r="K437" s="222" t="s">
        <v>150</v>
      </c>
      <c r="L437" s="71"/>
      <c r="M437" s="227" t="s">
        <v>21</v>
      </c>
      <c r="N437" s="228" t="s">
        <v>44</v>
      </c>
      <c r="O437" s="46"/>
      <c r="P437" s="229">
        <f>O437*H437</f>
        <v>0</v>
      </c>
      <c r="Q437" s="229">
        <v>0</v>
      </c>
      <c r="R437" s="229">
        <f>Q437*H437</f>
        <v>0</v>
      </c>
      <c r="S437" s="229">
        <v>0</v>
      </c>
      <c r="T437" s="230">
        <f>S437*H437</f>
        <v>0</v>
      </c>
      <c r="AR437" s="23" t="s">
        <v>290</v>
      </c>
      <c r="AT437" s="23" t="s">
        <v>146</v>
      </c>
      <c r="AU437" s="23" t="s">
        <v>83</v>
      </c>
      <c r="AY437" s="23" t="s">
        <v>143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23" t="s">
        <v>81</v>
      </c>
      <c r="BK437" s="231">
        <f>ROUND(I437*H437,2)</f>
        <v>0</v>
      </c>
      <c r="BL437" s="23" t="s">
        <v>290</v>
      </c>
      <c r="BM437" s="23" t="s">
        <v>530</v>
      </c>
    </row>
    <row r="438" s="1" customFormat="1" ht="16.5" customHeight="1">
      <c r="B438" s="45"/>
      <c r="C438" s="244" t="s">
        <v>531</v>
      </c>
      <c r="D438" s="244" t="s">
        <v>159</v>
      </c>
      <c r="E438" s="245" t="s">
        <v>532</v>
      </c>
      <c r="F438" s="246" t="s">
        <v>533</v>
      </c>
      <c r="G438" s="247" t="s">
        <v>170</v>
      </c>
      <c r="H438" s="248">
        <v>155.65199999999999</v>
      </c>
      <c r="I438" s="249"/>
      <c r="J438" s="250">
        <f>ROUND(I438*H438,2)</f>
        <v>0</v>
      </c>
      <c r="K438" s="246" t="s">
        <v>150</v>
      </c>
      <c r="L438" s="251"/>
      <c r="M438" s="252" t="s">
        <v>21</v>
      </c>
      <c r="N438" s="253" t="s">
        <v>44</v>
      </c>
      <c r="O438" s="46"/>
      <c r="P438" s="229">
        <f>O438*H438</f>
        <v>0</v>
      </c>
      <c r="Q438" s="229">
        <v>0.0014</v>
      </c>
      <c r="R438" s="229">
        <f>Q438*H438</f>
        <v>0.21791279999999999</v>
      </c>
      <c r="S438" s="229">
        <v>0</v>
      </c>
      <c r="T438" s="230">
        <f>S438*H438</f>
        <v>0</v>
      </c>
      <c r="AR438" s="23" t="s">
        <v>398</v>
      </c>
      <c r="AT438" s="23" t="s">
        <v>159</v>
      </c>
      <c r="AU438" s="23" t="s">
        <v>83</v>
      </c>
      <c r="AY438" s="23" t="s">
        <v>143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23" t="s">
        <v>81</v>
      </c>
      <c r="BK438" s="231">
        <f>ROUND(I438*H438,2)</f>
        <v>0</v>
      </c>
      <c r="BL438" s="23" t="s">
        <v>290</v>
      </c>
      <c r="BM438" s="23" t="s">
        <v>534</v>
      </c>
    </row>
    <row r="439" s="11" customFormat="1">
      <c r="B439" s="232"/>
      <c r="C439" s="233"/>
      <c r="D439" s="234" t="s">
        <v>153</v>
      </c>
      <c r="E439" s="233"/>
      <c r="F439" s="236" t="s">
        <v>535</v>
      </c>
      <c r="G439" s="233"/>
      <c r="H439" s="237">
        <v>155.65199999999999</v>
      </c>
      <c r="I439" s="238"/>
      <c r="J439" s="233"/>
      <c r="K439" s="233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153</v>
      </c>
      <c r="AU439" s="243" t="s">
        <v>83</v>
      </c>
      <c r="AV439" s="11" t="s">
        <v>83</v>
      </c>
      <c r="AW439" s="11" t="s">
        <v>6</v>
      </c>
      <c r="AX439" s="11" t="s">
        <v>81</v>
      </c>
      <c r="AY439" s="243" t="s">
        <v>143</v>
      </c>
    </row>
    <row r="440" s="1" customFormat="1" ht="16.5" customHeight="1">
      <c r="B440" s="45"/>
      <c r="C440" s="220" t="s">
        <v>536</v>
      </c>
      <c r="D440" s="220" t="s">
        <v>146</v>
      </c>
      <c r="E440" s="221" t="s">
        <v>537</v>
      </c>
      <c r="F440" s="222" t="s">
        <v>538</v>
      </c>
      <c r="G440" s="223" t="s">
        <v>439</v>
      </c>
      <c r="H440" s="224">
        <v>2.3490000000000002</v>
      </c>
      <c r="I440" s="225"/>
      <c r="J440" s="226">
        <f>ROUND(I440*H440,2)</f>
        <v>0</v>
      </c>
      <c r="K440" s="222" t="s">
        <v>150</v>
      </c>
      <c r="L440" s="71"/>
      <c r="M440" s="227" t="s">
        <v>21</v>
      </c>
      <c r="N440" s="228" t="s">
        <v>44</v>
      </c>
      <c r="O440" s="46"/>
      <c r="P440" s="229">
        <f>O440*H440</f>
        <v>0</v>
      </c>
      <c r="Q440" s="229">
        <v>0</v>
      </c>
      <c r="R440" s="229">
        <f>Q440*H440</f>
        <v>0</v>
      </c>
      <c r="S440" s="229">
        <v>0</v>
      </c>
      <c r="T440" s="230">
        <f>S440*H440</f>
        <v>0</v>
      </c>
      <c r="AR440" s="23" t="s">
        <v>290</v>
      </c>
      <c r="AT440" s="23" t="s">
        <v>146</v>
      </c>
      <c r="AU440" s="23" t="s">
        <v>83</v>
      </c>
      <c r="AY440" s="23" t="s">
        <v>143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23" t="s">
        <v>81</v>
      </c>
      <c r="BK440" s="231">
        <f>ROUND(I440*H440,2)</f>
        <v>0</v>
      </c>
      <c r="BL440" s="23" t="s">
        <v>290</v>
      </c>
      <c r="BM440" s="23" t="s">
        <v>539</v>
      </c>
    </row>
    <row r="441" s="1" customFormat="1" ht="25.5" customHeight="1">
      <c r="B441" s="45"/>
      <c r="C441" s="220" t="s">
        <v>540</v>
      </c>
      <c r="D441" s="220" t="s">
        <v>146</v>
      </c>
      <c r="E441" s="221" t="s">
        <v>541</v>
      </c>
      <c r="F441" s="222" t="s">
        <v>542</v>
      </c>
      <c r="G441" s="223" t="s">
        <v>439</v>
      </c>
      <c r="H441" s="224">
        <v>2.3490000000000002</v>
      </c>
      <c r="I441" s="225"/>
      <c r="J441" s="226">
        <f>ROUND(I441*H441,2)</f>
        <v>0</v>
      </c>
      <c r="K441" s="222" t="s">
        <v>150</v>
      </c>
      <c r="L441" s="71"/>
      <c r="M441" s="227" t="s">
        <v>21</v>
      </c>
      <c r="N441" s="228" t="s">
        <v>44</v>
      </c>
      <c r="O441" s="46"/>
      <c r="P441" s="229">
        <f>O441*H441</f>
        <v>0</v>
      </c>
      <c r="Q441" s="229">
        <v>0</v>
      </c>
      <c r="R441" s="229">
        <f>Q441*H441</f>
        <v>0</v>
      </c>
      <c r="S441" s="229">
        <v>0</v>
      </c>
      <c r="T441" s="230">
        <f>S441*H441</f>
        <v>0</v>
      </c>
      <c r="AR441" s="23" t="s">
        <v>290</v>
      </c>
      <c r="AT441" s="23" t="s">
        <v>146</v>
      </c>
      <c r="AU441" s="23" t="s">
        <v>83</v>
      </c>
      <c r="AY441" s="23" t="s">
        <v>143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23" t="s">
        <v>81</v>
      </c>
      <c r="BK441" s="231">
        <f>ROUND(I441*H441,2)</f>
        <v>0</v>
      </c>
      <c r="BL441" s="23" t="s">
        <v>290</v>
      </c>
      <c r="BM441" s="23" t="s">
        <v>543</v>
      </c>
    </row>
    <row r="442" s="10" customFormat="1" ht="29.88" customHeight="1">
      <c r="B442" s="204"/>
      <c r="C442" s="205"/>
      <c r="D442" s="206" t="s">
        <v>72</v>
      </c>
      <c r="E442" s="218" t="s">
        <v>544</v>
      </c>
      <c r="F442" s="218" t="s">
        <v>545</v>
      </c>
      <c r="G442" s="205"/>
      <c r="H442" s="205"/>
      <c r="I442" s="208"/>
      <c r="J442" s="219">
        <f>BK442</f>
        <v>0</v>
      </c>
      <c r="K442" s="205"/>
      <c r="L442" s="210"/>
      <c r="M442" s="211"/>
      <c r="N442" s="212"/>
      <c r="O442" s="212"/>
      <c r="P442" s="213">
        <f>P443</f>
        <v>0</v>
      </c>
      <c r="Q442" s="212"/>
      <c r="R442" s="213">
        <f>R443</f>
        <v>0</v>
      </c>
      <c r="S442" s="212"/>
      <c r="T442" s="214">
        <f>T443</f>
        <v>0.26200000000000001</v>
      </c>
      <c r="AR442" s="215" t="s">
        <v>83</v>
      </c>
      <c r="AT442" s="216" t="s">
        <v>72</v>
      </c>
      <c r="AU442" s="216" t="s">
        <v>81</v>
      </c>
      <c r="AY442" s="215" t="s">
        <v>143</v>
      </c>
      <c r="BK442" s="217">
        <f>BK443</f>
        <v>0</v>
      </c>
    </row>
    <row r="443" s="1" customFormat="1" ht="16.5" customHeight="1">
      <c r="B443" s="45"/>
      <c r="C443" s="220" t="s">
        <v>546</v>
      </c>
      <c r="D443" s="220" t="s">
        <v>146</v>
      </c>
      <c r="E443" s="221" t="s">
        <v>547</v>
      </c>
      <c r="F443" s="222" t="s">
        <v>548</v>
      </c>
      <c r="G443" s="223" t="s">
        <v>157</v>
      </c>
      <c r="H443" s="224">
        <v>2</v>
      </c>
      <c r="I443" s="225"/>
      <c r="J443" s="226">
        <f>ROUND(I443*H443,2)</f>
        <v>0</v>
      </c>
      <c r="K443" s="222" t="s">
        <v>150</v>
      </c>
      <c r="L443" s="71"/>
      <c r="M443" s="227" t="s">
        <v>21</v>
      </c>
      <c r="N443" s="228" t="s">
        <v>44</v>
      </c>
      <c r="O443" s="46"/>
      <c r="P443" s="229">
        <f>O443*H443</f>
        <v>0</v>
      </c>
      <c r="Q443" s="229">
        <v>0</v>
      </c>
      <c r="R443" s="229">
        <f>Q443*H443</f>
        <v>0</v>
      </c>
      <c r="S443" s="229">
        <v>0.13100000000000001</v>
      </c>
      <c r="T443" s="230">
        <f>S443*H443</f>
        <v>0.26200000000000001</v>
      </c>
      <c r="AR443" s="23" t="s">
        <v>290</v>
      </c>
      <c r="AT443" s="23" t="s">
        <v>146</v>
      </c>
      <c r="AU443" s="23" t="s">
        <v>83</v>
      </c>
      <c r="AY443" s="23" t="s">
        <v>143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23" t="s">
        <v>81</v>
      </c>
      <c r="BK443" s="231">
        <f>ROUND(I443*H443,2)</f>
        <v>0</v>
      </c>
      <c r="BL443" s="23" t="s">
        <v>290</v>
      </c>
      <c r="BM443" s="23" t="s">
        <v>549</v>
      </c>
    </row>
    <row r="444" s="10" customFormat="1" ht="29.88" customHeight="1">
      <c r="B444" s="204"/>
      <c r="C444" s="205"/>
      <c r="D444" s="206" t="s">
        <v>72</v>
      </c>
      <c r="E444" s="218" t="s">
        <v>550</v>
      </c>
      <c r="F444" s="218" t="s">
        <v>551</v>
      </c>
      <c r="G444" s="205"/>
      <c r="H444" s="205"/>
      <c r="I444" s="208"/>
      <c r="J444" s="219">
        <f>BK444</f>
        <v>0</v>
      </c>
      <c r="K444" s="205"/>
      <c r="L444" s="210"/>
      <c r="M444" s="211"/>
      <c r="N444" s="212"/>
      <c r="O444" s="212"/>
      <c r="P444" s="213">
        <f>SUM(P445:P514)</f>
        <v>0</v>
      </c>
      <c r="Q444" s="212"/>
      <c r="R444" s="213">
        <f>SUM(R445:R514)</f>
        <v>2.9489697000000001</v>
      </c>
      <c r="S444" s="212"/>
      <c r="T444" s="214">
        <f>SUM(T445:T514)</f>
        <v>0.69819299999999995</v>
      </c>
      <c r="AR444" s="215" t="s">
        <v>83</v>
      </c>
      <c r="AT444" s="216" t="s">
        <v>72</v>
      </c>
      <c r="AU444" s="216" t="s">
        <v>81</v>
      </c>
      <c r="AY444" s="215" t="s">
        <v>143</v>
      </c>
      <c r="BK444" s="217">
        <f>SUM(BK445:BK514)</f>
        <v>0</v>
      </c>
    </row>
    <row r="445" s="1" customFormat="1" ht="16.5" customHeight="1">
      <c r="B445" s="45"/>
      <c r="C445" s="220" t="s">
        <v>552</v>
      </c>
      <c r="D445" s="220" t="s">
        <v>146</v>
      </c>
      <c r="E445" s="221" t="s">
        <v>553</v>
      </c>
      <c r="F445" s="222" t="s">
        <v>554</v>
      </c>
      <c r="G445" s="223" t="s">
        <v>192</v>
      </c>
      <c r="H445" s="224">
        <v>71.400000000000006</v>
      </c>
      <c r="I445" s="225"/>
      <c r="J445" s="226">
        <f>ROUND(I445*H445,2)</f>
        <v>0</v>
      </c>
      <c r="K445" s="222" t="s">
        <v>150</v>
      </c>
      <c r="L445" s="71"/>
      <c r="M445" s="227" t="s">
        <v>21</v>
      </c>
      <c r="N445" s="228" t="s">
        <v>44</v>
      </c>
      <c r="O445" s="46"/>
      <c r="P445" s="229">
        <f>O445*H445</f>
        <v>0</v>
      </c>
      <c r="Q445" s="229">
        <v>0.00046000000000000001</v>
      </c>
      <c r="R445" s="229">
        <f>Q445*H445</f>
        <v>0.032844000000000005</v>
      </c>
      <c r="S445" s="229">
        <v>0</v>
      </c>
      <c r="T445" s="230">
        <f>S445*H445</f>
        <v>0</v>
      </c>
      <c r="AR445" s="23" t="s">
        <v>290</v>
      </c>
      <c r="AT445" s="23" t="s">
        <v>146</v>
      </c>
      <c r="AU445" s="23" t="s">
        <v>83</v>
      </c>
      <c r="AY445" s="23" t="s">
        <v>143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23" t="s">
        <v>81</v>
      </c>
      <c r="BK445" s="231">
        <f>ROUND(I445*H445,2)</f>
        <v>0</v>
      </c>
      <c r="BL445" s="23" t="s">
        <v>290</v>
      </c>
      <c r="BM445" s="23" t="s">
        <v>555</v>
      </c>
    </row>
    <row r="446" s="12" customFormat="1">
      <c r="B446" s="254"/>
      <c r="C446" s="255"/>
      <c r="D446" s="234" t="s">
        <v>153</v>
      </c>
      <c r="E446" s="256" t="s">
        <v>21</v>
      </c>
      <c r="F446" s="257" t="s">
        <v>300</v>
      </c>
      <c r="G446" s="255"/>
      <c r="H446" s="256" t="s">
        <v>21</v>
      </c>
      <c r="I446" s="258"/>
      <c r="J446" s="255"/>
      <c r="K446" s="255"/>
      <c r="L446" s="259"/>
      <c r="M446" s="260"/>
      <c r="N446" s="261"/>
      <c r="O446" s="261"/>
      <c r="P446" s="261"/>
      <c r="Q446" s="261"/>
      <c r="R446" s="261"/>
      <c r="S446" s="261"/>
      <c r="T446" s="262"/>
      <c r="AT446" s="263" t="s">
        <v>153</v>
      </c>
      <c r="AU446" s="263" t="s">
        <v>83</v>
      </c>
      <c r="AV446" s="12" t="s">
        <v>81</v>
      </c>
      <c r="AW446" s="12" t="s">
        <v>37</v>
      </c>
      <c r="AX446" s="12" t="s">
        <v>73</v>
      </c>
      <c r="AY446" s="263" t="s">
        <v>143</v>
      </c>
    </row>
    <row r="447" s="11" customFormat="1">
      <c r="B447" s="232"/>
      <c r="C447" s="233"/>
      <c r="D447" s="234" t="s">
        <v>153</v>
      </c>
      <c r="E447" s="235" t="s">
        <v>21</v>
      </c>
      <c r="F447" s="236" t="s">
        <v>556</v>
      </c>
      <c r="G447" s="233"/>
      <c r="H447" s="237">
        <v>7.7999999999999998</v>
      </c>
      <c r="I447" s="238"/>
      <c r="J447" s="233"/>
      <c r="K447" s="233"/>
      <c r="L447" s="239"/>
      <c r="M447" s="240"/>
      <c r="N447" s="241"/>
      <c r="O447" s="241"/>
      <c r="P447" s="241"/>
      <c r="Q447" s="241"/>
      <c r="R447" s="241"/>
      <c r="S447" s="241"/>
      <c r="T447" s="242"/>
      <c r="AT447" s="243" t="s">
        <v>153</v>
      </c>
      <c r="AU447" s="243" t="s">
        <v>83</v>
      </c>
      <c r="AV447" s="11" t="s">
        <v>83</v>
      </c>
      <c r="AW447" s="11" t="s">
        <v>37</v>
      </c>
      <c r="AX447" s="11" t="s">
        <v>73</v>
      </c>
      <c r="AY447" s="243" t="s">
        <v>143</v>
      </c>
    </row>
    <row r="448" s="12" customFormat="1">
      <c r="B448" s="254"/>
      <c r="C448" s="255"/>
      <c r="D448" s="234" t="s">
        <v>153</v>
      </c>
      <c r="E448" s="256" t="s">
        <v>21</v>
      </c>
      <c r="F448" s="257" t="s">
        <v>180</v>
      </c>
      <c r="G448" s="255"/>
      <c r="H448" s="256" t="s">
        <v>21</v>
      </c>
      <c r="I448" s="258"/>
      <c r="J448" s="255"/>
      <c r="K448" s="255"/>
      <c r="L448" s="259"/>
      <c r="M448" s="260"/>
      <c r="N448" s="261"/>
      <c r="O448" s="261"/>
      <c r="P448" s="261"/>
      <c r="Q448" s="261"/>
      <c r="R448" s="261"/>
      <c r="S448" s="261"/>
      <c r="T448" s="262"/>
      <c r="AT448" s="263" t="s">
        <v>153</v>
      </c>
      <c r="AU448" s="263" t="s">
        <v>83</v>
      </c>
      <c r="AV448" s="12" t="s">
        <v>81</v>
      </c>
      <c r="AW448" s="12" t="s">
        <v>37</v>
      </c>
      <c r="AX448" s="12" t="s">
        <v>73</v>
      </c>
      <c r="AY448" s="263" t="s">
        <v>143</v>
      </c>
    </row>
    <row r="449" s="11" customFormat="1">
      <c r="B449" s="232"/>
      <c r="C449" s="233"/>
      <c r="D449" s="234" t="s">
        <v>153</v>
      </c>
      <c r="E449" s="235" t="s">
        <v>21</v>
      </c>
      <c r="F449" s="236" t="s">
        <v>557</v>
      </c>
      <c r="G449" s="233"/>
      <c r="H449" s="237">
        <v>24.300000000000001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AT449" s="243" t="s">
        <v>153</v>
      </c>
      <c r="AU449" s="243" t="s">
        <v>83</v>
      </c>
      <c r="AV449" s="11" t="s">
        <v>83</v>
      </c>
      <c r="AW449" s="11" t="s">
        <v>37</v>
      </c>
      <c r="AX449" s="11" t="s">
        <v>73</v>
      </c>
      <c r="AY449" s="243" t="s">
        <v>143</v>
      </c>
    </row>
    <row r="450" s="12" customFormat="1">
      <c r="B450" s="254"/>
      <c r="C450" s="255"/>
      <c r="D450" s="234" t="s">
        <v>153</v>
      </c>
      <c r="E450" s="256" t="s">
        <v>21</v>
      </c>
      <c r="F450" s="257" t="s">
        <v>244</v>
      </c>
      <c r="G450" s="255"/>
      <c r="H450" s="256" t="s">
        <v>21</v>
      </c>
      <c r="I450" s="258"/>
      <c r="J450" s="255"/>
      <c r="K450" s="255"/>
      <c r="L450" s="259"/>
      <c r="M450" s="260"/>
      <c r="N450" s="261"/>
      <c r="O450" s="261"/>
      <c r="P450" s="261"/>
      <c r="Q450" s="261"/>
      <c r="R450" s="261"/>
      <c r="S450" s="261"/>
      <c r="T450" s="262"/>
      <c r="AT450" s="263" t="s">
        <v>153</v>
      </c>
      <c r="AU450" s="263" t="s">
        <v>83</v>
      </c>
      <c r="AV450" s="12" t="s">
        <v>81</v>
      </c>
      <c r="AW450" s="12" t="s">
        <v>37</v>
      </c>
      <c r="AX450" s="12" t="s">
        <v>73</v>
      </c>
      <c r="AY450" s="263" t="s">
        <v>143</v>
      </c>
    </row>
    <row r="451" s="11" customFormat="1">
      <c r="B451" s="232"/>
      <c r="C451" s="233"/>
      <c r="D451" s="234" t="s">
        <v>153</v>
      </c>
      <c r="E451" s="235" t="s">
        <v>21</v>
      </c>
      <c r="F451" s="236" t="s">
        <v>558</v>
      </c>
      <c r="G451" s="233"/>
      <c r="H451" s="237">
        <v>20.899999999999999</v>
      </c>
      <c r="I451" s="238"/>
      <c r="J451" s="233"/>
      <c r="K451" s="233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153</v>
      </c>
      <c r="AU451" s="243" t="s">
        <v>83</v>
      </c>
      <c r="AV451" s="11" t="s">
        <v>83</v>
      </c>
      <c r="AW451" s="11" t="s">
        <v>37</v>
      </c>
      <c r="AX451" s="11" t="s">
        <v>73</v>
      </c>
      <c r="AY451" s="243" t="s">
        <v>143</v>
      </c>
    </row>
    <row r="452" s="12" customFormat="1">
      <c r="B452" s="254"/>
      <c r="C452" s="255"/>
      <c r="D452" s="234" t="s">
        <v>153</v>
      </c>
      <c r="E452" s="256" t="s">
        <v>21</v>
      </c>
      <c r="F452" s="257" t="s">
        <v>246</v>
      </c>
      <c r="G452" s="255"/>
      <c r="H452" s="256" t="s">
        <v>21</v>
      </c>
      <c r="I452" s="258"/>
      <c r="J452" s="255"/>
      <c r="K452" s="255"/>
      <c r="L452" s="259"/>
      <c r="M452" s="260"/>
      <c r="N452" s="261"/>
      <c r="O452" s="261"/>
      <c r="P452" s="261"/>
      <c r="Q452" s="261"/>
      <c r="R452" s="261"/>
      <c r="S452" s="261"/>
      <c r="T452" s="262"/>
      <c r="AT452" s="263" t="s">
        <v>153</v>
      </c>
      <c r="AU452" s="263" t="s">
        <v>83</v>
      </c>
      <c r="AV452" s="12" t="s">
        <v>81</v>
      </c>
      <c r="AW452" s="12" t="s">
        <v>37</v>
      </c>
      <c r="AX452" s="12" t="s">
        <v>73</v>
      </c>
      <c r="AY452" s="263" t="s">
        <v>143</v>
      </c>
    </row>
    <row r="453" s="11" customFormat="1">
      <c r="B453" s="232"/>
      <c r="C453" s="233"/>
      <c r="D453" s="234" t="s">
        <v>153</v>
      </c>
      <c r="E453" s="235" t="s">
        <v>21</v>
      </c>
      <c r="F453" s="236" t="s">
        <v>559</v>
      </c>
      <c r="G453" s="233"/>
      <c r="H453" s="237">
        <v>11.199999999999999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AT453" s="243" t="s">
        <v>153</v>
      </c>
      <c r="AU453" s="243" t="s">
        <v>83</v>
      </c>
      <c r="AV453" s="11" t="s">
        <v>83</v>
      </c>
      <c r="AW453" s="11" t="s">
        <v>37</v>
      </c>
      <c r="AX453" s="11" t="s">
        <v>73</v>
      </c>
      <c r="AY453" s="243" t="s">
        <v>143</v>
      </c>
    </row>
    <row r="454" s="12" customFormat="1">
      <c r="B454" s="254"/>
      <c r="C454" s="255"/>
      <c r="D454" s="234" t="s">
        <v>153</v>
      </c>
      <c r="E454" s="256" t="s">
        <v>21</v>
      </c>
      <c r="F454" s="257" t="s">
        <v>268</v>
      </c>
      <c r="G454" s="255"/>
      <c r="H454" s="256" t="s">
        <v>21</v>
      </c>
      <c r="I454" s="258"/>
      <c r="J454" s="255"/>
      <c r="K454" s="255"/>
      <c r="L454" s="259"/>
      <c r="M454" s="260"/>
      <c r="N454" s="261"/>
      <c r="O454" s="261"/>
      <c r="P454" s="261"/>
      <c r="Q454" s="261"/>
      <c r="R454" s="261"/>
      <c r="S454" s="261"/>
      <c r="T454" s="262"/>
      <c r="AT454" s="263" t="s">
        <v>153</v>
      </c>
      <c r="AU454" s="263" t="s">
        <v>83</v>
      </c>
      <c r="AV454" s="12" t="s">
        <v>81</v>
      </c>
      <c r="AW454" s="12" t="s">
        <v>37</v>
      </c>
      <c r="AX454" s="12" t="s">
        <v>73</v>
      </c>
      <c r="AY454" s="263" t="s">
        <v>143</v>
      </c>
    </row>
    <row r="455" s="11" customFormat="1">
      <c r="B455" s="232"/>
      <c r="C455" s="233"/>
      <c r="D455" s="234" t="s">
        <v>153</v>
      </c>
      <c r="E455" s="235" t="s">
        <v>21</v>
      </c>
      <c r="F455" s="236" t="s">
        <v>560</v>
      </c>
      <c r="G455" s="233"/>
      <c r="H455" s="237">
        <v>7.2000000000000002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AT455" s="243" t="s">
        <v>153</v>
      </c>
      <c r="AU455" s="243" t="s">
        <v>83</v>
      </c>
      <c r="AV455" s="11" t="s">
        <v>83</v>
      </c>
      <c r="AW455" s="11" t="s">
        <v>37</v>
      </c>
      <c r="AX455" s="11" t="s">
        <v>73</v>
      </c>
      <c r="AY455" s="243" t="s">
        <v>143</v>
      </c>
    </row>
    <row r="456" s="13" customFormat="1">
      <c r="B456" s="264"/>
      <c r="C456" s="265"/>
      <c r="D456" s="234" t="s">
        <v>153</v>
      </c>
      <c r="E456" s="266" t="s">
        <v>21</v>
      </c>
      <c r="F456" s="267" t="s">
        <v>188</v>
      </c>
      <c r="G456" s="265"/>
      <c r="H456" s="268">
        <v>71.400000000000006</v>
      </c>
      <c r="I456" s="269"/>
      <c r="J456" s="265"/>
      <c r="K456" s="265"/>
      <c r="L456" s="270"/>
      <c r="M456" s="271"/>
      <c r="N456" s="272"/>
      <c r="O456" s="272"/>
      <c r="P456" s="272"/>
      <c r="Q456" s="272"/>
      <c r="R456" s="272"/>
      <c r="S456" s="272"/>
      <c r="T456" s="273"/>
      <c r="AT456" s="274" t="s">
        <v>153</v>
      </c>
      <c r="AU456" s="274" t="s">
        <v>83</v>
      </c>
      <c r="AV456" s="13" t="s">
        <v>151</v>
      </c>
      <c r="AW456" s="13" t="s">
        <v>37</v>
      </c>
      <c r="AX456" s="13" t="s">
        <v>81</v>
      </c>
      <c r="AY456" s="274" t="s">
        <v>143</v>
      </c>
    </row>
    <row r="457" s="1" customFormat="1" ht="16.5" customHeight="1">
      <c r="B457" s="45"/>
      <c r="C457" s="220" t="s">
        <v>561</v>
      </c>
      <c r="D457" s="220" t="s">
        <v>146</v>
      </c>
      <c r="E457" s="221" t="s">
        <v>562</v>
      </c>
      <c r="F457" s="222" t="s">
        <v>563</v>
      </c>
      <c r="G457" s="223" t="s">
        <v>170</v>
      </c>
      <c r="H457" s="224">
        <v>25.649999999999999</v>
      </c>
      <c r="I457" s="225"/>
      <c r="J457" s="226">
        <f>ROUND(I457*H457,2)</f>
        <v>0</v>
      </c>
      <c r="K457" s="222" t="s">
        <v>150</v>
      </c>
      <c r="L457" s="71"/>
      <c r="M457" s="227" t="s">
        <v>21</v>
      </c>
      <c r="N457" s="228" t="s">
        <v>44</v>
      </c>
      <c r="O457" s="46"/>
      <c r="P457" s="229">
        <f>O457*H457</f>
        <v>0</v>
      </c>
      <c r="Q457" s="229">
        <v>0</v>
      </c>
      <c r="R457" s="229">
        <f>Q457*H457</f>
        <v>0</v>
      </c>
      <c r="S457" s="229">
        <v>0.027220000000000001</v>
      </c>
      <c r="T457" s="230">
        <f>S457*H457</f>
        <v>0.69819299999999995</v>
      </c>
      <c r="AR457" s="23" t="s">
        <v>290</v>
      </c>
      <c r="AT457" s="23" t="s">
        <v>146</v>
      </c>
      <c r="AU457" s="23" t="s">
        <v>83</v>
      </c>
      <c r="AY457" s="23" t="s">
        <v>143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23" t="s">
        <v>81</v>
      </c>
      <c r="BK457" s="231">
        <f>ROUND(I457*H457,2)</f>
        <v>0</v>
      </c>
      <c r="BL457" s="23" t="s">
        <v>290</v>
      </c>
      <c r="BM457" s="23" t="s">
        <v>564</v>
      </c>
    </row>
    <row r="458" s="12" customFormat="1">
      <c r="B458" s="254"/>
      <c r="C458" s="255"/>
      <c r="D458" s="234" t="s">
        <v>153</v>
      </c>
      <c r="E458" s="256" t="s">
        <v>21</v>
      </c>
      <c r="F458" s="257" t="s">
        <v>491</v>
      </c>
      <c r="G458" s="255"/>
      <c r="H458" s="256" t="s">
        <v>21</v>
      </c>
      <c r="I458" s="258"/>
      <c r="J458" s="255"/>
      <c r="K458" s="255"/>
      <c r="L458" s="259"/>
      <c r="M458" s="260"/>
      <c r="N458" s="261"/>
      <c r="O458" s="261"/>
      <c r="P458" s="261"/>
      <c r="Q458" s="261"/>
      <c r="R458" s="261"/>
      <c r="S458" s="261"/>
      <c r="T458" s="262"/>
      <c r="AT458" s="263" t="s">
        <v>153</v>
      </c>
      <c r="AU458" s="263" t="s">
        <v>83</v>
      </c>
      <c r="AV458" s="12" t="s">
        <v>81</v>
      </c>
      <c r="AW458" s="12" t="s">
        <v>37</v>
      </c>
      <c r="AX458" s="12" t="s">
        <v>73</v>
      </c>
      <c r="AY458" s="263" t="s">
        <v>143</v>
      </c>
    </row>
    <row r="459" s="11" customFormat="1">
      <c r="B459" s="232"/>
      <c r="C459" s="233"/>
      <c r="D459" s="234" t="s">
        <v>153</v>
      </c>
      <c r="E459" s="235" t="s">
        <v>21</v>
      </c>
      <c r="F459" s="236" t="s">
        <v>492</v>
      </c>
      <c r="G459" s="233"/>
      <c r="H459" s="237">
        <v>1.8999999999999999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AT459" s="243" t="s">
        <v>153</v>
      </c>
      <c r="AU459" s="243" t="s">
        <v>83</v>
      </c>
      <c r="AV459" s="11" t="s">
        <v>83</v>
      </c>
      <c r="AW459" s="11" t="s">
        <v>37</v>
      </c>
      <c r="AX459" s="11" t="s">
        <v>73</v>
      </c>
      <c r="AY459" s="243" t="s">
        <v>143</v>
      </c>
    </row>
    <row r="460" s="12" customFormat="1">
      <c r="B460" s="254"/>
      <c r="C460" s="255"/>
      <c r="D460" s="234" t="s">
        <v>153</v>
      </c>
      <c r="E460" s="256" t="s">
        <v>21</v>
      </c>
      <c r="F460" s="257" t="s">
        <v>493</v>
      </c>
      <c r="G460" s="255"/>
      <c r="H460" s="256" t="s">
        <v>21</v>
      </c>
      <c r="I460" s="258"/>
      <c r="J460" s="255"/>
      <c r="K460" s="255"/>
      <c r="L460" s="259"/>
      <c r="M460" s="260"/>
      <c r="N460" s="261"/>
      <c r="O460" s="261"/>
      <c r="P460" s="261"/>
      <c r="Q460" s="261"/>
      <c r="R460" s="261"/>
      <c r="S460" s="261"/>
      <c r="T460" s="262"/>
      <c r="AT460" s="263" t="s">
        <v>153</v>
      </c>
      <c r="AU460" s="263" t="s">
        <v>83</v>
      </c>
      <c r="AV460" s="12" t="s">
        <v>81</v>
      </c>
      <c r="AW460" s="12" t="s">
        <v>37</v>
      </c>
      <c r="AX460" s="12" t="s">
        <v>73</v>
      </c>
      <c r="AY460" s="263" t="s">
        <v>143</v>
      </c>
    </row>
    <row r="461" s="11" customFormat="1">
      <c r="B461" s="232"/>
      <c r="C461" s="233"/>
      <c r="D461" s="234" t="s">
        <v>153</v>
      </c>
      <c r="E461" s="235" t="s">
        <v>21</v>
      </c>
      <c r="F461" s="236" t="s">
        <v>494</v>
      </c>
      <c r="G461" s="233"/>
      <c r="H461" s="237">
        <v>6.9000000000000004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AT461" s="243" t="s">
        <v>153</v>
      </c>
      <c r="AU461" s="243" t="s">
        <v>83</v>
      </c>
      <c r="AV461" s="11" t="s">
        <v>83</v>
      </c>
      <c r="AW461" s="11" t="s">
        <v>37</v>
      </c>
      <c r="AX461" s="11" t="s">
        <v>73</v>
      </c>
      <c r="AY461" s="243" t="s">
        <v>143</v>
      </c>
    </row>
    <row r="462" s="12" customFormat="1">
      <c r="B462" s="254"/>
      <c r="C462" s="255"/>
      <c r="D462" s="234" t="s">
        <v>153</v>
      </c>
      <c r="E462" s="256" t="s">
        <v>21</v>
      </c>
      <c r="F462" s="257" t="s">
        <v>495</v>
      </c>
      <c r="G462" s="255"/>
      <c r="H462" s="256" t="s">
        <v>21</v>
      </c>
      <c r="I462" s="258"/>
      <c r="J462" s="255"/>
      <c r="K462" s="255"/>
      <c r="L462" s="259"/>
      <c r="M462" s="260"/>
      <c r="N462" s="261"/>
      <c r="O462" s="261"/>
      <c r="P462" s="261"/>
      <c r="Q462" s="261"/>
      <c r="R462" s="261"/>
      <c r="S462" s="261"/>
      <c r="T462" s="262"/>
      <c r="AT462" s="263" t="s">
        <v>153</v>
      </c>
      <c r="AU462" s="263" t="s">
        <v>83</v>
      </c>
      <c r="AV462" s="12" t="s">
        <v>81</v>
      </c>
      <c r="AW462" s="12" t="s">
        <v>37</v>
      </c>
      <c r="AX462" s="12" t="s">
        <v>73</v>
      </c>
      <c r="AY462" s="263" t="s">
        <v>143</v>
      </c>
    </row>
    <row r="463" s="11" customFormat="1">
      <c r="B463" s="232"/>
      <c r="C463" s="233"/>
      <c r="D463" s="234" t="s">
        <v>153</v>
      </c>
      <c r="E463" s="235" t="s">
        <v>21</v>
      </c>
      <c r="F463" s="236" t="s">
        <v>496</v>
      </c>
      <c r="G463" s="233"/>
      <c r="H463" s="237">
        <v>11.15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AT463" s="243" t="s">
        <v>153</v>
      </c>
      <c r="AU463" s="243" t="s">
        <v>83</v>
      </c>
      <c r="AV463" s="11" t="s">
        <v>83</v>
      </c>
      <c r="AW463" s="11" t="s">
        <v>37</v>
      </c>
      <c r="AX463" s="11" t="s">
        <v>73</v>
      </c>
      <c r="AY463" s="243" t="s">
        <v>143</v>
      </c>
    </row>
    <row r="464" s="12" customFormat="1">
      <c r="B464" s="254"/>
      <c r="C464" s="255"/>
      <c r="D464" s="234" t="s">
        <v>153</v>
      </c>
      <c r="E464" s="256" t="s">
        <v>21</v>
      </c>
      <c r="F464" s="257" t="s">
        <v>504</v>
      </c>
      <c r="G464" s="255"/>
      <c r="H464" s="256" t="s">
        <v>21</v>
      </c>
      <c r="I464" s="258"/>
      <c r="J464" s="255"/>
      <c r="K464" s="255"/>
      <c r="L464" s="259"/>
      <c r="M464" s="260"/>
      <c r="N464" s="261"/>
      <c r="O464" s="261"/>
      <c r="P464" s="261"/>
      <c r="Q464" s="261"/>
      <c r="R464" s="261"/>
      <c r="S464" s="261"/>
      <c r="T464" s="262"/>
      <c r="AT464" s="263" t="s">
        <v>153</v>
      </c>
      <c r="AU464" s="263" t="s">
        <v>83</v>
      </c>
      <c r="AV464" s="12" t="s">
        <v>81</v>
      </c>
      <c r="AW464" s="12" t="s">
        <v>37</v>
      </c>
      <c r="AX464" s="12" t="s">
        <v>73</v>
      </c>
      <c r="AY464" s="263" t="s">
        <v>143</v>
      </c>
    </row>
    <row r="465" s="11" customFormat="1">
      <c r="B465" s="232"/>
      <c r="C465" s="233"/>
      <c r="D465" s="234" t="s">
        <v>153</v>
      </c>
      <c r="E465" s="235" t="s">
        <v>21</v>
      </c>
      <c r="F465" s="236" t="s">
        <v>505</v>
      </c>
      <c r="G465" s="233"/>
      <c r="H465" s="237">
        <v>4.25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AT465" s="243" t="s">
        <v>153</v>
      </c>
      <c r="AU465" s="243" t="s">
        <v>83</v>
      </c>
      <c r="AV465" s="11" t="s">
        <v>83</v>
      </c>
      <c r="AW465" s="11" t="s">
        <v>37</v>
      </c>
      <c r="AX465" s="11" t="s">
        <v>73</v>
      </c>
      <c r="AY465" s="243" t="s">
        <v>143</v>
      </c>
    </row>
    <row r="466" s="12" customFormat="1">
      <c r="B466" s="254"/>
      <c r="C466" s="255"/>
      <c r="D466" s="234" t="s">
        <v>153</v>
      </c>
      <c r="E466" s="256" t="s">
        <v>21</v>
      </c>
      <c r="F466" s="257" t="s">
        <v>506</v>
      </c>
      <c r="G466" s="255"/>
      <c r="H466" s="256" t="s">
        <v>21</v>
      </c>
      <c r="I466" s="258"/>
      <c r="J466" s="255"/>
      <c r="K466" s="255"/>
      <c r="L466" s="259"/>
      <c r="M466" s="260"/>
      <c r="N466" s="261"/>
      <c r="O466" s="261"/>
      <c r="P466" s="261"/>
      <c r="Q466" s="261"/>
      <c r="R466" s="261"/>
      <c r="S466" s="261"/>
      <c r="T466" s="262"/>
      <c r="AT466" s="263" t="s">
        <v>153</v>
      </c>
      <c r="AU466" s="263" t="s">
        <v>83</v>
      </c>
      <c r="AV466" s="12" t="s">
        <v>81</v>
      </c>
      <c r="AW466" s="12" t="s">
        <v>37</v>
      </c>
      <c r="AX466" s="12" t="s">
        <v>73</v>
      </c>
      <c r="AY466" s="263" t="s">
        <v>143</v>
      </c>
    </row>
    <row r="467" s="11" customFormat="1">
      <c r="B467" s="232"/>
      <c r="C467" s="233"/>
      <c r="D467" s="234" t="s">
        <v>153</v>
      </c>
      <c r="E467" s="235" t="s">
        <v>21</v>
      </c>
      <c r="F467" s="236" t="s">
        <v>317</v>
      </c>
      <c r="G467" s="233"/>
      <c r="H467" s="237">
        <v>1.45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AT467" s="243" t="s">
        <v>153</v>
      </c>
      <c r="AU467" s="243" t="s">
        <v>83</v>
      </c>
      <c r="AV467" s="11" t="s">
        <v>83</v>
      </c>
      <c r="AW467" s="11" t="s">
        <v>37</v>
      </c>
      <c r="AX467" s="11" t="s">
        <v>73</v>
      </c>
      <c r="AY467" s="243" t="s">
        <v>143</v>
      </c>
    </row>
    <row r="468" s="13" customFormat="1">
      <c r="B468" s="264"/>
      <c r="C468" s="265"/>
      <c r="D468" s="234" t="s">
        <v>153</v>
      </c>
      <c r="E468" s="266" t="s">
        <v>21</v>
      </c>
      <c r="F468" s="267" t="s">
        <v>188</v>
      </c>
      <c r="G468" s="265"/>
      <c r="H468" s="268">
        <v>25.649999999999999</v>
      </c>
      <c r="I468" s="269"/>
      <c r="J468" s="265"/>
      <c r="K468" s="265"/>
      <c r="L468" s="270"/>
      <c r="M468" s="271"/>
      <c r="N468" s="272"/>
      <c r="O468" s="272"/>
      <c r="P468" s="272"/>
      <c r="Q468" s="272"/>
      <c r="R468" s="272"/>
      <c r="S468" s="272"/>
      <c r="T468" s="273"/>
      <c r="AT468" s="274" t="s">
        <v>153</v>
      </c>
      <c r="AU468" s="274" t="s">
        <v>83</v>
      </c>
      <c r="AV468" s="13" t="s">
        <v>151</v>
      </c>
      <c r="AW468" s="13" t="s">
        <v>37</v>
      </c>
      <c r="AX468" s="13" t="s">
        <v>81</v>
      </c>
      <c r="AY468" s="274" t="s">
        <v>143</v>
      </c>
    </row>
    <row r="469" s="1" customFormat="1" ht="25.5" customHeight="1">
      <c r="B469" s="45"/>
      <c r="C469" s="220" t="s">
        <v>565</v>
      </c>
      <c r="D469" s="220" t="s">
        <v>146</v>
      </c>
      <c r="E469" s="221" t="s">
        <v>566</v>
      </c>
      <c r="F469" s="222" t="s">
        <v>567</v>
      </c>
      <c r="G469" s="223" t="s">
        <v>170</v>
      </c>
      <c r="H469" s="224">
        <v>79.450000000000003</v>
      </c>
      <c r="I469" s="225"/>
      <c r="J469" s="226">
        <f>ROUND(I469*H469,2)</f>
        <v>0</v>
      </c>
      <c r="K469" s="222" t="s">
        <v>150</v>
      </c>
      <c r="L469" s="71"/>
      <c r="M469" s="227" t="s">
        <v>21</v>
      </c>
      <c r="N469" s="228" t="s">
        <v>44</v>
      </c>
      <c r="O469" s="46"/>
      <c r="P469" s="229">
        <f>O469*H469</f>
        <v>0</v>
      </c>
      <c r="Q469" s="229">
        <v>0.0036700000000000001</v>
      </c>
      <c r="R469" s="229">
        <f>Q469*H469</f>
        <v>0.29158149999999999</v>
      </c>
      <c r="S469" s="229">
        <v>0</v>
      </c>
      <c r="T469" s="230">
        <f>S469*H469</f>
        <v>0</v>
      </c>
      <c r="AR469" s="23" t="s">
        <v>290</v>
      </c>
      <c r="AT469" s="23" t="s">
        <v>146</v>
      </c>
      <c r="AU469" s="23" t="s">
        <v>83</v>
      </c>
      <c r="AY469" s="23" t="s">
        <v>143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23" t="s">
        <v>81</v>
      </c>
      <c r="BK469" s="231">
        <f>ROUND(I469*H469,2)</f>
        <v>0</v>
      </c>
      <c r="BL469" s="23" t="s">
        <v>290</v>
      </c>
      <c r="BM469" s="23" t="s">
        <v>568</v>
      </c>
    </row>
    <row r="470" s="12" customFormat="1">
      <c r="B470" s="254"/>
      <c r="C470" s="255"/>
      <c r="D470" s="234" t="s">
        <v>153</v>
      </c>
      <c r="E470" s="256" t="s">
        <v>21</v>
      </c>
      <c r="F470" s="257" t="s">
        <v>351</v>
      </c>
      <c r="G470" s="255"/>
      <c r="H470" s="256" t="s">
        <v>21</v>
      </c>
      <c r="I470" s="258"/>
      <c r="J470" s="255"/>
      <c r="K470" s="255"/>
      <c r="L470" s="259"/>
      <c r="M470" s="260"/>
      <c r="N470" s="261"/>
      <c r="O470" s="261"/>
      <c r="P470" s="261"/>
      <c r="Q470" s="261"/>
      <c r="R470" s="261"/>
      <c r="S470" s="261"/>
      <c r="T470" s="262"/>
      <c r="AT470" s="263" t="s">
        <v>153</v>
      </c>
      <c r="AU470" s="263" t="s">
        <v>83</v>
      </c>
      <c r="AV470" s="12" t="s">
        <v>81</v>
      </c>
      <c r="AW470" s="12" t="s">
        <v>37</v>
      </c>
      <c r="AX470" s="12" t="s">
        <v>73</v>
      </c>
      <c r="AY470" s="263" t="s">
        <v>143</v>
      </c>
    </row>
    <row r="471" s="12" customFormat="1">
      <c r="B471" s="254"/>
      <c r="C471" s="255"/>
      <c r="D471" s="234" t="s">
        <v>153</v>
      </c>
      <c r="E471" s="256" t="s">
        <v>21</v>
      </c>
      <c r="F471" s="257" t="s">
        <v>300</v>
      </c>
      <c r="G471" s="255"/>
      <c r="H471" s="256" t="s">
        <v>21</v>
      </c>
      <c r="I471" s="258"/>
      <c r="J471" s="255"/>
      <c r="K471" s="255"/>
      <c r="L471" s="259"/>
      <c r="M471" s="260"/>
      <c r="N471" s="261"/>
      <c r="O471" s="261"/>
      <c r="P471" s="261"/>
      <c r="Q471" s="261"/>
      <c r="R471" s="261"/>
      <c r="S471" s="261"/>
      <c r="T471" s="262"/>
      <c r="AT471" s="263" t="s">
        <v>153</v>
      </c>
      <c r="AU471" s="263" t="s">
        <v>83</v>
      </c>
      <c r="AV471" s="12" t="s">
        <v>81</v>
      </c>
      <c r="AW471" s="12" t="s">
        <v>37</v>
      </c>
      <c r="AX471" s="12" t="s">
        <v>73</v>
      </c>
      <c r="AY471" s="263" t="s">
        <v>143</v>
      </c>
    </row>
    <row r="472" s="11" customFormat="1">
      <c r="B472" s="232"/>
      <c r="C472" s="233"/>
      <c r="D472" s="234" t="s">
        <v>153</v>
      </c>
      <c r="E472" s="235" t="s">
        <v>21</v>
      </c>
      <c r="F472" s="236" t="s">
        <v>301</v>
      </c>
      <c r="G472" s="233"/>
      <c r="H472" s="237">
        <v>5.5999999999999996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AT472" s="243" t="s">
        <v>153</v>
      </c>
      <c r="AU472" s="243" t="s">
        <v>83</v>
      </c>
      <c r="AV472" s="11" t="s">
        <v>83</v>
      </c>
      <c r="AW472" s="11" t="s">
        <v>37</v>
      </c>
      <c r="AX472" s="11" t="s">
        <v>73</v>
      </c>
      <c r="AY472" s="243" t="s">
        <v>143</v>
      </c>
    </row>
    <row r="473" s="12" customFormat="1">
      <c r="B473" s="254"/>
      <c r="C473" s="255"/>
      <c r="D473" s="234" t="s">
        <v>153</v>
      </c>
      <c r="E473" s="256" t="s">
        <v>21</v>
      </c>
      <c r="F473" s="257" t="s">
        <v>239</v>
      </c>
      <c r="G473" s="255"/>
      <c r="H473" s="256" t="s">
        <v>21</v>
      </c>
      <c r="I473" s="258"/>
      <c r="J473" s="255"/>
      <c r="K473" s="255"/>
      <c r="L473" s="259"/>
      <c r="M473" s="260"/>
      <c r="N473" s="261"/>
      <c r="O473" s="261"/>
      <c r="P473" s="261"/>
      <c r="Q473" s="261"/>
      <c r="R473" s="261"/>
      <c r="S473" s="261"/>
      <c r="T473" s="262"/>
      <c r="AT473" s="263" t="s">
        <v>153</v>
      </c>
      <c r="AU473" s="263" t="s">
        <v>83</v>
      </c>
      <c r="AV473" s="12" t="s">
        <v>81</v>
      </c>
      <c r="AW473" s="12" t="s">
        <v>37</v>
      </c>
      <c r="AX473" s="12" t="s">
        <v>73</v>
      </c>
      <c r="AY473" s="263" t="s">
        <v>143</v>
      </c>
    </row>
    <row r="474" s="11" customFormat="1">
      <c r="B474" s="232"/>
      <c r="C474" s="233"/>
      <c r="D474" s="234" t="s">
        <v>153</v>
      </c>
      <c r="E474" s="235" t="s">
        <v>21</v>
      </c>
      <c r="F474" s="236" t="s">
        <v>151</v>
      </c>
      <c r="G474" s="233"/>
      <c r="H474" s="237">
        <v>4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AT474" s="243" t="s">
        <v>153</v>
      </c>
      <c r="AU474" s="243" t="s">
        <v>83</v>
      </c>
      <c r="AV474" s="11" t="s">
        <v>83</v>
      </c>
      <c r="AW474" s="11" t="s">
        <v>37</v>
      </c>
      <c r="AX474" s="11" t="s">
        <v>73</v>
      </c>
      <c r="AY474" s="243" t="s">
        <v>143</v>
      </c>
    </row>
    <row r="475" s="12" customFormat="1">
      <c r="B475" s="254"/>
      <c r="C475" s="255"/>
      <c r="D475" s="234" t="s">
        <v>153</v>
      </c>
      <c r="E475" s="256" t="s">
        <v>21</v>
      </c>
      <c r="F475" s="257" t="s">
        <v>180</v>
      </c>
      <c r="G475" s="255"/>
      <c r="H475" s="256" t="s">
        <v>21</v>
      </c>
      <c r="I475" s="258"/>
      <c r="J475" s="255"/>
      <c r="K475" s="255"/>
      <c r="L475" s="259"/>
      <c r="M475" s="260"/>
      <c r="N475" s="261"/>
      <c r="O475" s="261"/>
      <c r="P475" s="261"/>
      <c r="Q475" s="261"/>
      <c r="R475" s="261"/>
      <c r="S475" s="261"/>
      <c r="T475" s="262"/>
      <c r="AT475" s="263" t="s">
        <v>153</v>
      </c>
      <c r="AU475" s="263" t="s">
        <v>83</v>
      </c>
      <c r="AV475" s="12" t="s">
        <v>81</v>
      </c>
      <c r="AW475" s="12" t="s">
        <v>37</v>
      </c>
      <c r="AX475" s="12" t="s">
        <v>73</v>
      </c>
      <c r="AY475" s="263" t="s">
        <v>143</v>
      </c>
    </row>
    <row r="476" s="11" customFormat="1">
      <c r="B476" s="232"/>
      <c r="C476" s="233"/>
      <c r="D476" s="234" t="s">
        <v>153</v>
      </c>
      <c r="E476" s="235" t="s">
        <v>21</v>
      </c>
      <c r="F476" s="236" t="s">
        <v>307</v>
      </c>
      <c r="G476" s="233"/>
      <c r="H476" s="237">
        <v>24.850000000000001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AT476" s="243" t="s">
        <v>153</v>
      </c>
      <c r="AU476" s="243" t="s">
        <v>83</v>
      </c>
      <c r="AV476" s="11" t="s">
        <v>83</v>
      </c>
      <c r="AW476" s="11" t="s">
        <v>37</v>
      </c>
      <c r="AX476" s="11" t="s">
        <v>73</v>
      </c>
      <c r="AY476" s="243" t="s">
        <v>143</v>
      </c>
    </row>
    <row r="477" s="12" customFormat="1">
      <c r="B477" s="254"/>
      <c r="C477" s="255"/>
      <c r="D477" s="234" t="s">
        <v>153</v>
      </c>
      <c r="E477" s="256" t="s">
        <v>21</v>
      </c>
      <c r="F477" s="257" t="s">
        <v>244</v>
      </c>
      <c r="G477" s="255"/>
      <c r="H477" s="256" t="s">
        <v>21</v>
      </c>
      <c r="I477" s="258"/>
      <c r="J477" s="255"/>
      <c r="K477" s="255"/>
      <c r="L477" s="259"/>
      <c r="M477" s="260"/>
      <c r="N477" s="261"/>
      <c r="O477" s="261"/>
      <c r="P477" s="261"/>
      <c r="Q477" s="261"/>
      <c r="R477" s="261"/>
      <c r="S477" s="261"/>
      <c r="T477" s="262"/>
      <c r="AT477" s="263" t="s">
        <v>153</v>
      </c>
      <c r="AU477" s="263" t="s">
        <v>83</v>
      </c>
      <c r="AV477" s="12" t="s">
        <v>81</v>
      </c>
      <c r="AW477" s="12" t="s">
        <v>37</v>
      </c>
      <c r="AX477" s="12" t="s">
        <v>73</v>
      </c>
      <c r="AY477" s="263" t="s">
        <v>143</v>
      </c>
    </row>
    <row r="478" s="11" customFormat="1">
      <c r="B478" s="232"/>
      <c r="C478" s="233"/>
      <c r="D478" s="234" t="s">
        <v>153</v>
      </c>
      <c r="E478" s="235" t="s">
        <v>21</v>
      </c>
      <c r="F478" s="236" t="s">
        <v>313</v>
      </c>
      <c r="G478" s="233"/>
      <c r="H478" s="237">
        <v>14.9</v>
      </c>
      <c r="I478" s="238"/>
      <c r="J478" s="233"/>
      <c r="K478" s="233"/>
      <c r="L478" s="239"/>
      <c r="M478" s="240"/>
      <c r="N478" s="241"/>
      <c r="O478" s="241"/>
      <c r="P478" s="241"/>
      <c r="Q478" s="241"/>
      <c r="R478" s="241"/>
      <c r="S478" s="241"/>
      <c r="T478" s="242"/>
      <c r="AT478" s="243" t="s">
        <v>153</v>
      </c>
      <c r="AU478" s="243" t="s">
        <v>83</v>
      </c>
      <c r="AV478" s="11" t="s">
        <v>83</v>
      </c>
      <c r="AW478" s="11" t="s">
        <v>37</v>
      </c>
      <c r="AX478" s="11" t="s">
        <v>73</v>
      </c>
      <c r="AY478" s="243" t="s">
        <v>143</v>
      </c>
    </row>
    <row r="479" s="12" customFormat="1">
      <c r="B479" s="254"/>
      <c r="C479" s="255"/>
      <c r="D479" s="234" t="s">
        <v>153</v>
      </c>
      <c r="E479" s="256" t="s">
        <v>21</v>
      </c>
      <c r="F479" s="257" t="s">
        <v>246</v>
      </c>
      <c r="G479" s="255"/>
      <c r="H479" s="256" t="s">
        <v>21</v>
      </c>
      <c r="I479" s="258"/>
      <c r="J479" s="255"/>
      <c r="K479" s="255"/>
      <c r="L479" s="259"/>
      <c r="M479" s="260"/>
      <c r="N479" s="261"/>
      <c r="O479" s="261"/>
      <c r="P479" s="261"/>
      <c r="Q479" s="261"/>
      <c r="R479" s="261"/>
      <c r="S479" s="261"/>
      <c r="T479" s="262"/>
      <c r="AT479" s="263" t="s">
        <v>153</v>
      </c>
      <c r="AU479" s="263" t="s">
        <v>83</v>
      </c>
      <c r="AV479" s="12" t="s">
        <v>81</v>
      </c>
      <c r="AW479" s="12" t="s">
        <v>37</v>
      </c>
      <c r="AX479" s="12" t="s">
        <v>73</v>
      </c>
      <c r="AY479" s="263" t="s">
        <v>143</v>
      </c>
    </row>
    <row r="480" s="11" customFormat="1">
      <c r="B480" s="232"/>
      <c r="C480" s="233"/>
      <c r="D480" s="234" t="s">
        <v>153</v>
      </c>
      <c r="E480" s="235" t="s">
        <v>21</v>
      </c>
      <c r="F480" s="236" t="s">
        <v>314</v>
      </c>
      <c r="G480" s="233"/>
      <c r="H480" s="237">
        <v>8.6999999999999993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153</v>
      </c>
      <c r="AU480" s="243" t="s">
        <v>83</v>
      </c>
      <c r="AV480" s="11" t="s">
        <v>83</v>
      </c>
      <c r="AW480" s="11" t="s">
        <v>37</v>
      </c>
      <c r="AX480" s="11" t="s">
        <v>73</v>
      </c>
      <c r="AY480" s="243" t="s">
        <v>143</v>
      </c>
    </row>
    <row r="481" s="12" customFormat="1">
      <c r="B481" s="254"/>
      <c r="C481" s="255"/>
      <c r="D481" s="234" t="s">
        <v>153</v>
      </c>
      <c r="E481" s="256" t="s">
        <v>21</v>
      </c>
      <c r="F481" s="257" t="s">
        <v>248</v>
      </c>
      <c r="G481" s="255"/>
      <c r="H481" s="256" t="s">
        <v>21</v>
      </c>
      <c r="I481" s="258"/>
      <c r="J481" s="255"/>
      <c r="K481" s="255"/>
      <c r="L481" s="259"/>
      <c r="M481" s="260"/>
      <c r="N481" s="261"/>
      <c r="O481" s="261"/>
      <c r="P481" s="261"/>
      <c r="Q481" s="261"/>
      <c r="R481" s="261"/>
      <c r="S481" s="261"/>
      <c r="T481" s="262"/>
      <c r="AT481" s="263" t="s">
        <v>153</v>
      </c>
      <c r="AU481" s="263" t="s">
        <v>83</v>
      </c>
      <c r="AV481" s="12" t="s">
        <v>81</v>
      </c>
      <c r="AW481" s="12" t="s">
        <v>37</v>
      </c>
      <c r="AX481" s="12" t="s">
        <v>73</v>
      </c>
      <c r="AY481" s="263" t="s">
        <v>143</v>
      </c>
    </row>
    <row r="482" s="11" customFormat="1">
      <c r="B482" s="232"/>
      <c r="C482" s="233"/>
      <c r="D482" s="234" t="s">
        <v>153</v>
      </c>
      <c r="E482" s="235" t="s">
        <v>21</v>
      </c>
      <c r="F482" s="236" t="s">
        <v>315</v>
      </c>
      <c r="G482" s="233"/>
      <c r="H482" s="237">
        <v>7.7000000000000002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153</v>
      </c>
      <c r="AU482" s="243" t="s">
        <v>83</v>
      </c>
      <c r="AV482" s="11" t="s">
        <v>83</v>
      </c>
      <c r="AW482" s="11" t="s">
        <v>37</v>
      </c>
      <c r="AX482" s="11" t="s">
        <v>73</v>
      </c>
      <c r="AY482" s="243" t="s">
        <v>143</v>
      </c>
    </row>
    <row r="483" s="12" customFormat="1">
      <c r="B483" s="254"/>
      <c r="C483" s="255"/>
      <c r="D483" s="234" t="s">
        <v>153</v>
      </c>
      <c r="E483" s="256" t="s">
        <v>21</v>
      </c>
      <c r="F483" s="257" t="s">
        <v>253</v>
      </c>
      <c r="G483" s="255"/>
      <c r="H483" s="256" t="s">
        <v>21</v>
      </c>
      <c r="I483" s="258"/>
      <c r="J483" s="255"/>
      <c r="K483" s="255"/>
      <c r="L483" s="259"/>
      <c r="M483" s="260"/>
      <c r="N483" s="261"/>
      <c r="O483" s="261"/>
      <c r="P483" s="261"/>
      <c r="Q483" s="261"/>
      <c r="R483" s="261"/>
      <c r="S483" s="261"/>
      <c r="T483" s="262"/>
      <c r="AT483" s="263" t="s">
        <v>153</v>
      </c>
      <c r="AU483" s="263" t="s">
        <v>83</v>
      </c>
      <c r="AV483" s="12" t="s">
        <v>81</v>
      </c>
      <c r="AW483" s="12" t="s">
        <v>37</v>
      </c>
      <c r="AX483" s="12" t="s">
        <v>73</v>
      </c>
      <c r="AY483" s="263" t="s">
        <v>143</v>
      </c>
    </row>
    <row r="484" s="11" customFormat="1">
      <c r="B484" s="232"/>
      <c r="C484" s="233"/>
      <c r="D484" s="234" t="s">
        <v>153</v>
      </c>
      <c r="E484" s="235" t="s">
        <v>21</v>
      </c>
      <c r="F484" s="236" t="s">
        <v>316</v>
      </c>
      <c r="G484" s="233"/>
      <c r="H484" s="237">
        <v>2.7000000000000002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AT484" s="243" t="s">
        <v>153</v>
      </c>
      <c r="AU484" s="243" t="s">
        <v>83</v>
      </c>
      <c r="AV484" s="11" t="s">
        <v>83</v>
      </c>
      <c r="AW484" s="11" t="s">
        <v>37</v>
      </c>
      <c r="AX484" s="11" t="s">
        <v>73</v>
      </c>
      <c r="AY484" s="243" t="s">
        <v>143</v>
      </c>
    </row>
    <row r="485" s="12" customFormat="1">
      <c r="B485" s="254"/>
      <c r="C485" s="255"/>
      <c r="D485" s="234" t="s">
        <v>153</v>
      </c>
      <c r="E485" s="256" t="s">
        <v>21</v>
      </c>
      <c r="F485" s="257" t="s">
        <v>255</v>
      </c>
      <c r="G485" s="255"/>
      <c r="H485" s="256" t="s">
        <v>21</v>
      </c>
      <c r="I485" s="258"/>
      <c r="J485" s="255"/>
      <c r="K485" s="255"/>
      <c r="L485" s="259"/>
      <c r="M485" s="260"/>
      <c r="N485" s="261"/>
      <c r="O485" s="261"/>
      <c r="P485" s="261"/>
      <c r="Q485" s="261"/>
      <c r="R485" s="261"/>
      <c r="S485" s="261"/>
      <c r="T485" s="262"/>
      <c r="AT485" s="263" t="s">
        <v>153</v>
      </c>
      <c r="AU485" s="263" t="s">
        <v>83</v>
      </c>
      <c r="AV485" s="12" t="s">
        <v>81</v>
      </c>
      <c r="AW485" s="12" t="s">
        <v>37</v>
      </c>
      <c r="AX485" s="12" t="s">
        <v>73</v>
      </c>
      <c r="AY485" s="263" t="s">
        <v>143</v>
      </c>
    </row>
    <row r="486" s="11" customFormat="1">
      <c r="B486" s="232"/>
      <c r="C486" s="233"/>
      <c r="D486" s="234" t="s">
        <v>153</v>
      </c>
      <c r="E486" s="235" t="s">
        <v>21</v>
      </c>
      <c r="F486" s="236" t="s">
        <v>317</v>
      </c>
      <c r="G486" s="233"/>
      <c r="H486" s="237">
        <v>1.45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AT486" s="243" t="s">
        <v>153</v>
      </c>
      <c r="AU486" s="243" t="s">
        <v>83</v>
      </c>
      <c r="AV486" s="11" t="s">
        <v>83</v>
      </c>
      <c r="AW486" s="11" t="s">
        <v>37</v>
      </c>
      <c r="AX486" s="11" t="s">
        <v>73</v>
      </c>
      <c r="AY486" s="243" t="s">
        <v>143</v>
      </c>
    </row>
    <row r="487" s="12" customFormat="1">
      <c r="B487" s="254"/>
      <c r="C487" s="255"/>
      <c r="D487" s="234" t="s">
        <v>153</v>
      </c>
      <c r="E487" s="256" t="s">
        <v>21</v>
      </c>
      <c r="F487" s="257" t="s">
        <v>257</v>
      </c>
      <c r="G487" s="255"/>
      <c r="H487" s="256" t="s">
        <v>21</v>
      </c>
      <c r="I487" s="258"/>
      <c r="J487" s="255"/>
      <c r="K487" s="255"/>
      <c r="L487" s="259"/>
      <c r="M487" s="260"/>
      <c r="N487" s="261"/>
      <c r="O487" s="261"/>
      <c r="P487" s="261"/>
      <c r="Q487" s="261"/>
      <c r="R487" s="261"/>
      <c r="S487" s="261"/>
      <c r="T487" s="262"/>
      <c r="AT487" s="263" t="s">
        <v>153</v>
      </c>
      <c r="AU487" s="263" t="s">
        <v>83</v>
      </c>
      <c r="AV487" s="12" t="s">
        <v>81</v>
      </c>
      <c r="AW487" s="12" t="s">
        <v>37</v>
      </c>
      <c r="AX487" s="12" t="s">
        <v>73</v>
      </c>
      <c r="AY487" s="263" t="s">
        <v>143</v>
      </c>
    </row>
    <row r="488" s="11" customFormat="1">
      <c r="B488" s="232"/>
      <c r="C488" s="233"/>
      <c r="D488" s="234" t="s">
        <v>153</v>
      </c>
      <c r="E488" s="235" t="s">
        <v>21</v>
      </c>
      <c r="F488" s="236" t="s">
        <v>318</v>
      </c>
      <c r="G488" s="233"/>
      <c r="H488" s="237">
        <v>1.6000000000000001</v>
      </c>
      <c r="I488" s="238"/>
      <c r="J488" s="233"/>
      <c r="K488" s="233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153</v>
      </c>
      <c r="AU488" s="243" t="s">
        <v>83</v>
      </c>
      <c r="AV488" s="11" t="s">
        <v>83</v>
      </c>
      <c r="AW488" s="11" t="s">
        <v>37</v>
      </c>
      <c r="AX488" s="11" t="s">
        <v>73</v>
      </c>
      <c r="AY488" s="243" t="s">
        <v>143</v>
      </c>
    </row>
    <row r="489" s="12" customFormat="1">
      <c r="B489" s="254"/>
      <c r="C489" s="255"/>
      <c r="D489" s="234" t="s">
        <v>153</v>
      </c>
      <c r="E489" s="256" t="s">
        <v>21</v>
      </c>
      <c r="F489" s="257" t="s">
        <v>268</v>
      </c>
      <c r="G489" s="255"/>
      <c r="H489" s="256" t="s">
        <v>21</v>
      </c>
      <c r="I489" s="258"/>
      <c r="J489" s="255"/>
      <c r="K489" s="255"/>
      <c r="L489" s="259"/>
      <c r="M489" s="260"/>
      <c r="N489" s="261"/>
      <c r="O489" s="261"/>
      <c r="P489" s="261"/>
      <c r="Q489" s="261"/>
      <c r="R489" s="261"/>
      <c r="S489" s="261"/>
      <c r="T489" s="262"/>
      <c r="AT489" s="263" t="s">
        <v>153</v>
      </c>
      <c r="AU489" s="263" t="s">
        <v>83</v>
      </c>
      <c r="AV489" s="12" t="s">
        <v>81</v>
      </c>
      <c r="AW489" s="12" t="s">
        <v>37</v>
      </c>
      <c r="AX489" s="12" t="s">
        <v>73</v>
      </c>
      <c r="AY489" s="263" t="s">
        <v>143</v>
      </c>
    </row>
    <row r="490" s="11" customFormat="1">
      <c r="B490" s="232"/>
      <c r="C490" s="233"/>
      <c r="D490" s="234" t="s">
        <v>153</v>
      </c>
      <c r="E490" s="235" t="s">
        <v>21</v>
      </c>
      <c r="F490" s="236" t="s">
        <v>323</v>
      </c>
      <c r="G490" s="233"/>
      <c r="H490" s="237">
        <v>3.5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AT490" s="243" t="s">
        <v>153</v>
      </c>
      <c r="AU490" s="243" t="s">
        <v>83</v>
      </c>
      <c r="AV490" s="11" t="s">
        <v>83</v>
      </c>
      <c r="AW490" s="11" t="s">
        <v>37</v>
      </c>
      <c r="AX490" s="11" t="s">
        <v>73</v>
      </c>
      <c r="AY490" s="243" t="s">
        <v>143</v>
      </c>
    </row>
    <row r="491" s="12" customFormat="1">
      <c r="B491" s="254"/>
      <c r="C491" s="255"/>
      <c r="D491" s="234" t="s">
        <v>153</v>
      </c>
      <c r="E491" s="256" t="s">
        <v>21</v>
      </c>
      <c r="F491" s="257" t="s">
        <v>270</v>
      </c>
      <c r="G491" s="255"/>
      <c r="H491" s="256" t="s">
        <v>21</v>
      </c>
      <c r="I491" s="258"/>
      <c r="J491" s="255"/>
      <c r="K491" s="255"/>
      <c r="L491" s="259"/>
      <c r="M491" s="260"/>
      <c r="N491" s="261"/>
      <c r="O491" s="261"/>
      <c r="P491" s="261"/>
      <c r="Q491" s="261"/>
      <c r="R491" s="261"/>
      <c r="S491" s="261"/>
      <c r="T491" s="262"/>
      <c r="AT491" s="263" t="s">
        <v>153</v>
      </c>
      <c r="AU491" s="263" t="s">
        <v>83</v>
      </c>
      <c r="AV491" s="12" t="s">
        <v>81</v>
      </c>
      <c r="AW491" s="12" t="s">
        <v>37</v>
      </c>
      <c r="AX491" s="12" t="s">
        <v>73</v>
      </c>
      <c r="AY491" s="263" t="s">
        <v>143</v>
      </c>
    </row>
    <row r="492" s="11" customFormat="1">
      <c r="B492" s="232"/>
      <c r="C492" s="233"/>
      <c r="D492" s="234" t="s">
        <v>153</v>
      </c>
      <c r="E492" s="235" t="s">
        <v>21</v>
      </c>
      <c r="F492" s="236" t="s">
        <v>324</v>
      </c>
      <c r="G492" s="233"/>
      <c r="H492" s="237">
        <v>4.4500000000000002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AT492" s="243" t="s">
        <v>153</v>
      </c>
      <c r="AU492" s="243" t="s">
        <v>83</v>
      </c>
      <c r="AV492" s="11" t="s">
        <v>83</v>
      </c>
      <c r="AW492" s="11" t="s">
        <v>37</v>
      </c>
      <c r="AX492" s="11" t="s">
        <v>73</v>
      </c>
      <c r="AY492" s="243" t="s">
        <v>143</v>
      </c>
    </row>
    <row r="493" s="13" customFormat="1">
      <c r="B493" s="264"/>
      <c r="C493" s="265"/>
      <c r="D493" s="234" t="s">
        <v>153</v>
      </c>
      <c r="E493" s="266" t="s">
        <v>21</v>
      </c>
      <c r="F493" s="267" t="s">
        <v>188</v>
      </c>
      <c r="G493" s="265"/>
      <c r="H493" s="268">
        <v>79.450000000000003</v>
      </c>
      <c r="I493" s="269"/>
      <c r="J493" s="265"/>
      <c r="K493" s="265"/>
      <c r="L493" s="270"/>
      <c r="M493" s="271"/>
      <c r="N493" s="272"/>
      <c r="O493" s="272"/>
      <c r="P493" s="272"/>
      <c r="Q493" s="272"/>
      <c r="R493" s="272"/>
      <c r="S493" s="272"/>
      <c r="T493" s="273"/>
      <c r="AT493" s="274" t="s">
        <v>153</v>
      </c>
      <c r="AU493" s="274" t="s">
        <v>83</v>
      </c>
      <c r="AV493" s="13" t="s">
        <v>151</v>
      </c>
      <c r="AW493" s="13" t="s">
        <v>37</v>
      </c>
      <c r="AX493" s="13" t="s">
        <v>81</v>
      </c>
      <c r="AY493" s="274" t="s">
        <v>143</v>
      </c>
    </row>
    <row r="494" s="1" customFormat="1" ht="25.5" customHeight="1">
      <c r="B494" s="45"/>
      <c r="C494" s="244" t="s">
        <v>569</v>
      </c>
      <c r="D494" s="244" t="s">
        <v>159</v>
      </c>
      <c r="E494" s="245" t="s">
        <v>570</v>
      </c>
      <c r="F494" s="246" t="s">
        <v>571</v>
      </c>
      <c r="G494" s="247" t="s">
        <v>170</v>
      </c>
      <c r="H494" s="248">
        <v>99.176000000000002</v>
      </c>
      <c r="I494" s="249"/>
      <c r="J494" s="250">
        <f>ROUND(I494*H494,2)</f>
        <v>0</v>
      </c>
      <c r="K494" s="246" t="s">
        <v>150</v>
      </c>
      <c r="L494" s="251"/>
      <c r="M494" s="252" t="s">
        <v>21</v>
      </c>
      <c r="N494" s="253" t="s">
        <v>44</v>
      </c>
      <c r="O494" s="46"/>
      <c r="P494" s="229">
        <f>O494*H494</f>
        <v>0</v>
      </c>
      <c r="Q494" s="229">
        <v>0.019199999999999998</v>
      </c>
      <c r="R494" s="229">
        <f>Q494*H494</f>
        <v>1.9041792</v>
      </c>
      <c r="S494" s="229">
        <v>0</v>
      </c>
      <c r="T494" s="230">
        <f>S494*H494</f>
        <v>0</v>
      </c>
      <c r="AR494" s="23" t="s">
        <v>398</v>
      </c>
      <c r="AT494" s="23" t="s">
        <v>159</v>
      </c>
      <c r="AU494" s="23" t="s">
        <v>83</v>
      </c>
      <c r="AY494" s="23" t="s">
        <v>143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23" t="s">
        <v>81</v>
      </c>
      <c r="BK494" s="231">
        <f>ROUND(I494*H494,2)</f>
        <v>0</v>
      </c>
      <c r="BL494" s="23" t="s">
        <v>290</v>
      </c>
      <c r="BM494" s="23" t="s">
        <v>572</v>
      </c>
    </row>
    <row r="495" s="12" customFormat="1">
      <c r="B495" s="254"/>
      <c r="C495" s="255"/>
      <c r="D495" s="234" t="s">
        <v>153</v>
      </c>
      <c r="E495" s="256" t="s">
        <v>21</v>
      </c>
      <c r="F495" s="257" t="s">
        <v>573</v>
      </c>
      <c r="G495" s="255"/>
      <c r="H495" s="256" t="s">
        <v>21</v>
      </c>
      <c r="I495" s="258"/>
      <c r="J495" s="255"/>
      <c r="K495" s="255"/>
      <c r="L495" s="259"/>
      <c r="M495" s="260"/>
      <c r="N495" s="261"/>
      <c r="O495" s="261"/>
      <c r="P495" s="261"/>
      <c r="Q495" s="261"/>
      <c r="R495" s="261"/>
      <c r="S495" s="261"/>
      <c r="T495" s="262"/>
      <c r="AT495" s="263" t="s">
        <v>153</v>
      </c>
      <c r="AU495" s="263" t="s">
        <v>83</v>
      </c>
      <c r="AV495" s="12" t="s">
        <v>81</v>
      </c>
      <c r="AW495" s="12" t="s">
        <v>37</v>
      </c>
      <c r="AX495" s="12" t="s">
        <v>73</v>
      </c>
      <c r="AY495" s="263" t="s">
        <v>143</v>
      </c>
    </row>
    <row r="496" s="11" customFormat="1">
      <c r="B496" s="232"/>
      <c r="C496" s="233"/>
      <c r="D496" s="234" t="s">
        <v>153</v>
      </c>
      <c r="E496" s="235" t="s">
        <v>21</v>
      </c>
      <c r="F496" s="236" t="s">
        <v>574</v>
      </c>
      <c r="G496" s="233"/>
      <c r="H496" s="237">
        <v>79.450000000000003</v>
      </c>
      <c r="I496" s="238"/>
      <c r="J496" s="233"/>
      <c r="K496" s="233"/>
      <c r="L496" s="239"/>
      <c r="M496" s="240"/>
      <c r="N496" s="241"/>
      <c r="O496" s="241"/>
      <c r="P496" s="241"/>
      <c r="Q496" s="241"/>
      <c r="R496" s="241"/>
      <c r="S496" s="241"/>
      <c r="T496" s="242"/>
      <c r="AT496" s="243" t="s">
        <v>153</v>
      </c>
      <c r="AU496" s="243" t="s">
        <v>83</v>
      </c>
      <c r="AV496" s="11" t="s">
        <v>83</v>
      </c>
      <c r="AW496" s="11" t="s">
        <v>37</v>
      </c>
      <c r="AX496" s="11" t="s">
        <v>73</v>
      </c>
      <c r="AY496" s="243" t="s">
        <v>143</v>
      </c>
    </row>
    <row r="497" s="12" customFormat="1">
      <c r="B497" s="254"/>
      <c r="C497" s="255"/>
      <c r="D497" s="234" t="s">
        <v>153</v>
      </c>
      <c r="E497" s="256" t="s">
        <v>21</v>
      </c>
      <c r="F497" s="257" t="s">
        <v>575</v>
      </c>
      <c r="G497" s="255"/>
      <c r="H497" s="256" t="s">
        <v>21</v>
      </c>
      <c r="I497" s="258"/>
      <c r="J497" s="255"/>
      <c r="K497" s="255"/>
      <c r="L497" s="259"/>
      <c r="M497" s="260"/>
      <c r="N497" s="261"/>
      <c r="O497" s="261"/>
      <c r="P497" s="261"/>
      <c r="Q497" s="261"/>
      <c r="R497" s="261"/>
      <c r="S497" s="261"/>
      <c r="T497" s="262"/>
      <c r="AT497" s="263" t="s">
        <v>153</v>
      </c>
      <c r="AU497" s="263" t="s">
        <v>83</v>
      </c>
      <c r="AV497" s="12" t="s">
        <v>81</v>
      </c>
      <c r="AW497" s="12" t="s">
        <v>37</v>
      </c>
      <c r="AX497" s="12" t="s">
        <v>73</v>
      </c>
      <c r="AY497" s="263" t="s">
        <v>143</v>
      </c>
    </row>
    <row r="498" s="11" customFormat="1">
      <c r="B498" s="232"/>
      <c r="C498" s="233"/>
      <c r="D498" s="234" t="s">
        <v>153</v>
      </c>
      <c r="E498" s="235" t="s">
        <v>21</v>
      </c>
      <c r="F498" s="236" t="s">
        <v>576</v>
      </c>
      <c r="G498" s="233"/>
      <c r="H498" s="237">
        <v>10.710000000000001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AT498" s="243" t="s">
        <v>153</v>
      </c>
      <c r="AU498" s="243" t="s">
        <v>83</v>
      </c>
      <c r="AV498" s="11" t="s">
        <v>83</v>
      </c>
      <c r="AW498" s="11" t="s">
        <v>37</v>
      </c>
      <c r="AX498" s="11" t="s">
        <v>73</v>
      </c>
      <c r="AY498" s="243" t="s">
        <v>143</v>
      </c>
    </row>
    <row r="499" s="13" customFormat="1">
      <c r="B499" s="264"/>
      <c r="C499" s="265"/>
      <c r="D499" s="234" t="s">
        <v>153</v>
      </c>
      <c r="E499" s="266" t="s">
        <v>21</v>
      </c>
      <c r="F499" s="267" t="s">
        <v>188</v>
      </c>
      <c r="G499" s="265"/>
      <c r="H499" s="268">
        <v>90.159999999999997</v>
      </c>
      <c r="I499" s="269"/>
      <c r="J499" s="265"/>
      <c r="K499" s="265"/>
      <c r="L499" s="270"/>
      <c r="M499" s="271"/>
      <c r="N499" s="272"/>
      <c r="O499" s="272"/>
      <c r="P499" s="272"/>
      <c r="Q499" s="272"/>
      <c r="R499" s="272"/>
      <c r="S499" s="272"/>
      <c r="T499" s="273"/>
      <c r="AT499" s="274" t="s">
        <v>153</v>
      </c>
      <c r="AU499" s="274" t="s">
        <v>83</v>
      </c>
      <c r="AV499" s="13" t="s">
        <v>151</v>
      </c>
      <c r="AW499" s="13" t="s">
        <v>37</v>
      </c>
      <c r="AX499" s="13" t="s">
        <v>81</v>
      </c>
      <c r="AY499" s="274" t="s">
        <v>143</v>
      </c>
    </row>
    <row r="500" s="11" customFormat="1">
      <c r="B500" s="232"/>
      <c r="C500" s="233"/>
      <c r="D500" s="234" t="s">
        <v>153</v>
      </c>
      <c r="E500" s="233"/>
      <c r="F500" s="236" t="s">
        <v>577</v>
      </c>
      <c r="G500" s="233"/>
      <c r="H500" s="237">
        <v>99.176000000000002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AT500" s="243" t="s">
        <v>153</v>
      </c>
      <c r="AU500" s="243" t="s">
        <v>83</v>
      </c>
      <c r="AV500" s="11" t="s">
        <v>83</v>
      </c>
      <c r="AW500" s="11" t="s">
        <v>6</v>
      </c>
      <c r="AX500" s="11" t="s">
        <v>81</v>
      </c>
      <c r="AY500" s="243" t="s">
        <v>143</v>
      </c>
    </row>
    <row r="501" s="1" customFormat="1" ht="16.5" customHeight="1">
      <c r="B501" s="45"/>
      <c r="C501" s="220" t="s">
        <v>578</v>
      </c>
      <c r="D501" s="220" t="s">
        <v>146</v>
      </c>
      <c r="E501" s="221" t="s">
        <v>579</v>
      </c>
      <c r="F501" s="222" t="s">
        <v>580</v>
      </c>
      <c r="G501" s="223" t="s">
        <v>170</v>
      </c>
      <c r="H501" s="224">
        <v>79.450000000000003</v>
      </c>
      <c r="I501" s="225"/>
      <c r="J501" s="226">
        <f>ROUND(I501*H501,2)</f>
        <v>0</v>
      </c>
      <c r="K501" s="222" t="s">
        <v>150</v>
      </c>
      <c r="L501" s="71"/>
      <c r="M501" s="227" t="s">
        <v>21</v>
      </c>
      <c r="N501" s="228" t="s">
        <v>44</v>
      </c>
      <c r="O501" s="46"/>
      <c r="P501" s="229">
        <f>O501*H501</f>
        <v>0</v>
      </c>
      <c r="Q501" s="229">
        <v>0.00029999999999999997</v>
      </c>
      <c r="R501" s="229">
        <f>Q501*H501</f>
        <v>0.023834999999999999</v>
      </c>
      <c r="S501" s="229">
        <v>0</v>
      </c>
      <c r="T501" s="230">
        <f>S501*H501</f>
        <v>0</v>
      </c>
      <c r="AR501" s="23" t="s">
        <v>290</v>
      </c>
      <c r="AT501" s="23" t="s">
        <v>146</v>
      </c>
      <c r="AU501" s="23" t="s">
        <v>83</v>
      </c>
      <c r="AY501" s="23" t="s">
        <v>143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23" t="s">
        <v>81</v>
      </c>
      <c r="BK501" s="231">
        <f>ROUND(I501*H501,2)</f>
        <v>0</v>
      </c>
      <c r="BL501" s="23" t="s">
        <v>290</v>
      </c>
      <c r="BM501" s="23" t="s">
        <v>581</v>
      </c>
    </row>
    <row r="502" s="1" customFormat="1" ht="16.5" customHeight="1">
      <c r="B502" s="45"/>
      <c r="C502" s="220" t="s">
        <v>582</v>
      </c>
      <c r="D502" s="220" t="s">
        <v>146</v>
      </c>
      <c r="E502" s="221" t="s">
        <v>583</v>
      </c>
      <c r="F502" s="222" t="s">
        <v>584</v>
      </c>
      <c r="G502" s="223" t="s">
        <v>192</v>
      </c>
      <c r="H502" s="224">
        <v>80</v>
      </c>
      <c r="I502" s="225"/>
      <c r="J502" s="226">
        <f>ROUND(I502*H502,2)</f>
        <v>0</v>
      </c>
      <c r="K502" s="222" t="s">
        <v>150</v>
      </c>
      <c r="L502" s="71"/>
      <c r="M502" s="227" t="s">
        <v>21</v>
      </c>
      <c r="N502" s="228" t="s">
        <v>44</v>
      </c>
      <c r="O502" s="46"/>
      <c r="P502" s="229">
        <f>O502*H502</f>
        <v>0</v>
      </c>
      <c r="Q502" s="229">
        <v>3.0000000000000001E-05</v>
      </c>
      <c r="R502" s="229">
        <f>Q502*H502</f>
        <v>0.0024000000000000002</v>
      </c>
      <c r="S502" s="229">
        <v>0</v>
      </c>
      <c r="T502" s="230">
        <f>S502*H502</f>
        <v>0</v>
      </c>
      <c r="AR502" s="23" t="s">
        <v>290</v>
      </c>
      <c r="AT502" s="23" t="s">
        <v>146</v>
      </c>
      <c r="AU502" s="23" t="s">
        <v>83</v>
      </c>
      <c r="AY502" s="23" t="s">
        <v>143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23" t="s">
        <v>81</v>
      </c>
      <c r="BK502" s="231">
        <f>ROUND(I502*H502,2)</f>
        <v>0</v>
      </c>
      <c r="BL502" s="23" t="s">
        <v>290</v>
      </c>
      <c r="BM502" s="23" t="s">
        <v>585</v>
      </c>
    </row>
    <row r="503" s="1" customFormat="1" ht="16.5" customHeight="1">
      <c r="B503" s="45"/>
      <c r="C503" s="220" t="s">
        <v>586</v>
      </c>
      <c r="D503" s="220" t="s">
        <v>146</v>
      </c>
      <c r="E503" s="221" t="s">
        <v>587</v>
      </c>
      <c r="F503" s="222" t="s">
        <v>588</v>
      </c>
      <c r="G503" s="223" t="s">
        <v>170</v>
      </c>
      <c r="H503" s="224">
        <v>13.15</v>
      </c>
      <c r="I503" s="225"/>
      <c r="J503" s="226">
        <f>ROUND(I503*H503,2)</f>
        <v>0</v>
      </c>
      <c r="K503" s="222" t="s">
        <v>21</v>
      </c>
      <c r="L503" s="71"/>
      <c r="M503" s="227" t="s">
        <v>21</v>
      </c>
      <c r="N503" s="228" t="s">
        <v>44</v>
      </c>
      <c r="O503" s="46"/>
      <c r="P503" s="229">
        <f>O503*H503</f>
        <v>0</v>
      </c>
      <c r="Q503" s="229">
        <v>0.0051000000000000004</v>
      </c>
      <c r="R503" s="229">
        <f>Q503*H503</f>
        <v>0.067065000000000013</v>
      </c>
      <c r="S503" s="229">
        <v>0</v>
      </c>
      <c r="T503" s="230">
        <f>S503*H503</f>
        <v>0</v>
      </c>
      <c r="AR503" s="23" t="s">
        <v>290</v>
      </c>
      <c r="AT503" s="23" t="s">
        <v>146</v>
      </c>
      <c r="AU503" s="23" t="s">
        <v>83</v>
      </c>
      <c r="AY503" s="23" t="s">
        <v>143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23" t="s">
        <v>81</v>
      </c>
      <c r="BK503" s="231">
        <f>ROUND(I503*H503,2)</f>
        <v>0</v>
      </c>
      <c r="BL503" s="23" t="s">
        <v>290</v>
      </c>
      <c r="BM503" s="23" t="s">
        <v>589</v>
      </c>
    </row>
    <row r="504" s="12" customFormat="1">
      <c r="B504" s="254"/>
      <c r="C504" s="255"/>
      <c r="D504" s="234" t="s">
        <v>153</v>
      </c>
      <c r="E504" s="256" t="s">
        <v>21</v>
      </c>
      <c r="F504" s="257" t="s">
        <v>239</v>
      </c>
      <c r="G504" s="255"/>
      <c r="H504" s="256" t="s">
        <v>21</v>
      </c>
      <c r="I504" s="258"/>
      <c r="J504" s="255"/>
      <c r="K504" s="255"/>
      <c r="L504" s="259"/>
      <c r="M504" s="260"/>
      <c r="N504" s="261"/>
      <c r="O504" s="261"/>
      <c r="P504" s="261"/>
      <c r="Q504" s="261"/>
      <c r="R504" s="261"/>
      <c r="S504" s="261"/>
      <c r="T504" s="262"/>
      <c r="AT504" s="263" t="s">
        <v>153</v>
      </c>
      <c r="AU504" s="263" t="s">
        <v>83</v>
      </c>
      <c r="AV504" s="12" t="s">
        <v>81</v>
      </c>
      <c r="AW504" s="12" t="s">
        <v>37</v>
      </c>
      <c r="AX504" s="12" t="s">
        <v>73</v>
      </c>
      <c r="AY504" s="263" t="s">
        <v>143</v>
      </c>
    </row>
    <row r="505" s="11" customFormat="1">
      <c r="B505" s="232"/>
      <c r="C505" s="233"/>
      <c r="D505" s="234" t="s">
        <v>153</v>
      </c>
      <c r="E505" s="235" t="s">
        <v>21</v>
      </c>
      <c r="F505" s="236" t="s">
        <v>151</v>
      </c>
      <c r="G505" s="233"/>
      <c r="H505" s="237">
        <v>4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AT505" s="243" t="s">
        <v>153</v>
      </c>
      <c r="AU505" s="243" t="s">
        <v>83</v>
      </c>
      <c r="AV505" s="11" t="s">
        <v>83</v>
      </c>
      <c r="AW505" s="11" t="s">
        <v>37</v>
      </c>
      <c r="AX505" s="11" t="s">
        <v>73</v>
      </c>
      <c r="AY505" s="243" t="s">
        <v>143</v>
      </c>
    </row>
    <row r="506" s="12" customFormat="1">
      <c r="B506" s="254"/>
      <c r="C506" s="255"/>
      <c r="D506" s="234" t="s">
        <v>153</v>
      </c>
      <c r="E506" s="256" t="s">
        <v>21</v>
      </c>
      <c r="F506" s="257" t="s">
        <v>248</v>
      </c>
      <c r="G506" s="255"/>
      <c r="H506" s="256" t="s">
        <v>21</v>
      </c>
      <c r="I506" s="258"/>
      <c r="J506" s="255"/>
      <c r="K506" s="255"/>
      <c r="L506" s="259"/>
      <c r="M506" s="260"/>
      <c r="N506" s="261"/>
      <c r="O506" s="261"/>
      <c r="P506" s="261"/>
      <c r="Q506" s="261"/>
      <c r="R506" s="261"/>
      <c r="S506" s="261"/>
      <c r="T506" s="262"/>
      <c r="AT506" s="263" t="s">
        <v>153</v>
      </c>
      <c r="AU506" s="263" t="s">
        <v>83</v>
      </c>
      <c r="AV506" s="12" t="s">
        <v>81</v>
      </c>
      <c r="AW506" s="12" t="s">
        <v>37</v>
      </c>
      <c r="AX506" s="12" t="s">
        <v>73</v>
      </c>
      <c r="AY506" s="263" t="s">
        <v>143</v>
      </c>
    </row>
    <row r="507" s="11" customFormat="1">
      <c r="B507" s="232"/>
      <c r="C507" s="233"/>
      <c r="D507" s="234" t="s">
        <v>153</v>
      </c>
      <c r="E507" s="235" t="s">
        <v>21</v>
      </c>
      <c r="F507" s="236" t="s">
        <v>315</v>
      </c>
      <c r="G507" s="233"/>
      <c r="H507" s="237">
        <v>7.7000000000000002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AT507" s="243" t="s">
        <v>153</v>
      </c>
      <c r="AU507" s="243" t="s">
        <v>83</v>
      </c>
      <c r="AV507" s="11" t="s">
        <v>83</v>
      </c>
      <c r="AW507" s="11" t="s">
        <v>37</v>
      </c>
      <c r="AX507" s="11" t="s">
        <v>73</v>
      </c>
      <c r="AY507" s="243" t="s">
        <v>143</v>
      </c>
    </row>
    <row r="508" s="12" customFormat="1">
      <c r="B508" s="254"/>
      <c r="C508" s="255"/>
      <c r="D508" s="234" t="s">
        <v>153</v>
      </c>
      <c r="E508" s="256" t="s">
        <v>21</v>
      </c>
      <c r="F508" s="257" t="s">
        <v>255</v>
      </c>
      <c r="G508" s="255"/>
      <c r="H508" s="256" t="s">
        <v>21</v>
      </c>
      <c r="I508" s="258"/>
      <c r="J508" s="255"/>
      <c r="K508" s="255"/>
      <c r="L508" s="259"/>
      <c r="M508" s="260"/>
      <c r="N508" s="261"/>
      <c r="O508" s="261"/>
      <c r="P508" s="261"/>
      <c r="Q508" s="261"/>
      <c r="R508" s="261"/>
      <c r="S508" s="261"/>
      <c r="T508" s="262"/>
      <c r="AT508" s="263" t="s">
        <v>153</v>
      </c>
      <c r="AU508" s="263" t="s">
        <v>83</v>
      </c>
      <c r="AV508" s="12" t="s">
        <v>81</v>
      </c>
      <c r="AW508" s="12" t="s">
        <v>37</v>
      </c>
      <c r="AX508" s="12" t="s">
        <v>73</v>
      </c>
      <c r="AY508" s="263" t="s">
        <v>143</v>
      </c>
    </row>
    <row r="509" s="11" customFormat="1">
      <c r="B509" s="232"/>
      <c r="C509" s="233"/>
      <c r="D509" s="234" t="s">
        <v>153</v>
      </c>
      <c r="E509" s="235" t="s">
        <v>21</v>
      </c>
      <c r="F509" s="236" t="s">
        <v>317</v>
      </c>
      <c r="G509" s="233"/>
      <c r="H509" s="237">
        <v>1.45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AT509" s="243" t="s">
        <v>153</v>
      </c>
      <c r="AU509" s="243" t="s">
        <v>83</v>
      </c>
      <c r="AV509" s="11" t="s">
        <v>83</v>
      </c>
      <c r="AW509" s="11" t="s">
        <v>37</v>
      </c>
      <c r="AX509" s="11" t="s">
        <v>73</v>
      </c>
      <c r="AY509" s="243" t="s">
        <v>143</v>
      </c>
    </row>
    <row r="510" s="13" customFormat="1">
      <c r="B510" s="264"/>
      <c r="C510" s="265"/>
      <c r="D510" s="234" t="s">
        <v>153</v>
      </c>
      <c r="E510" s="266" t="s">
        <v>21</v>
      </c>
      <c r="F510" s="267" t="s">
        <v>188</v>
      </c>
      <c r="G510" s="265"/>
      <c r="H510" s="268">
        <v>13.15</v>
      </c>
      <c r="I510" s="269"/>
      <c r="J510" s="265"/>
      <c r="K510" s="265"/>
      <c r="L510" s="270"/>
      <c r="M510" s="271"/>
      <c r="N510" s="272"/>
      <c r="O510" s="272"/>
      <c r="P510" s="272"/>
      <c r="Q510" s="272"/>
      <c r="R510" s="272"/>
      <c r="S510" s="272"/>
      <c r="T510" s="273"/>
      <c r="AT510" s="274" t="s">
        <v>153</v>
      </c>
      <c r="AU510" s="274" t="s">
        <v>83</v>
      </c>
      <c r="AV510" s="13" t="s">
        <v>151</v>
      </c>
      <c r="AW510" s="13" t="s">
        <v>37</v>
      </c>
      <c r="AX510" s="13" t="s">
        <v>81</v>
      </c>
      <c r="AY510" s="274" t="s">
        <v>143</v>
      </c>
    </row>
    <row r="511" s="1" customFormat="1" ht="16.5" customHeight="1">
      <c r="B511" s="45"/>
      <c r="C511" s="220" t="s">
        <v>590</v>
      </c>
      <c r="D511" s="220" t="s">
        <v>146</v>
      </c>
      <c r="E511" s="221" t="s">
        <v>591</v>
      </c>
      <c r="F511" s="222" t="s">
        <v>592</v>
      </c>
      <c r="G511" s="223" t="s">
        <v>387</v>
      </c>
      <c r="H511" s="224">
        <v>3</v>
      </c>
      <c r="I511" s="225"/>
      <c r="J511" s="226">
        <f>ROUND(I511*H511,2)</f>
        <v>0</v>
      </c>
      <c r="K511" s="222" t="s">
        <v>21</v>
      </c>
      <c r="L511" s="71"/>
      <c r="M511" s="227" t="s">
        <v>21</v>
      </c>
      <c r="N511" s="228" t="s">
        <v>44</v>
      </c>
      <c r="O511" s="46"/>
      <c r="P511" s="229">
        <f>O511*H511</f>
        <v>0</v>
      </c>
      <c r="Q511" s="229">
        <v>0.0051000000000000004</v>
      </c>
      <c r="R511" s="229">
        <f>Q511*H511</f>
        <v>0.015300000000000001</v>
      </c>
      <c r="S511" s="229">
        <v>0</v>
      </c>
      <c r="T511" s="230">
        <f>S511*H511</f>
        <v>0</v>
      </c>
      <c r="AR511" s="23" t="s">
        <v>290</v>
      </c>
      <c r="AT511" s="23" t="s">
        <v>146</v>
      </c>
      <c r="AU511" s="23" t="s">
        <v>83</v>
      </c>
      <c r="AY511" s="23" t="s">
        <v>143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23" t="s">
        <v>81</v>
      </c>
      <c r="BK511" s="231">
        <f>ROUND(I511*H511,2)</f>
        <v>0</v>
      </c>
      <c r="BL511" s="23" t="s">
        <v>290</v>
      </c>
      <c r="BM511" s="23" t="s">
        <v>593</v>
      </c>
    </row>
    <row r="512" s="1" customFormat="1" ht="16.5" customHeight="1">
      <c r="B512" s="45"/>
      <c r="C512" s="220" t="s">
        <v>594</v>
      </c>
      <c r="D512" s="220" t="s">
        <v>146</v>
      </c>
      <c r="E512" s="221" t="s">
        <v>595</v>
      </c>
      <c r="F512" s="222" t="s">
        <v>596</v>
      </c>
      <c r="G512" s="223" t="s">
        <v>170</v>
      </c>
      <c r="H512" s="224">
        <v>79.450000000000003</v>
      </c>
      <c r="I512" s="225"/>
      <c r="J512" s="226">
        <f>ROUND(I512*H512,2)</f>
        <v>0</v>
      </c>
      <c r="K512" s="222" t="s">
        <v>150</v>
      </c>
      <c r="L512" s="71"/>
      <c r="M512" s="227" t="s">
        <v>21</v>
      </c>
      <c r="N512" s="228" t="s">
        <v>44</v>
      </c>
      <c r="O512" s="46"/>
      <c r="P512" s="229">
        <f>O512*H512</f>
        <v>0</v>
      </c>
      <c r="Q512" s="229">
        <v>0.0077000000000000002</v>
      </c>
      <c r="R512" s="229">
        <f>Q512*H512</f>
        <v>0.611765</v>
      </c>
      <c r="S512" s="229">
        <v>0</v>
      </c>
      <c r="T512" s="230">
        <f>S512*H512</f>
        <v>0</v>
      </c>
      <c r="AR512" s="23" t="s">
        <v>290</v>
      </c>
      <c r="AT512" s="23" t="s">
        <v>146</v>
      </c>
      <c r="AU512" s="23" t="s">
        <v>83</v>
      </c>
      <c r="AY512" s="23" t="s">
        <v>143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23" t="s">
        <v>81</v>
      </c>
      <c r="BK512" s="231">
        <f>ROUND(I512*H512,2)</f>
        <v>0</v>
      </c>
      <c r="BL512" s="23" t="s">
        <v>290</v>
      </c>
      <c r="BM512" s="23" t="s">
        <v>597</v>
      </c>
    </row>
    <row r="513" s="1" customFormat="1" ht="16.5" customHeight="1">
      <c r="B513" s="45"/>
      <c r="C513" s="220" t="s">
        <v>598</v>
      </c>
      <c r="D513" s="220" t="s">
        <v>146</v>
      </c>
      <c r="E513" s="221" t="s">
        <v>599</v>
      </c>
      <c r="F513" s="222" t="s">
        <v>600</v>
      </c>
      <c r="G513" s="223" t="s">
        <v>439</v>
      </c>
      <c r="H513" s="224">
        <v>2.9489999999999998</v>
      </c>
      <c r="I513" s="225"/>
      <c r="J513" s="226">
        <f>ROUND(I513*H513,2)</f>
        <v>0</v>
      </c>
      <c r="K513" s="222" t="s">
        <v>150</v>
      </c>
      <c r="L513" s="71"/>
      <c r="M513" s="227" t="s">
        <v>21</v>
      </c>
      <c r="N513" s="228" t="s">
        <v>44</v>
      </c>
      <c r="O513" s="46"/>
      <c r="P513" s="229">
        <f>O513*H513</f>
        <v>0</v>
      </c>
      <c r="Q513" s="229">
        <v>0</v>
      </c>
      <c r="R513" s="229">
        <f>Q513*H513</f>
        <v>0</v>
      </c>
      <c r="S513" s="229">
        <v>0</v>
      </c>
      <c r="T513" s="230">
        <f>S513*H513</f>
        <v>0</v>
      </c>
      <c r="AR513" s="23" t="s">
        <v>290</v>
      </c>
      <c r="AT513" s="23" t="s">
        <v>146</v>
      </c>
      <c r="AU513" s="23" t="s">
        <v>83</v>
      </c>
      <c r="AY513" s="23" t="s">
        <v>143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23" t="s">
        <v>81</v>
      </c>
      <c r="BK513" s="231">
        <f>ROUND(I513*H513,2)</f>
        <v>0</v>
      </c>
      <c r="BL513" s="23" t="s">
        <v>290</v>
      </c>
      <c r="BM513" s="23" t="s">
        <v>601</v>
      </c>
    </row>
    <row r="514" s="1" customFormat="1" ht="16.5" customHeight="1">
      <c r="B514" s="45"/>
      <c r="C514" s="220" t="s">
        <v>602</v>
      </c>
      <c r="D514" s="220" t="s">
        <v>146</v>
      </c>
      <c r="E514" s="221" t="s">
        <v>603</v>
      </c>
      <c r="F514" s="222" t="s">
        <v>604</v>
      </c>
      <c r="G514" s="223" t="s">
        <v>439</v>
      </c>
      <c r="H514" s="224">
        <v>2.9489999999999998</v>
      </c>
      <c r="I514" s="225"/>
      <c r="J514" s="226">
        <f>ROUND(I514*H514,2)</f>
        <v>0</v>
      </c>
      <c r="K514" s="222" t="s">
        <v>150</v>
      </c>
      <c r="L514" s="71"/>
      <c r="M514" s="227" t="s">
        <v>21</v>
      </c>
      <c r="N514" s="228" t="s">
        <v>44</v>
      </c>
      <c r="O514" s="46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AR514" s="23" t="s">
        <v>290</v>
      </c>
      <c r="AT514" s="23" t="s">
        <v>146</v>
      </c>
      <c r="AU514" s="23" t="s">
        <v>83</v>
      </c>
      <c r="AY514" s="23" t="s">
        <v>143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23" t="s">
        <v>81</v>
      </c>
      <c r="BK514" s="231">
        <f>ROUND(I514*H514,2)</f>
        <v>0</v>
      </c>
      <c r="BL514" s="23" t="s">
        <v>290</v>
      </c>
      <c r="BM514" s="23" t="s">
        <v>605</v>
      </c>
    </row>
    <row r="515" s="10" customFormat="1" ht="29.88" customHeight="1">
      <c r="B515" s="204"/>
      <c r="C515" s="205"/>
      <c r="D515" s="206" t="s">
        <v>72</v>
      </c>
      <c r="E515" s="218" t="s">
        <v>606</v>
      </c>
      <c r="F515" s="218" t="s">
        <v>607</v>
      </c>
      <c r="G515" s="205"/>
      <c r="H515" s="205"/>
      <c r="I515" s="208"/>
      <c r="J515" s="219">
        <f>BK515</f>
        <v>0</v>
      </c>
      <c r="K515" s="205"/>
      <c r="L515" s="210"/>
      <c r="M515" s="211"/>
      <c r="N515" s="212"/>
      <c r="O515" s="212"/>
      <c r="P515" s="213">
        <f>SUM(P516:P578)</f>
        <v>0</v>
      </c>
      <c r="Q515" s="212"/>
      <c r="R515" s="213">
        <f>SUM(R516:R578)</f>
        <v>0.67698132</v>
      </c>
      <c r="S515" s="212"/>
      <c r="T515" s="214">
        <f>SUM(T516:T578)</f>
        <v>0.42270000000000002</v>
      </c>
      <c r="AR515" s="215" t="s">
        <v>83</v>
      </c>
      <c r="AT515" s="216" t="s">
        <v>72</v>
      </c>
      <c r="AU515" s="216" t="s">
        <v>81</v>
      </c>
      <c r="AY515" s="215" t="s">
        <v>143</v>
      </c>
      <c r="BK515" s="217">
        <f>SUM(BK516:BK578)</f>
        <v>0</v>
      </c>
    </row>
    <row r="516" s="1" customFormat="1" ht="25.5" customHeight="1">
      <c r="B516" s="45"/>
      <c r="C516" s="220" t="s">
        <v>608</v>
      </c>
      <c r="D516" s="220" t="s">
        <v>146</v>
      </c>
      <c r="E516" s="221" t="s">
        <v>609</v>
      </c>
      <c r="F516" s="222" t="s">
        <v>610</v>
      </c>
      <c r="G516" s="223" t="s">
        <v>170</v>
      </c>
      <c r="H516" s="224">
        <v>59.399999999999999</v>
      </c>
      <c r="I516" s="225"/>
      <c r="J516" s="226">
        <f>ROUND(I516*H516,2)</f>
        <v>0</v>
      </c>
      <c r="K516" s="222" t="s">
        <v>150</v>
      </c>
      <c r="L516" s="71"/>
      <c r="M516" s="227" t="s">
        <v>21</v>
      </c>
      <c r="N516" s="228" t="s">
        <v>44</v>
      </c>
      <c r="O516" s="46"/>
      <c r="P516" s="229">
        <f>O516*H516</f>
        <v>0</v>
      </c>
      <c r="Q516" s="229">
        <v>3.0000000000000001E-05</v>
      </c>
      <c r="R516" s="229">
        <f>Q516*H516</f>
        <v>0.001782</v>
      </c>
      <c r="S516" s="229">
        <v>0</v>
      </c>
      <c r="T516" s="230">
        <f>S516*H516</f>
        <v>0</v>
      </c>
      <c r="AR516" s="23" t="s">
        <v>290</v>
      </c>
      <c r="AT516" s="23" t="s">
        <v>146</v>
      </c>
      <c r="AU516" s="23" t="s">
        <v>83</v>
      </c>
      <c r="AY516" s="23" t="s">
        <v>143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23" t="s">
        <v>81</v>
      </c>
      <c r="BK516" s="231">
        <f>ROUND(I516*H516,2)</f>
        <v>0</v>
      </c>
      <c r="BL516" s="23" t="s">
        <v>290</v>
      </c>
      <c r="BM516" s="23" t="s">
        <v>611</v>
      </c>
    </row>
    <row r="517" s="1" customFormat="1" ht="16.5" customHeight="1">
      <c r="B517" s="45"/>
      <c r="C517" s="220" t="s">
        <v>612</v>
      </c>
      <c r="D517" s="220" t="s">
        <v>146</v>
      </c>
      <c r="E517" s="221" t="s">
        <v>613</v>
      </c>
      <c r="F517" s="222" t="s">
        <v>614</v>
      </c>
      <c r="G517" s="223" t="s">
        <v>170</v>
      </c>
      <c r="H517" s="224">
        <v>59.399999999999999</v>
      </c>
      <c r="I517" s="225"/>
      <c r="J517" s="226">
        <f>ROUND(I517*H517,2)</f>
        <v>0</v>
      </c>
      <c r="K517" s="222" t="s">
        <v>150</v>
      </c>
      <c r="L517" s="71"/>
      <c r="M517" s="227" t="s">
        <v>21</v>
      </c>
      <c r="N517" s="228" t="s">
        <v>44</v>
      </c>
      <c r="O517" s="46"/>
      <c r="P517" s="229">
        <f>O517*H517</f>
        <v>0</v>
      </c>
      <c r="Q517" s="229">
        <v>0.0075799999999999999</v>
      </c>
      <c r="R517" s="229">
        <f>Q517*H517</f>
        <v>0.45025199999999999</v>
      </c>
      <c r="S517" s="229">
        <v>0</v>
      </c>
      <c r="T517" s="230">
        <f>S517*H517</f>
        <v>0</v>
      </c>
      <c r="AR517" s="23" t="s">
        <v>290</v>
      </c>
      <c r="AT517" s="23" t="s">
        <v>146</v>
      </c>
      <c r="AU517" s="23" t="s">
        <v>83</v>
      </c>
      <c r="AY517" s="23" t="s">
        <v>143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23" t="s">
        <v>81</v>
      </c>
      <c r="BK517" s="231">
        <f>ROUND(I517*H517,2)</f>
        <v>0</v>
      </c>
      <c r="BL517" s="23" t="s">
        <v>290</v>
      </c>
      <c r="BM517" s="23" t="s">
        <v>615</v>
      </c>
    </row>
    <row r="518" s="1" customFormat="1" ht="16.5" customHeight="1">
      <c r="B518" s="45"/>
      <c r="C518" s="220" t="s">
        <v>616</v>
      </c>
      <c r="D518" s="220" t="s">
        <v>146</v>
      </c>
      <c r="E518" s="221" t="s">
        <v>617</v>
      </c>
      <c r="F518" s="222" t="s">
        <v>618</v>
      </c>
      <c r="G518" s="223" t="s">
        <v>170</v>
      </c>
      <c r="H518" s="224">
        <v>140.90000000000001</v>
      </c>
      <c r="I518" s="225"/>
      <c r="J518" s="226">
        <f>ROUND(I518*H518,2)</f>
        <v>0</v>
      </c>
      <c r="K518" s="222" t="s">
        <v>150</v>
      </c>
      <c r="L518" s="71"/>
      <c r="M518" s="227" t="s">
        <v>21</v>
      </c>
      <c r="N518" s="228" t="s">
        <v>44</v>
      </c>
      <c r="O518" s="46"/>
      <c r="P518" s="229">
        <f>O518*H518</f>
        <v>0</v>
      </c>
      <c r="Q518" s="229">
        <v>0</v>
      </c>
      <c r="R518" s="229">
        <f>Q518*H518</f>
        <v>0</v>
      </c>
      <c r="S518" s="229">
        <v>0.0030000000000000001</v>
      </c>
      <c r="T518" s="230">
        <f>S518*H518</f>
        <v>0.42270000000000002</v>
      </c>
      <c r="AR518" s="23" t="s">
        <v>290</v>
      </c>
      <c r="AT518" s="23" t="s">
        <v>146</v>
      </c>
      <c r="AU518" s="23" t="s">
        <v>83</v>
      </c>
      <c r="AY518" s="23" t="s">
        <v>143</v>
      </c>
      <c r="BE518" s="231">
        <f>IF(N518="základní",J518,0)</f>
        <v>0</v>
      </c>
      <c r="BF518" s="231">
        <f>IF(N518="snížená",J518,0)</f>
        <v>0</v>
      </c>
      <c r="BG518" s="231">
        <f>IF(N518="zákl. přenesená",J518,0)</f>
        <v>0</v>
      </c>
      <c r="BH518" s="231">
        <f>IF(N518="sníž. přenesená",J518,0)</f>
        <v>0</v>
      </c>
      <c r="BI518" s="231">
        <f>IF(N518="nulová",J518,0)</f>
        <v>0</v>
      </c>
      <c r="BJ518" s="23" t="s">
        <v>81</v>
      </c>
      <c r="BK518" s="231">
        <f>ROUND(I518*H518,2)</f>
        <v>0</v>
      </c>
      <c r="BL518" s="23" t="s">
        <v>290</v>
      </c>
      <c r="BM518" s="23" t="s">
        <v>619</v>
      </c>
    </row>
    <row r="519" s="12" customFormat="1">
      <c r="B519" s="254"/>
      <c r="C519" s="255"/>
      <c r="D519" s="234" t="s">
        <v>153</v>
      </c>
      <c r="E519" s="256" t="s">
        <v>21</v>
      </c>
      <c r="F519" s="257" t="s">
        <v>180</v>
      </c>
      <c r="G519" s="255"/>
      <c r="H519" s="256" t="s">
        <v>21</v>
      </c>
      <c r="I519" s="258"/>
      <c r="J519" s="255"/>
      <c r="K519" s="255"/>
      <c r="L519" s="259"/>
      <c r="M519" s="260"/>
      <c r="N519" s="261"/>
      <c r="O519" s="261"/>
      <c r="P519" s="261"/>
      <c r="Q519" s="261"/>
      <c r="R519" s="261"/>
      <c r="S519" s="261"/>
      <c r="T519" s="262"/>
      <c r="AT519" s="263" t="s">
        <v>153</v>
      </c>
      <c r="AU519" s="263" t="s">
        <v>83</v>
      </c>
      <c r="AV519" s="12" t="s">
        <v>81</v>
      </c>
      <c r="AW519" s="12" t="s">
        <v>37</v>
      </c>
      <c r="AX519" s="12" t="s">
        <v>73</v>
      </c>
      <c r="AY519" s="263" t="s">
        <v>143</v>
      </c>
    </row>
    <row r="520" s="11" customFormat="1">
      <c r="B520" s="232"/>
      <c r="C520" s="233"/>
      <c r="D520" s="234" t="s">
        <v>153</v>
      </c>
      <c r="E520" s="235" t="s">
        <v>21</v>
      </c>
      <c r="F520" s="236" t="s">
        <v>501</v>
      </c>
      <c r="G520" s="233"/>
      <c r="H520" s="237">
        <v>50.149999999999999</v>
      </c>
      <c r="I520" s="238"/>
      <c r="J520" s="233"/>
      <c r="K520" s="233"/>
      <c r="L520" s="239"/>
      <c r="M520" s="240"/>
      <c r="N520" s="241"/>
      <c r="O520" s="241"/>
      <c r="P520" s="241"/>
      <c r="Q520" s="241"/>
      <c r="R520" s="241"/>
      <c r="S520" s="241"/>
      <c r="T520" s="242"/>
      <c r="AT520" s="243" t="s">
        <v>153</v>
      </c>
      <c r="AU520" s="243" t="s">
        <v>83</v>
      </c>
      <c r="AV520" s="11" t="s">
        <v>83</v>
      </c>
      <c r="AW520" s="11" t="s">
        <v>37</v>
      </c>
      <c r="AX520" s="11" t="s">
        <v>73</v>
      </c>
      <c r="AY520" s="243" t="s">
        <v>143</v>
      </c>
    </row>
    <row r="521" s="12" customFormat="1">
      <c r="B521" s="254"/>
      <c r="C521" s="255"/>
      <c r="D521" s="234" t="s">
        <v>153</v>
      </c>
      <c r="E521" s="256" t="s">
        <v>21</v>
      </c>
      <c r="F521" s="257" t="s">
        <v>503</v>
      </c>
      <c r="G521" s="255"/>
      <c r="H521" s="256" t="s">
        <v>21</v>
      </c>
      <c r="I521" s="258"/>
      <c r="J521" s="255"/>
      <c r="K521" s="255"/>
      <c r="L521" s="259"/>
      <c r="M521" s="260"/>
      <c r="N521" s="261"/>
      <c r="O521" s="261"/>
      <c r="P521" s="261"/>
      <c r="Q521" s="261"/>
      <c r="R521" s="261"/>
      <c r="S521" s="261"/>
      <c r="T521" s="262"/>
      <c r="AT521" s="263" t="s">
        <v>153</v>
      </c>
      <c r="AU521" s="263" t="s">
        <v>83</v>
      </c>
      <c r="AV521" s="12" t="s">
        <v>81</v>
      </c>
      <c r="AW521" s="12" t="s">
        <v>37</v>
      </c>
      <c r="AX521" s="12" t="s">
        <v>73</v>
      </c>
      <c r="AY521" s="263" t="s">
        <v>143</v>
      </c>
    </row>
    <row r="522" s="11" customFormat="1">
      <c r="B522" s="232"/>
      <c r="C522" s="233"/>
      <c r="D522" s="234" t="s">
        <v>153</v>
      </c>
      <c r="E522" s="235" t="s">
        <v>21</v>
      </c>
      <c r="F522" s="236" t="s">
        <v>83</v>
      </c>
      <c r="G522" s="233"/>
      <c r="H522" s="237">
        <v>2</v>
      </c>
      <c r="I522" s="238"/>
      <c r="J522" s="233"/>
      <c r="K522" s="233"/>
      <c r="L522" s="239"/>
      <c r="M522" s="240"/>
      <c r="N522" s="241"/>
      <c r="O522" s="241"/>
      <c r="P522" s="241"/>
      <c r="Q522" s="241"/>
      <c r="R522" s="241"/>
      <c r="S522" s="241"/>
      <c r="T522" s="242"/>
      <c r="AT522" s="243" t="s">
        <v>153</v>
      </c>
      <c r="AU522" s="243" t="s">
        <v>83</v>
      </c>
      <c r="AV522" s="11" t="s">
        <v>83</v>
      </c>
      <c r="AW522" s="11" t="s">
        <v>37</v>
      </c>
      <c r="AX522" s="11" t="s">
        <v>73</v>
      </c>
      <c r="AY522" s="243" t="s">
        <v>143</v>
      </c>
    </row>
    <row r="523" s="12" customFormat="1">
      <c r="B523" s="254"/>
      <c r="C523" s="255"/>
      <c r="D523" s="234" t="s">
        <v>153</v>
      </c>
      <c r="E523" s="256" t="s">
        <v>21</v>
      </c>
      <c r="F523" s="257" t="s">
        <v>507</v>
      </c>
      <c r="G523" s="255"/>
      <c r="H523" s="256" t="s">
        <v>21</v>
      </c>
      <c r="I523" s="258"/>
      <c r="J523" s="255"/>
      <c r="K523" s="255"/>
      <c r="L523" s="259"/>
      <c r="M523" s="260"/>
      <c r="N523" s="261"/>
      <c r="O523" s="261"/>
      <c r="P523" s="261"/>
      <c r="Q523" s="261"/>
      <c r="R523" s="261"/>
      <c r="S523" s="261"/>
      <c r="T523" s="262"/>
      <c r="AT523" s="263" t="s">
        <v>153</v>
      </c>
      <c r="AU523" s="263" t="s">
        <v>83</v>
      </c>
      <c r="AV523" s="12" t="s">
        <v>81</v>
      </c>
      <c r="AW523" s="12" t="s">
        <v>37</v>
      </c>
      <c r="AX523" s="12" t="s">
        <v>73</v>
      </c>
      <c r="AY523" s="263" t="s">
        <v>143</v>
      </c>
    </row>
    <row r="524" s="11" customFormat="1">
      <c r="B524" s="232"/>
      <c r="C524" s="233"/>
      <c r="D524" s="234" t="s">
        <v>153</v>
      </c>
      <c r="E524" s="235" t="s">
        <v>21</v>
      </c>
      <c r="F524" s="236" t="s">
        <v>508</v>
      </c>
      <c r="G524" s="233"/>
      <c r="H524" s="237">
        <v>12.9</v>
      </c>
      <c r="I524" s="238"/>
      <c r="J524" s="233"/>
      <c r="K524" s="233"/>
      <c r="L524" s="239"/>
      <c r="M524" s="240"/>
      <c r="N524" s="241"/>
      <c r="O524" s="241"/>
      <c r="P524" s="241"/>
      <c r="Q524" s="241"/>
      <c r="R524" s="241"/>
      <c r="S524" s="241"/>
      <c r="T524" s="242"/>
      <c r="AT524" s="243" t="s">
        <v>153</v>
      </c>
      <c r="AU524" s="243" t="s">
        <v>83</v>
      </c>
      <c r="AV524" s="11" t="s">
        <v>83</v>
      </c>
      <c r="AW524" s="11" t="s">
        <v>37</v>
      </c>
      <c r="AX524" s="11" t="s">
        <v>73</v>
      </c>
      <c r="AY524" s="243" t="s">
        <v>143</v>
      </c>
    </row>
    <row r="525" s="12" customFormat="1">
      <c r="B525" s="254"/>
      <c r="C525" s="255"/>
      <c r="D525" s="234" t="s">
        <v>153</v>
      </c>
      <c r="E525" s="256" t="s">
        <v>21</v>
      </c>
      <c r="F525" s="257" t="s">
        <v>509</v>
      </c>
      <c r="G525" s="255"/>
      <c r="H525" s="256" t="s">
        <v>21</v>
      </c>
      <c r="I525" s="258"/>
      <c r="J525" s="255"/>
      <c r="K525" s="255"/>
      <c r="L525" s="259"/>
      <c r="M525" s="260"/>
      <c r="N525" s="261"/>
      <c r="O525" s="261"/>
      <c r="P525" s="261"/>
      <c r="Q525" s="261"/>
      <c r="R525" s="261"/>
      <c r="S525" s="261"/>
      <c r="T525" s="262"/>
      <c r="AT525" s="263" t="s">
        <v>153</v>
      </c>
      <c r="AU525" s="263" t="s">
        <v>83</v>
      </c>
      <c r="AV525" s="12" t="s">
        <v>81</v>
      </c>
      <c r="AW525" s="12" t="s">
        <v>37</v>
      </c>
      <c r="AX525" s="12" t="s">
        <v>73</v>
      </c>
      <c r="AY525" s="263" t="s">
        <v>143</v>
      </c>
    </row>
    <row r="526" s="11" customFormat="1">
      <c r="B526" s="232"/>
      <c r="C526" s="233"/>
      <c r="D526" s="234" t="s">
        <v>153</v>
      </c>
      <c r="E526" s="235" t="s">
        <v>21</v>
      </c>
      <c r="F526" s="236" t="s">
        <v>290</v>
      </c>
      <c r="G526" s="233"/>
      <c r="H526" s="237">
        <v>16</v>
      </c>
      <c r="I526" s="238"/>
      <c r="J526" s="233"/>
      <c r="K526" s="233"/>
      <c r="L526" s="239"/>
      <c r="M526" s="240"/>
      <c r="N526" s="241"/>
      <c r="O526" s="241"/>
      <c r="P526" s="241"/>
      <c r="Q526" s="241"/>
      <c r="R526" s="241"/>
      <c r="S526" s="241"/>
      <c r="T526" s="242"/>
      <c r="AT526" s="243" t="s">
        <v>153</v>
      </c>
      <c r="AU526" s="243" t="s">
        <v>83</v>
      </c>
      <c r="AV526" s="11" t="s">
        <v>83</v>
      </c>
      <c r="AW526" s="11" t="s">
        <v>37</v>
      </c>
      <c r="AX526" s="11" t="s">
        <v>73</v>
      </c>
      <c r="AY526" s="243" t="s">
        <v>143</v>
      </c>
    </row>
    <row r="527" s="12" customFormat="1">
      <c r="B527" s="254"/>
      <c r="C527" s="255"/>
      <c r="D527" s="234" t="s">
        <v>153</v>
      </c>
      <c r="E527" s="256" t="s">
        <v>21</v>
      </c>
      <c r="F527" s="257" t="s">
        <v>510</v>
      </c>
      <c r="G527" s="255"/>
      <c r="H527" s="256" t="s">
        <v>21</v>
      </c>
      <c r="I527" s="258"/>
      <c r="J527" s="255"/>
      <c r="K527" s="255"/>
      <c r="L527" s="259"/>
      <c r="M527" s="260"/>
      <c r="N527" s="261"/>
      <c r="O527" s="261"/>
      <c r="P527" s="261"/>
      <c r="Q527" s="261"/>
      <c r="R527" s="261"/>
      <c r="S527" s="261"/>
      <c r="T527" s="262"/>
      <c r="AT527" s="263" t="s">
        <v>153</v>
      </c>
      <c r="AU527" s="263" t="s">
        <v>83</v>
      </c>
      <c r="AV527" s="12" t="s">
        <v>81</v>
      </c>
      <c r="AW527" s="12" t="s">
        <v>37</v>
      </c>
      <c r="AX527" s="12" t="s">
        <v>73</v>
      </c>
      <c r="AY527" s="263" t="s">
        <v>143</v>
      </c>
    </row>
    <row r="528" s="11" customFormat="1">
      <c r="B528" s="232"/>
      <c r="C528" s="233"/>
      <c r="D528" s="234" t="s">
        <v>153</v>
      </c>
      <c r="E528" s="235" t="s">
        <v>21</v>
      </c>
      <c r="F528" s="236" t="s">
        <v>319</v>
      </c>
      <c r="G528" s="233"/>
      <c r="H528" s="237">
        <v>15.1</v>
      </c>
      <c r="I528" s="238"/>
      <c r="J528" s="233"/>
      <c r="K528" s="233"/>
      <c r="L528" s="239"/>
      <c r="M528" s="240"/>
      <c r="N528" s="241"/>
      <c r="O528" s="241"/>
      <c r="P528" s="241"/>
      <c r="Q528" s="241"/>
      <c r="R528" s="241"/>
      <c r="S528" s="241"/>
      <c r="T528" s="242"/>
      <c r="AT528" s="243" t="s">
        <v>153</v>
      </c>
      <c r="AU528" s="243" t="s">
        <v>83</v>
      </c>
      <c r="AV528" s="11" t="s">
        <v>83</v>
      </c>
      <c r="AW528" s="11" t="s">
        <v>37</v>
      </c>
      <c r="AX528" s="11" t="s">
        <v>73</v>
      </c>
      <c r="AY528" s="243" t="s">
        <v>143</v>
      </c>
    </row>
    <row r="529" s="12" customFormat="1">
      <c r="B529" s="254"/>
      <c r="C529" s="255"/>
      <c r="D529" s="234" t="s">
        <v>153</v>
      </c>
      <c r="E529" s="256" t="s">
        <v>21</v>
      </c>
      <c r="F529" s="257" t="s">
        <v>620</v>
      </c>
      <c r="G529" s="255"/>
      <c r="H529" s="256" t="s">
        <v>21</v>
      </c>
      <c r="I529" s="258"/>
      <c r="J529" s="255"/>
      <c r="K529" s="255"/>
      <c r="L529" s="259"/>
      <c r="M529" s="260"/>
      <c r="N529" s="261"/>
      <c r="O529" s="261"/>
      <c r="P529" s="261"/>
      <c r="Q529" s="261"/>
      <c r="R529" s="261"/>
      <c r="S529" s="261"/>
      <c r="T529" s="262"/>
      <c r="AT529" s="263" t="s">
        <v>153</v>
      </c>
      <c r="AU529" s="263" t="s">
        <v>83</v>
      </c>
      <c r="AV529" s="12" t="s">
        <v>81</v>
      </c>
      <c r="AW529" s="12" t="s">
        <v>37</v>
      </c>
      <c r="AX529" s="12" t="s">
        <v>73</v>
      </c>
      <c r="AY529" s="263" t="s">
        <v>143</v>
      </c>
    </row>
    <row r="530" s="11" customFormat="1">
      <c r="B530" s="232"/>
      <c r="C530" s="233"/>
      <c r="D530" s="234" t="s">
        <v>153</v>
      </c>
      <c r="E530" s="235" t="s">
        <v>21</v>
      </c>
      <c r="F530" s="236" t="s">
        <v>321</v>
      </c>
      <c r="G530" s="233"/>
      <c r="H530" s="237">
        <v>15.15</v>
      </c>
      <c r="I530" s="238"/>
      <c r="J530" s="233"/>
      <c r="K530" s="233"/>
      <c r="L530" s="239"/>
      <c r="M530" s="240"/>
      <c r="N530" s="241"/>
      <c r="O530" s="241"/>
      <c r="P530" s="241"/>
      <c r="Q530" s="241"/>
      <c r="R530" s="241"/>
      <c r="S530" s="241"/>
      <c r="T530" s="242"/>
      <c r="AT530" s="243" t="s">
        <v>153</v>
      </c>
      <c r="AU530" s="243" t="s">
        <v>83</v>
      </c>
      <c r="AV530" s="11" t="s">
        <v>83</v>
      </c>
      <c r="AW530" s="11" t="s">
        <v>37</v>
      </c>
      <c r="AX530" s="11" t="s">
        <v>73</v>
      </c>
      <c r="AY530" s="243" t="s">
        <v>143</v>
      </c>
    </row>
    <row r="531" s="12" customFormat="1">
      <c r="B531" s="254"/>
      <c r="C531" s="255"/>
      <c r="D531" s="234" t="s">
        <v>153</v>
      </c>
      <c r="E531" s="256" t="s">
        <v>21</v>
      </c>
      <c r="F531" s="257" t="s">
        <v>308</v>
      </c>
      <c r="G531" s="255"/>
      <c r="H531" s="256" t="s">
        <v>21</v>
      </c>
      <c r="I531" s="258"/>
      <c r="J531" s="255"/>
      <c r="K531" s="255"/>
      <c r="L531" s="259"/>
      <c r="M531" s="260"/>
      <c r="N531" s="261"/>
      <c r="O531" s="261"/>
      <c r="P531" s="261"/>
      <c r="Q531" s="261"/>
      <c r="R531" s="261"/>
      <c r="S531" s="261"/>
      <c r="T531" s="262"/>
      <c r="AT531" s="263" t="s">
        <v>153</v>
      </c>
      <c r="AU531" s="263" t="s">
        <v>83</v>
      </c>
      <c r="AV531" s="12" t="s">
        <v>81</v>
      </c>
      <c r="AW531" s="12" t="s">
        <v>37</v>
      </c>
      <c r="AX531" s="12" t="s">
        <v>73</v>
      </c>
      <c r="AY531" s="263" t="s">
        <v>143</v>
      </c>
    </row>
    <row r="532" s="11" customFormat="1">
      <c r="B532" s="232"/>
      <c r="C532" s="233"/>
      <c r="D532" s="234" t="s">
        <v>153</v>
      </c>
      <c r="E532" s="235" t="s">
        <v>21</v>
      </c>
      <c r="F532" s="236" t="s">
        <v>309</v>
      </c>
      <c r="G532" s="233"/>
      <c r="H532" s="237">
        <v>3.1499999999999999</v>
      </c>
      <c r="I532" s="238"/>
      <c r="J532" s="233"/>
      <c r="K532" s="233"/>
      <c r="L532" s="239"/>
      <c r="M532" s="240"/>
      <c r="N532" s="241"/>
      <c r="O532" s="241"/>
      <c r="P532" s="241"/>
      <c r="Q532" s="241"/>
      <c r="R532" s="241"/>
      <c r="S532" s="241"/>
      <c r="T532" s="242"/>
      <c r="AT532" s="243" t="s">
        <v>153</v>
      </c>
      <c r="AU532" s="243" t="s">
        <v>83</v>
      </c>
      <c r="AV532" s="11" t="s">
        <v>83</v>
      </c>
      <c r="AW532" s="11" t="s">
        <v>37</v>
      </c>
      <c r="AX532" s="11" t="s">
        <v>73</v>
      </c>
      <c r="AY532" s="243" t="s">
        <v>143</v>
      </c>
    </row>
    <row r="533" s="12" customFormat="1">
      <c r="B533" s="254"/>
      <c r="C533" s="255"/>
      <c r="D533" s="234" t="s">
        <v>153</v>
      </c>
      <c r="E533" s="256" t="s">
        <v>21</v>
      </c>
      <c r="F533" s="257" t="s">
        <v>310</v>
      </c>
      <c r="G533" s="255"/>
      <c r="H533" s="256" t="s">
        <v>21</v>
      </c>
      <c r="I533" s="258"/>
      <c r="J533" s="255"/>
      <c r="K533" s="255"/>
      <c r="L533" s="259"/>
      <c r="M533" s="260"/>
      <c r="N533" s="261"/>
      <c r="O533" s="261"/>
      <c r="P533" s="261"/>
      <c r="Q533" s="261"/>
      <c r="R533" s="261"/>
      <c r="S533" s="261"/>
      <c r="T533" s="262"/>
      <c r="AT533" s="263" t="s">
        <v>153</v>
      </c>
      <c r="AU533" s="263" t="s">
        <v>83</v>
      </c>
      <c r="AV533" s="12" t="s">
        <v>81</v>
      </c>
      <c r="AW533" s="12" t="s">
        <v>37</v>
      </c>
      <c r="AX533" s="12" t="s">
        <v>73</v>
      </c>
      <c r="AY533" s="263" t="s">
        <v>143</v>
      </c>
    </row>
    <row r="534" s="11" customFormat="1">
      <c r="B534" s="232"/>
      <c r="C534" s="233"/>
      <c r="D534" s="234" t="s">
        <v>153</v>
      </c>
      <c r="E534" s="235" t="s">
        <v>21</v>
      </c>
      <c r="F534" s="236" t="s">
        <v>311</v>
      </c>
      <c r="G534" s="233"/>
      <c r="H534" s="237">
        <v>8.1999999999999993</v>
      </c>
      <c r="I534" s="238"/>
      <c r="J534" s="233"/>
      <c r="K534" s="233"/>
      <c r="L534" s="239"/>
      <c r="M534" s="240"/>
      <c r="N534" s="241"/>
      <c r="O534" s="241"/>
      <c r="P534" s="241"/>
      <c r="Q534" s="241"/>
      <c r="R534" s="241"/>
      <c r="S534" s="241"/>
      <c r="T534" s="242"/>
      <c r="AT534" s="243" t="s">
        <v>153</v>
      </c>
      <c r="AU534" s="243" t="s">
        <v>83</v>
      </c>
      <c r="AV534" s="11" t="s">
        <v>83</v>
      </c>
      <c r="AW534" s="11" t="s">
        <v>37</v>
      </c>
      <c r="AX534" s="11" t="s">
        <v>73</v>
      </c>
      <c r="AY534" s="243" t="s">
        <v>143</v>
      </c>
    </row>
    <row r="535" s="12" customFormat="1">
      <c r="B535" s="254"/>
      <c r="C535" s="255"/>
      <c r="D535" s="234" t="s">
        <v>153</v>
      </c>
      <c r="E535" s="256" t="s">
        <v>21</v>
      </c>
      <c r="F535" s="257" t="s">
        <v>265</v>
      </c>
      <c r="G535" s="255"/>
      <c r="H535" s="256" t="s">
        <v>21</v>
      </c>
      <c r="I535" s="258"/>
      <c r="J535" s="255"/>
      <c r="K535" s="255"/>
      <c r="L535" s="259"/>
      <c r="M535" s="260"/>
      <c r="N535" s="261"/>
      <c r="O535" s="261"/>
      <c r="P535" s="261"/>
      <c r="Q535" s="261"/>
      <c r="R535" s="261"/>
      <c r="S535" s="261"/>
      <c r="T535" s="262"/>
      <c r="AT535" s="263" t="s">
        <v>153</v>
      </c>
      <c r="AU535" s="263" t="s">
        <v>83</v>
      </c>
      <c r="AV535" s="12" t="s">
        <v>81</v>
      </c>
      <c r="AW535" s="12" t="s">
        <v>37</v>
      </c>
      <c r="AX535" s="12" t="s">
        <v>73</v>
      </c>
      <c r="AY535" s="263" t="s">
        <v>143</v>
      </c>
    </row>
    <row r="536" s="11" customFormat="1">
      <c r="B536" s="232"/>
      <c r="C536" s="233"/>
      <c r="D536" s="234" t="s">
        <v>153</v>
      </c>
      <c r="E536" s="235" t="s">
        <v>21</v>
      </c>
      <c r="F536" s="236" t="s">
        <v>312</v>
      </c>
      <c r="G536" s="233"/>
      <c r="H536" s="237">
        <v>3.1000000000000001</v>
      </c>
      <c r="I536" s="238"/>
      <c r="J536" s="233"/>
      <c r="K536" s="233"/>
      <c r="L536" s="239"/>
      <c r="M536" s="240"/>
      <c r="N536" s="241"/>
      <c r="O536" s="241"/>
      <c r="P536" s="241"/>
      <c r="Q536" s="241"/>
      <c r="R536" s="241"/>
      <c r="S536" s="241"/>
      <c r="T536" s="242"/>
      <c r="AT536" s="243" t="s">
        <v>153</v>
      </c>
      <c r="AU536" s="243" t="s">
        <v>83</v>
      </c>
      <c r="AV536" s="11" t="s">
        <v>83</v>
      </c>
      <c r="AW536" s="11" t="s">
        <v>37</v>
      </c>
      <c r="AX536" s="11" t="s">
        <v>73</v>
      </c>
      <c r="AY536" s="243" t="s">
        <v>143</v>
      </c>
    </row>
    <row r="537" s="12" customFormat="1">
      <c r="B537" s="254"/>
      <c r="C537" s="255"/>
      <c r="D537" s="234" t="s">
        <v>153</v>
      </c>
      <c r="E537" s="256" t="s">
        <v>21</v>
      </c>
      <c r="F537" s="257" t="s">
        <v>320</v>
      </c>
      <c r="G537" s="255"/>
      <c r="H537" s="256" t="s">
        <v>21</v>
      </c>
      <c r="I537" s="258"/>
      <c r="J537" s="255"/>
      <c r="K537" s="255"/>
      <c r="L537" s="259"/>
      <c r="M537" s="260"/>
      <c r="N537" s="261"/>
      <c r="O537" s="261"/>
      <c r="P537" s="261"/>
      <c r="Q537" s="261"/>
      <c r="R537" s="261"/>
      <c r="S537" s="261"/>
      <c r="T537" s="262"/>
      <c r="AT537" s="263" t="s">
        <v>153</v>
      </c>
      <c r="AU537" s="263" t="s">
        <v>83</v>
      </c>
      <c r="AV537" s="12" t="s">
        <v>81</v>
      </c>
      <c r="AW537" s="12" t="s">
        <v>37</v>
      </c>
      <c r="AX537" s="12" t="s">
        <v>73</v>
      </c>
      <c r="AY537" s="263" t="s">
        <v>143</v>
      </c>
    </row>
    <row r="538" s="11" customFormat="1">
      <c r="B538" s="232"/>
      <c r="C538" s="233"/>
      <c r="D538" s="234" t="s">
        <v>153</v>
      </c>
      <c r="E538" s="235" t="s">
        <v>21</v>
      </c>
      <c r="F538" s="236" t="s">
        <v>321</v>
      </c>
      <c r="G538" s="233"/>
      <c r="H538" s="237">
        <v>15.15</v>
      </c>
      <c r="I538" s="238"/>
      <c r="J538" s="233"/>
      <c r="K538" s="233"/>
      <c r="L538" s="239"/>
      <c r="M538" s="240"/>
      <c r="N538" s="241"/>
      <c r="O538" s="241"/>
      <c r="P538" s="241"/>
      <c r="Q538" s="241"/>
      <c r="R538" s="241"/>
      <c r="S538" s="241"/>
      <c r="T538" s="242"/>
      <c r="AT538" s="243" t="s">
        <v>153</v>
      </c>
      <c r="AU538" s="243" t="s">
        <v>83</v>
      </c>
      <c r="AV538" s="11" t="s">
        <v>83</v>
      </c>
      <c r="AW538" s="11" t="s">
        <v>37</v>
      </c>
      <c r="AX538" s="11" t="s">
        <v>73</v>
      </c>
      <c r="AY538" s="243" t="s">
        <v>143</v>
      </c>
    </row>
    <row r="539" s="13" customFormat="1">
      <c r="B539" s="264"/>
      <c r="C539" s="265"/>
      <c r="D539" s="234" t="s">
        <v>153</v>
      </c>
      <c r="E539" s="266" t="s">
        <v>21</v>
      </c>
      <c r="F539" s="267" t="s">
        <v>188</v>
      </c>
      <c r="G539" s="265"/>
      <c r="H539" s="268">
        <v>140.90000000000001</v>
      </c>
      <c r="I539" s="269"/>
      <c r="J539" s="265"/>
      <c r="K539" s="265"/>
      <c r="L539" s="270"/>
      <c r="M539" s="271"/>
      <c r="N539" s="272"/>
      <c r="O539" s="272"/>
      <c r="P539" s="272"/>
      <c r="Q539" s="272"/>
      <c r="R539" s="272"/>
      <c r="S539" s="272"/>
      <c r="T539" s="273"/>
      <c r="AT539" s="274" t="s">
        <v>153</v>
      </c>
      <c r="AU539" s="274" t="s">
        <v>83</v>
      </c>
      <c r="AV539" s="13" t="s">
        <v>151</v>
      </c>
      <c r="AW539" s="13" t="s">
        <v>37</v>
      </c>
      <c r="AX539" s="13" t="s">
        <v>81</v>
      </c>
      <c r="AY539" s="274" t="s">
        <v>143</v>
      </c>
    </row>
    <row r="540" s="1" customFormat="1" ht="16.5" customHeight="1">
      <c r="B540" s="45"/>
      <c r="C540" s="220" t="s">
        <v>621</v>
      </c>
      <c r="D540" s="220" t="s">
        <v>146</v>
      </c>
      <c r="E540" s="221" t="s">
        <v>622</v>
      </c>
      <c r="F540" s="222" t="s">
        <v>623</v>
      </c>
      <c r="G540" s="223" t="s">
        <v>170</v>
      </c>
      <c r="H540" s="224">
        <v>59.399999999999999</v>
      </c>
      <c r="I540" s="225"/>
      <c r="J540" s="226">
        <f>ROUND(I540*H540,2)</f>
        <v>0</v>
      </c>
      <c r="K540" s="222" t="s">
        <v>150</v>
      </c>
      <c r="L540" s="71"/>
      <c r="M540" s="227" t="s">
        <v>21</v>
      </c>
      <c r="N540" s="228" t="s">
        <v>44</v>
      </c>
      <c r="O540" s="46"/>
      <c r="P540" s="229">
        <f>O540*H540</f>
        <v>0</v>
      </c>
      <c r="Q540" s="229">
        <v>0.00029999999999999997</v>
      </c>
      <c r="R540" s="229">
        <f>Q540*H540</f>
        <v>0.017819999999999999</v>
      </c>
      <c r="S540" s="229">
        <v>0</v>
      </c>
      <c r="T540" s="230">
        <f>S540*H540</f>
        <v>0</v>
      </c>
      <c r="AR540" s="23" t="s">
        <v>290</v>
      </c>
      <c r="AT540" s="23" t="s">
        <v>146</v>
      </c>
      <c r="AU540" s="23" t="s">
        <v>83</v>
      </c>
      <c r="AY540" s="23" t="s">
        <v>143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23" t="s">
        <v>81</v>
      </c>
      <c r="BK540" s="231">
        <f>ROUND(I540*H540,2)</f>
        <v>0</v>
      </c>
      <c r="BL540" s="23" t="s">
        <v>290</v>
      </c>
      <c r="BM540" s="23" t="s">
        <v>624</v>
      </c>
    </row>
    <row r="541" s="12" customFormat="1">
      <c r="B541" s="254"/>
      <c r="C541" s="255"/>
      <c r="D541" s="234" t="s">
        <v>153</v>
      </c>
      <c r="E541" s="256" t="s">
        <v>21</v>
      </c>
      <c r="F541" s="257" t="s">
        <v>259</v>
      </c>
      <c r="G541" s="255"/>
      <c r="H541" s="256" t="s">
        <v>21</v>
      </c>
      <c r="I541" s="258"/>
      <c r="J541" s="255"/>
      <c r="K541" s="255"/>
      <c r="L541" s="259"/>
      <c r="M541" s="260"/>
      <c r="N541" s="261"/>
      <c r="O541" s="261"/>
      <c r="P541" s="261"/>
      <c r="Q541" s="261"/>
      <c r="R541" s="261"/>
      <c r="S541" s="261"/>
      <c r="T541" s="262"/>
      <c r="AT541" s="263" t="s">
        <v>153</v>
      </c>
      <c r="AU541" s="263" t="s">
        <v>83</v>
      </c>
      <c r="AV541" s="12" t="s">
        <v>81</v>
      </c>
      <c r="AW541" s="12" t="s">
        <v>37</v>
      </c>
      <c r="AX541" s="12" t="s">
        <v>73</v>
      </c>
      <c r="AY541" s="263" t="s">
        <v>143</v>
      </c>
    </row>
    <row r="542" s="11" customFormat="1">
      <c r="B542" s="232"/>
      <c r="C542" s="233"/>
      <c r="D542" s="234" t="s">
        <v>153</v>
      </c>
      <c r="E542" s="235" t="s">
        <v>21</v>
      </c>
      <c r="F542" s="236" t="s">
        <v>319</v>
      </c>
      <c r="G542" s="233"/>
      <c r="H542" s="237">
        <v>15.1</v>
      </c>
      <c r="I542" s="238"/>
      <c r="J542" s="233"/>
      <c r="K542" s="233"/>
      <c r="L542" s="239"/>
      <c r="M542" s="240"/>
      <c r="N542" s="241"/>
      <c r="O542" s="241"/>
      <c r="P542" s="241"/>
      <c r="Q542" s="241"/>
      <c r="R542" s="241"/>
      <c r="S542" s="241"/>
      <c r="T542" s="242"/>
      <c r="AT542" s="243" t="s">
        <v>153</v>
      </c>
      <c r="AU542" s="243" t="s">
        <v>83</v>
      </c>
      <c r="AV542" s="11" t="s">
        <v>83</v>
      </c>
      <c r="AW542" s="11" t="s">
        <v>37</v>
      </c>
      <c r="AX542" s="11" t="s">
        <v>73</v>
      </c>
      <c r="AY542" s="243" t="s">
        <v>143</v>
      </c>
    </row>
    <row r="543" s="12" customFormat="1">
      <c r="B543" s="254"/>
      <c r="C543" s="255"/>
      <c r="D543" s="234" t="s">
        <v>153</v>
      </c>
      <c r="E543" s="256" t="s">
        <v>21</v>
      </c>
      <c r="F543" s="257" t="s">
        <v>261</v>
      </c>
      <c r="G543" s="255"/>
      <c r="H543" s="256" t="s">
        <v>21</v>
      </c>
      <c r="I543" s="258"/>
      <c r="J543" s="255"/>
      <c r="K543" s="255"/>
      <c r="L543" s="259"/>
      <c r="M543" s="260"/>
      <c r="N543" s="261"/>
      <c r="O543" s="261"/>
      <c r="P543" s="261"/>
      <c r="Q543" s="261"/>
      <c r="R543" s="261"/>
      <c r="S543" s="261"/>
      <c r="T543" s="262"/>
      <c r="AT543" s="263" t="s">
        <v>153</v>
      </c>
      <c r="AU543" s="263" t="s">
        <v>83</v>
      </c>
      <c r="AV543" s="12" t="s">
        <v>81</v>
      </c>
      <c r="AW543" s="12" t="s">
        <v>37</v>
      </c>
      <c r="AX543" s="12" t="s">
        <v>73</v>
      </c>
      <c r="AY543" s="263" t="s">
        <v>143</v>
      </c>
    </row>
    <row r="544" s="11" customFormat="1">
      <c r="B544" s="232"/>
      <c r="C544" s="233"/>
      <c r="D544" s="234" t="s">
        <v>153</v>
      </c>
      <c r="E544" s="235" t="s">
        <v>21</v>
      </c>
      <c r="F544" s="236" t="s">
        <v>322</v>
      </c>
      <c r="G544" s="233"/>
      <c r="H544" s="237">
        <v>14.699999999999999</v>
      </c>
      <c r="I544" s="238"/>
      <c r="J544" s="233"/>
      <c r="K544" s="233"/>
      <c r="L544" s="239"/>
      <c r="M544" s="240"/>
      <c r="N544" s="241"/>
      <c r="O544" s="241"/>
      <c r="P544" s="241"/>
      <c r="Q544" s="241"/>
      <c r="R544" s="241"/>
      <c r="S544" s="241"/>
      <c r="T544" s="242"/>
      <c r="AT544" s="243" t="s">
        <v>153</v>
      </c>
      <c r="AU544" s="243" t="s">
        <v>83</v>
      </c>
      <c r="AV544" s="11" t="s">
        <v>83</v>
      </c>
      <c r="AW544" s="11" t="s">
        <v>37</v>
      </c>
      <c r="AX544" s="11" t="s">
        <v>73</v>
      </c>
      <c r="AY544" s="243" t="s">
        <v>143</v>
      </c>
    </row>
    <row r="545" s="12" customFormat="1">
      <c r="B545" s="254"/>
      <c r="C545" s="255"/>
      <c r="D545" s="234" t="s">
        <v>153</v>
      </c>
      <c r="E545" s="256" t="s">
        <v>21</v>
      </c>
      <c r="F545" s="257" t="s">
        <v>308</v>
      </c>
      <c r="G545" s="255"/>
      <c r="H545" s="256" t="s">
        <v>21</v>
      </c>
      <c r="I545" s="258"/>
      <c r="J545" s="255"/>
      <c r="K545" s="255"/>
      <c r="L545" s="259"/>
      <c r="M545" s="260"/>
      <c r="N545" s="261"/>
      <c r="O545" s="261"/>
      <c r="P545" s="261"/>
      <c r="Q545" s="261"/>
      <c r="R545" s="261"/>
      <c r="S545" s="261"/>
      <c r="T545" s="262"/>
      <c r="AT545" s="263" t="s">
        <v>153</v>
      </c>
      <c r="AU545" s="263" t="s">
        <v>83</v>
      </c>
      <c r="AV545" s="12" t="s">
        <v>81</v>
      </c>
      <c r="AW545" s="12" t="s">
        <v>37</v>
      </c>
      <c r="AX545" s="12" t="s">
        <v>73</v>
      </c>
      <c r="AY545" s="263" t="s">
        <v>143</v>
      </c>
    </row>
    <row r="546" s="11" customFormat="1">
      <c r="B546" s="232"/>
      <c r="C546" s="233"/>
      <c r="D546" s="234" t="s">
        <v>153</v>
      </c>
      <c r="E546" s="235" t="s">
        <v>21</v>
      </c>
      <c r="F546" s="236" t="s">
        <v>309</v>
      </c>
      <c r="G546" s="233"/>
      <c r="H546" s="237">
        <v>3.1499999999999999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AT546" s="243" t="s">
        <v>153</v>
      </c>
      <c r="AU546" s="243" t="s">
        <v>83</v>
      </c>
      <c r="AV546" s="11" t="s">
        <v>83</v>
      </c>
      <c r="AW546" s="11" t="s">
        <v>37</v>
      </c>
      <c r="AX546" s="11" t="s">
        <v>73</v>
      </c>
      <c r="AY546" s="243" t="s">
        <v>143</v>
      </c>
    </row>
    <row r="547" s="12" customFormat="1">
      <c r="B547" s="254"/>
      <c r="C547" s="255"/>
      <c r="D547" s="234" t="s">
        <v>153</v>
      </c>
      <c r="E547" s="256" t="s">
        <v>21</v>
      </c>
      <c r="F547" s="257" t="s">
        <v>310</v>
      </c>
      <c r="G547" s="255"/>
      <c r="H547" s="256" t="s">
        <v>21</v>
      </c>
      <c r="I547" s="258"/>
      <c r="J547" s="255"/>
      <c r="K547" s="255"/>
      <c r="L547" s="259"/>
      <c r="M547" s="260"/>
      <c r="N547" s="261"/>
      <c r="O547" s="261"/>
      <c r="P547" s="261"/>
      <c r="Q547" s="261"/>
      <c r="R547" s="261"/>
      <c r="S547" s="261"/>
      <c r="T547" s="262"/>
      <c r="AT547" s="263" t="s">
        <v>153</v>
      </c>
      <c r="AU547" s="263" t="s">
        <v>83</v>
      </c>
      <c r="AV547" s="12" t="s">
        <v>81</v>
      </c>
      <c r="AW547" s="12" t="s">
        <v>37</v>
      </c>
      <c r="AX547" s="12" t="s">
        <v>73</v>
      </c>
      <c r="AY547" s="263" t="s">
        <v>143</v>
      </c>
    </row>
    <row r="548" s="11" customFormat="1">
      <c r="B548" s="232"/>
      <c r="C548" s="233"/>
      <c r="D548" s="234" t="s">
        <v>153</v>
      </c>
      <c r="E548" s="235" t="s">
        <v>21</v>
      </c>
      <c r="F548" s="236" t="s">
        <v>311</v>
      </c>
      <c r="G548" s="233"/>
      <c r="H548" s="237">
        <v>8.1999999999999993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AT548" s="243" t="s">
        <v>153</v>
      </c>
      <c r="AU548" s="243" t="s">
        <v>83</v>
      </c>
      <c r="AV548" s="11" t="s">
        <v>83</v>
      </c>
      <c r="AW548" s="11" t="s">
        <v>37</v>
      </c>
      <c r="AX548" s="11" t="s">
        <v>73</v>
      </c>
      <c r="AY548" s="243" t="s">
        <v>143</v>
      </c>
    </row>
    <row r="549" s="12" customFormat="1">
      <c r="B549" s="254"/>
      <c r="C549" s="255"/>
      <c r="D549" s="234" t="s">
        <v>153</v>
      </c>
      <c r="E549" s="256" t="s">
        <v>21</v>
      </c>
      <c r="F549" s="257" t="s">
        <v>265</v>
      </c>
      <c r="G549" s="255"/>
      <c r="H549" s="256" t="s">
        <v>21</v>
      </c>
      <c r="I549" s="258"/>
      <c r="J549" s="255"/>
      <c r="K549" s="255"/>
      <c r="L549" s="259"/>
      <c r="M549" s="260"/>
      <c r="N549" s="261"/>
      <c r="O549" s="261"/>
      <c r="P549" s="261"/>
      <c r="Q549" s="261"/>
      <c r="R549" s="261"/>
      <c r="S549" s="261"/>
      <c r="T549" s="262"/>
      <c r="AT549" s="263" t="s">
        <v>153</v>
      </c>
      <c r="AU549" s="263" t="s">
        <v>83</v>
      </c>
      <c r="AV549" s="12" t="s">
        <v>81</v>
      </c>
      <c r="AW549" s="12" t="s">
        <v>37</v>
      </c>
      <c r="AX549" s="12" t="s">
        <v>73</v>
      </c>
      <c r="AY549" s="263" t="s">
        <v>143</v>
      </c>
    </row>
    <row r="550" s="11" customFormat="1">
      <c r="B550" s="232"/>
      <c r="C550" s="233"/>
      <c r="D550" s="234" t="s">
        <v>153</v>
      </c>
      <c r="E550" s="235" t="s">
        <v>21</v>
      </c>
      <c r="F550" s="236" t="s">
        <v>312</v>
      </c>
      <c r="G550" s="233"/>
      <c r="H550" s="237">
        <v>3.1000000000000001</v>
      </c>
      <c r="I550" s="238"/>
      <c r="J550" s="233"/>
      <c r="K550" s="233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153</v>
      </c>
      <c r="AU550" s="243" t="s">
        <v>83</v>
      </c>
      <c r="AV550" s="11" t="s">
        <v>83</v>
      </c>
      <c r="AW550" s="11" t="s">
        <v>37</v>
      </c>
      <c r="AX550" s="11" t="s">
        <v>73</v>
      </c>
      <c r="AY550" s="243" t="s">
        <v>143</v>
      </c>
    </row>
    <row r="551" s="12" customFormat="1">
      <c r="B551" s="254"/>
      <c r="C551" s="255"/>
      <c r="D551" s="234" t="s">
        <v>153</v>
      </c>
      <c r="E551" s="256" t="s">
        <v>21</v>
      </c>
      <c r="F551" s="257" t="s">
        <v>320</v>
      </c>
      <c r="G551" s="255"/>
      <c r="H551" s="256" t="s">
        <v>21</v>
      </c>
      <c r="I551" s="258"/>
      <c r="J551" s="255"/>
      <c r="K551" s="255"/>
      <c r="L551" s="259"/>
      <c r="M551" s="260"/>
      <c r="N551" s="261"/>
      <c r="O551" s="261"/>
      <c r="P551" s="261"/>
      <c r="Q551" s="261"/>
      <c r="R551" s="261"/>
      <c r="S551" s="261"/>
      <c r="T551" s="262"/>
      <c r="AT551" s="263" t="s">
        <v>153</v>
      </c>
      <c r="AU551" s="263" t="s">
        <v>83</v>
      </c>
      <c r="AV551" s="12" t="s">
        <v>81</v>
      </c>
      <c r="AW551" s="12" t="s">
        <v>37</v>
      </c>
      <c r="AX551" s="12" t="s">
        <v>73</v>
      </c>
      <c r="AY551" s="263" t="s">
        <v>143</v>
      </c>
    </row>
    <row r="552" s="11" customFormat="1">
      <c r="B552" s="232"/>
      <c r="C552" s="233"/>
      <c r="D552" s="234" t="s">
        <v>153</v>
      </c>
      <c r="E552" s="235" t="s">
        <v>21</v>
      </c>
      <c r="F552" s="236" t="s">
        <v>321</v>
      </c>
      <c r="G552" s="233"/>
      <c r="H552" s="237">
        <v>15.15</v>
      </c>
      <c r="I552" s="238"/>
      <c r="J552" s="233"/>
      <c r="K552" s="233"/>
      <c r="L552" s="239"/>
      <c r="M552" s="240"/>
      <c r="N552" s="241"/>
      <c r="O552" s="241"/>
      <c r="P552" s="241"/>
      <c r="Q552" s="241"/>
      <c r="R552" s="241"/>
      <c r="S552" s="241"/>
      <c r="T552" s="242"/>
      <c r="AT552" s="243" t="s">
        <v>153</v>
      </c>
      <c r="AU552" s="243" t="s">
        <v>83</v>
      </c>
      <c r="AV552" s="11" t="s">
        <v>83</v>
      </c>
      <c r="AW552" s="11" t="s">
        <v>37</v>
      </c>
      <c r="AX552" s="11" t="s">
        <v>73</v>
      </c>
      <c r="AY552" s="243" t="s">
        <v>143</v>
      </c>
    </row>
    <row r="553" s="13" customFormat="1">
      <c r="B553" s="264"/>
      <c r="C553" s="265"/>
      <c r="D553" s="234" t="s">
        <v>153</v>
      </c>
      <c r="E553" s="266" t="s">
        <v>21</v>
      </c>
      <c r="F553" s="267" t="s">
        <v>188</v>
      </c>
      <c r="G553" s="265"/>
      <c r="H553" s="268">
        <v>59.399999999999999</v>
      </c>
      <c r="I553" s="269"/>
      <c r="J553" s="265"/>
      <c r="K553" s="265"/>
      <c r="L553" s="270"/>
      <c r="M553" s="271"/>
      <c r="N553" s="272"/>
      <c r="O553" s="272"/>
      <c r="P553" s="272"/>
      <c r="Q553" s="272"/>
      <c r="R553" s="272"/>
      <c r="S553" s="272"/>
      <c r="T553" s="273"/>
      <c r="AT553" s="274" t="s">
        <v>153</v>
      </c>
      <c r="AU553" s="274" t="s">
        <v>83</v>
      </c>
      <c r="AV553" s="13" t="s">
        <v>151</v>
      </c>
      <c r="AW553" s="13" t="s">
        <v>37</v>
      </c>
      <c r="AX553" s="13" t="s">
        <v>81</v>
      </c>
      <c r="AY553" s="274" t="s">
        <v>143</v>
      </c>
    </row>
    <row r="554" s="1" customFormat="1" ht="16.5" customHeight="1">
      <c r="B554" s="45"/>
      <c r="C554" s="244" t="s">
        <v>625</v>
      </c>
      <c r="D554" s="244" t="s">
        <v>159</v>
      </c>
      <c r="E554" s="245" t="s">
        <v>626</v>
      </c>
      <c r="F554" s="246" t="s">
        <v>627</v>
      </c>
      <c r="G554" s="247" t="s">
        <v>170</v>
      </c>
      <c r="H554" s="248">
        <v>65.340000000000003</v>
      </c>
      <c r="I554" s="249"/>
      <c r="J554" s="250">
        <f>ROUND(I554*H554,2)</f>
        <v>0</v>
      </c>
      <c r="K554" s="246" t="s">
        <v>150</v>
      </c>
      <c r="L554" s="251"/>
      <c r="M554" s="252" t="s">
        <v>21</v>
      </c>
      <c r="N554" s="253" t="s">
        <v>44</v>
      </c>
      <c r="O554" s="46"/>
      <c r="P554" s="229">
        <f>O554*H554</f>
        <v>0</v>
      </c>
      <c r="Q554" s="229">
        <v>0.0028700000000000002</v>
      </c>
      <c r="R554" s="229">
        <f>Q554*H554</f>
        <v>0.18752580000000002</v>
      </c>
      <c r="S554" s="229">
        <v>0</v>
      </c>
      <c r="T554" s="230">
        <f>S554*H554</f>
        <v>0</v>
      </c>
      <c r="AR554" s="23" t="s">
        <v>398</v>
      </c>
      <c r="AT554" s="23" t="s">
        <v>159</v>
      </c>
      <c r="AU554" s="23" t="s">
        <v>83</v>
      </c>
      <c r="AY554" s="23" t="s">
        <v>143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23" t="s">
        <v>81</v>
      </c>
      <c r="BK554" s="231">
        <f>ROUND(I554*H554,2)</f>
        <v>0</v>
      </c>
      <c r="BL554" s="23" t="s">
        <v>290</v>
      </c>
      <c r="BM554" s="23" t="s">
        <v>628</v>
      </c>
    </row>
    <row r="555" s="11" customFormat="1">
      <c r="B555" s="232"/>
      <c r="C555" s="233"/>
      <c r="D555" s="234" t="s">
        <v>153</v>
      </c>
      <c r="E555" s="233"/>
      <c r="F555" s="236" t="s">
        <v>629</v>
      </c>
      <c r="G555" s="233"/>
      <c r="H555" s="237">
        <v>65.340000000000003</v>
      </c>
      <c r="I555" s="238"/>
      <c r="J555" s="233"/>
      <c r="K555" s="233"/>
      <c r="L555" s="239"/>
      <c r="M555" s="240"/>
      <c r="N555" s="241"/>
      <c r="O555" s="241"/>
      <c r="P555" s="241"/>
      <c r="Q555" s="241"/>
      <c r="R555" s="241"/>
      <c r="S555" s="241"/>
      <c r="T555" s="242"/>
      <c r="AT555" s="243" t="s">
        <v>153</v>
      </c>
      <c r="AU555" s="243" t="s">
        <v>83</v>
      </c>
      <c r="AV555" s="11" t="s">
        <v>83</v>
      </c>
      <c r="AW555" s="11" t="s">
        <v>6</v>
      </c>
      <c r="AX555" s="11" t="s">
        <v>81</v>
      </c>
      <c r="AY555" s="243" t="s">
        <v>143</v>
      </c>
    </row>
    <row r="556" s="1" customFormat="1" ht="16.5" customHeight="1">
      <c r="B556" s="45"/>
      <c r="C556" s="220" t="s">
        <v>630</v>
      </c>
      <c r="D556" s="220" t="s">
        <v>146</v>
      </c>
      <c r="E556" s="221" t="s">
        <v>631</v>
      </c>
      <c r="F556" s="222" t="s">
        <v>632</v>
      </c>
      <c r="G556" s="223" t="s">
        <v>192</v>
      </c>
      <c r="H556" s="224">
        <v>30</v>
      </c>
      <c r="I556" s="225"/>
      <c r="J556" s="226">
        <f>ROUND(I556*H556,2)</f>
        <v>0</v>
      </c>
      <c r="K556" s="222" t="s">
        <v>21</v>
      </c>
      <c r="L556" s="71"/>
      <c r="M556" s="227" t="s">
        <v>21</v>
      </c>
      <c r="N556" s="228" t="s">
        <v>44</v>
      </c>
      <c r="O556" s="46"/>
      <c r="P556" s="229">
        <f>O556*H556</f>
        <v>0</v>
      </c>
      <c r="Q556" s="229">
        <v>2.0000000000000002E-05</v>
      </c>
      <c r="R556" s="229">
        <f>Q556*H556</f>
        <v>0.00060000000000000006</v>
      </c>
      <c r="S556" s="229">
        <v>0</v>
      </c>
      <c r="T556" s="230">
        <f>S556*H556</f>
        <v>0</v>
      </c>
      <c r="AR556" s="23" t="s">
        <v>290</v>
      </c>
      <c r="AT556" s="23" t="s">
        <v>146</v>
      </c>
      <c r="AU556" s="23" t="s">
        <v>83</v>
      </c>
      <c r="AY556" s="23" t="s">
        <v>143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23" t="s">
        <v>81</v>
      </c>
      <c r="BK556" s="231">
        <f>ROUND(I556*H556,2)</f>
        <v>0</v>
      </c>
      <c r="BL556" s="23" t="s">
        <v>290</v>
      </c>
      <c r="BM556" s="23" t="s">
        <v>633</v>
      </c>
    </row>
    <row r="557" s="1" customFormat="1" ht="16.5" customHeight="1">
      <c r="B557" s="45"/>
      <c r="C557" s="220" t="s">
        <v>634</v>
      </c>
      <c r="D557" s="220" t="s">
        <v>146</v>
      </c>
      <c r="E557" s="221" t="s">
        <v>635</v>
      </c>
      <c r="F557" s="222" t="s">
        <v>636</v>
      </c>
      <c r="G557" s="223" t="s">
        <v>192</v>
      </c>
      <c r="H557" s="224">
        <v>70.739999999999995</v>
      </c>
      <c r="I557" s="225"/>
      <c r="J557" s="226">
        <f>ROUND(I557*H557,2)</f>
        <v>0</v>
      </c>
      <c r="K557" s="222" t="s">
        <v>150</v>
      </c>
      <c r="L557" s="71"/>
      <c r="M557" s="227" t="s">
        <v>21</v>
      </c>
      <c r="N557" s="228" t="s">
        <v>44</v>
      </c>
      <c r="O557" s="46"/>
      <c r="P557" s="229">
        <f>O557*H557</f>
        <v>0</v>
      </c>
      <c r="Q557" s="229">
        <v>1.0000000000000001E-05</v>
      </c>
      <c r="R557" s="229">
        <f>Q557*H557</f>
        <v>0.00070739999999999996</v>
      </c>
      <c r="S557" s="229">
        <v>0</v>
      </c>
      <c r="T557" s="230">
        <f>S557*H557</f>
        <v>0</v>
      </c>
      <c r="AR557" s="23" t="s">
        <v>290</v>
      </c>
      <c r="AT557" s="23" t="s">
        <v>146</v>
      </c>
      <c r="AU557" s="23" t="s">
        <v>83</v>
      </c>
      <c r="AY557" s="23" t="s">
        <v>143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23" t="s">
        <v>81</v>
      </c>
      <c r="BK557" s="231">
        <f>ROUND(I557*H557,2)</f>
        <v>0</v>
      </c>
      <c r="BL557" s="23" t="s">
        <v>290</v>
      </c>
      <c r="BM557" s="23" t="s">
        <v>637</v>
      </c>
    </row>
    <row r="558" s="12" customFormat="1">
      <c r="B558" s="254"/>
      <c r="C558" s="255"/>
      <c r="D558" s="234" t="s">
        <v>153</v>
      </c>
      <c r="E558" s="256" t="s">
        <v>21</v>
      </c>
      <c r="F558" s="257" t="s">
        <v>259</v>
      </c>
      <c r="G558" s="255"/>
      <c r="H558" s="256" t="s">
        <v>21</v>
      </c>
      <c r="I558" s="258"/>
      <c r="J558" s="255"/>
      <c r="K558" s="255"/>
      <c r="L558" s="259"/>
      <c r="M558" s="260"/>
      <c r="N558" s="261"/>
      <c r="O558" s="261"/>
      <c r="P558" s="261"/>
      <c r="Q558" s="261"/>
      <c r="R558" s="261"/>
      <c r="S558" s="261"/>
      <c r="T558" s="262"/>
      <c r="AT558" s="263" t="s">
        <v>153</v>
      </c>
      <c r="AU558" s="263" t="s">
        <v>83</v>
      </c>
      <c r="AV558" s="12" t="s">
        <v>81</v>
      </c>
      <c r="AW558" s="12" t="s">
        <v>37</v>
      </c>
      <c r="AX558" s="12" t="s">
        <v>73</v>
      </c>
      <c r="AY558" s="263" t="s">
        <v>143</v>
      </c>
    </row>
    <row r="559" s="11" customFormat="1">
      <c r="B559" s="232"/>
      <c r="C559" s="233"/>
      <c r="D559" s="234" t="s">
        <v>153</v>
      </c>
      <c r="E559" s="235" t="s">
        <v>21</v>
      </c>
      <c r="F559" s="236" t="s">
        <v>638</v>
      </c>
      <c r="G559" s="233"/>
      <c r="H559" s="237">
        <v>14.800000000000001</v>
      </c>
      <c r="I559" s="238"/>
      <c r="J559" s="233"/>
      <c r="K559" s="233"/>
      <c r="L559" s="239"/>
      <c r="M559" s="240"/>
      <c r="N559" s="241"/>
      <c r="O559" s="241"/>
      <c r="P559" s="241"/>
      <c r="Q559" s="241"/>
      <c r="R559" s="241"/>
      <c r="S559" s="241"/>
      <c r="T559" s="242"/>
      <c r="AT559" s="243" t="s">
        <v>153</v>
      </c>
      <c r="AU559" s="243" t="s">
        <v>83</v>
      </c>
      <c r="AV559" s="11" t="s">
        <v>83</v>
      </c>
      <c r="AW559" s="11" t="s">
        <v>37</v>
      </c>
      <c r="AX559" s="11" t="s">
        <v>73</v>
      </c>
      <c r="AY559" s="243" t="s">
        <v>143</v>
      </c>
    </row>
    <row r="560" s="12" customFormat="1">
      <c r="B560" s="254"/>
      <c r="C560" s="255"/>
      <c r="D560" s="234" t="s">
        <v>153</v>
      </c>
      <c r="E560" s="256" t="s">
        <v>21</v>
      </c>
      <c r="F560" s="257" t="s">
        <v>261</v>
      </c>
      <c r="G560" s="255"/>
      <c r="H560" s="256" t="s">
        <v>21</v>
      </c>
      <c r="I560" s="258"/>
      <c r="J560" s="255"/>
      <c r="K560" s="255"/>
      <c r="L560" s="259"/>
      <c r="M560" s="260"/>
      <c r="N560" s="261"/>
      <c r="O560" s="261"/>
      <c r="P560" s="261"/>
      <c r="Q560" s="261"/>
      <c r="R560" s="261"/>
      <c r="S560" s="261"/>
      <c r="T560" s="262"/>
      <c r="AT560" s="263" t="s">
        <v>153</v>
      </c>
      <c r="AU560" s="263" t="s">
        <v>83</v>
      </c>
      <c r="AV560" s="12" t="s">
        <v>81</v>
      </c>
      <c r="AW560" s="12" t="s">
        <v>37</v>
      </c>
      <c r="AX560" s="12" t="s">
        <v>73</v>
      </c>
      <c r="AY560" s="263" t="s">
        <v>143</v>
      </c>
    </row>
    <row r="561" s="11" customFormat="1">
      <c r="B561" s="232"/>
      <c r="C561" s="233"/>
      <c r="D561" s="234" t="s">
        <v>153</v>
      </c>
      <c r="E561" s="235" t="s">
        <v>21</v>
      </c>
      <c r="F561" s="236" t="s">
        <v>639</v>
      </c>
      <c r="G561" s="233"/>
      <c r="H561" s="237">
        <v>15</v>
      </c>
      <c r="I561" s="238"/>
      <c r="J561" s="233"/>
      <c r="K561" s="233"/>
      <c r="L561" s="239"/>
      <c r="M561" s="240"/>
      <c r="N561" s="241"/>
      <c r="O561" s="241"/>
      <c r="P561" s="241"/>
      <c r="Q561" s="241"/>
      <c r="R561" s="241"/>
      <c r="S561" s="241"/>
      <c r="T561" s="242"/>
      <c r="AT561" s="243" t="s">
        <v>153</v>
      </c>
      <c r="AU561" s="243" t="s">
        <v>83</v>
      </c>
      <c r="AV561" s="11" t="s">
        <v>83</v>
      </c>
      <c r="AW561" s="11" t="s">
        <v>37</v>
      </c>
      <c r="AX561" s="11" t="s">
        <v>73</v>
      </c>
      <c r="AY561" s="243" t="s">
        <v>143</v>
      </c>
    </row>
    <row r="562" s="12" customFormat="1">
      <c r="B562" s="254"/>
      <c r="C562" s="255"/>
      <c r="D562" s="234" t="s">
        <v>153</v>
      </c>
      <c r="E562" s="256" t="s">
        <v>21</v>
      </c>
      <c r="F562" s="257" t="s">
        <v>308</v>
      </c>
      <c r="G562" s="255"/>
      <c r="H562" s="256" t="s">
        <v>21</v>
      </c>
      <c r="I562" s="258"/>
      <c r="J562" s="255"/>
      <c r="K562" s="255"/>
      <c r="L562" s="259"/>
      <c r="M562" s="260"/>
      <c r="N562" s="261"/>
      <c r="O562" s="261"/>
      <c r="P562" s="261"/>
      <c r="Q562" s="261"/>
      <c r="R562" s="261"/>
      <c r="S562" s="261"/>
      <c r="T562" s="262"/>
      <c r="AT562" s="263" t="s">
        <v>153</v>
      </c>
      <c r="AU562" s="263" t="s">
        <v>83</v>
      </c>
      <c r="AV562" s="12" t="s">
        <v>81</v>
      </c>
      <c r="AW562" s="12" t="s">
        <v>37</v>
      </c>
      <c r="AX562" s="12" t="s">
        <v>73</v>
      </c>
      <c r="AY562" s="263" t="s">
        <v>143</v>
      </c>
    </row>
    <row r="563" s="11" customFormat="1">
      <c r="B563" s="232"/>
      <c r="C563" s="233"/>
      <c r="D563" s="234" t="s">
        <v>153</v>
      </c>
      <c r="E563" s="235" t="s">
        <v>21</v>
      </c>
      <c r="F563" s="236" t="s">
        <v>640</v>
      </c>
      <c r="G563" s="233"/>
      <c r="H563" s="237">
        <v>9.5399999999999991</v>
      </c>
      <c r="I563" s="238"/>
      <c r="J563" s="233"/>
      <c r="K563" s="233"/>
      <c r="L563" s="239"/>
      <c r="M563" s="240"/>
      <c r="N563" s="241"/>
      <c r="O563" s="241"/>
      <c r="P563" s="241"/>
      <c r="Q563" s="241"/>
      <c r="R563" s="241"/>
      <c r="S563" s="241"/>
      <c r="T563" s="242"/>
      <c r="AT563" s="243" t="s">
        <v>153</v>
      </c>
      <c r="AU563" s="243" t="s">
        <v>83</v>
      </c>
      <c r="AV563" s="11" t="s">
        <v>83</v>
      </c>
      <c r="AW563" s="11" t="s">
        <v>37</v>
      </c>
      <c r="AX563" s="11" t="s">
        <v>73</v>
      </c>
      <c r="AY563" s="243" t="s">
        <v>143</v>
      </c>
    </row>
    <row r="564" s="12" customFormat="1">
      <c r="B564" s="254"/>
      <c r="C564" s="255"/>
      <c r="D564" s="234" t="s">
        <v>153</v>
      </c>
      <c r="E564" s="256" t="s">
        <v>21</v>
      </c>
      <c r="F564" s="257" t="s">
        <v>310</v>
      </c>
      <c r="G564" s="255"/>
      <c r="H564" s="256" t="s">
        <v>21</v>
      </c>
      <c r="I564" s="258"/>
      <c r="J564" s="255"/>
      <c r="K564" s="255"/>
      <c r="L564" s="259"/>
      <c r="M564" s="260"/>
      <c r="N564" s="261"/>
      <c r="O564" s="261"/>
      <c r="P564" s="261"/>
      <c r="Q564" s="261"/>
      <c r="R564" s="261"/>
      <c r="S564" s="261"/>
      <c r="T564" s="262"/>
      <c r="AT564" s="263" t="s">
        <v>153</v>
      </c>
      <c r="AU564" s="263" t="s">
        <v>83</v>
      </c>
      <c r="AV564" s="12" t="s">
        <v>81</v>
      </c>
      <c r="AW564" s="12" t="s">
        <v>37</v>
      </c>
      <c r="AX564" s="12" t="s">
        <v>73</v>
      </c>
      <c r="AY564" s="263" t="s">
        <v>143</v>
      </c>
    </row>
    <row r="565" s="11" customFormat="1">
      <c r="B565" s="232"/>
      <c r="C565" s="233"/>
      <c r="D565" s="234" t="s">
        <v>153</v>
      </c>
      <c r="E565" s="235" t="s">
        <v>21</v>
      </c>
      <c r="F565" s="236" t="s">
        <v>641</v>
      </c>
      <c r="G565" s="233"/>
      <c r="H565" s="237">
        <v>10.9</v>
      </c>
      <c r="I565" s="238"/>
      <c r="J565" s="233"/>
      <c r="K565" s="233"/>
      <c r="L565" s="239"/>
      <c r="M565" s="240"/>
      <c r="N565" s="241"/>
      <c r="O565" s="241"/>
      <c r="P565" s="241"/>
      <c r="Q565" s="241"/>
      <c r="R565" s="241"/>
      <c r="S565" s="241"/>
      <c r="T565" s="242"/>
      <c r="AT565" s="243" t="s">
        <v>153</v>
      </c>
      <c r="AU565" s="243" t="s">
        <v>83</v>
      </c>
      <c r="AV565" s="11" t="s">
        <v>83</v>
      </c>
      <c r="AW565" s="11" t="s">
        <v>37</v>
      </c>
      <c r="AX565" s="11" t="s">
        <v>73</v>
      </c>
      <c r="AY565" s="243" t="s">
        <v>143</v>
      </c>
    </row>
    <row r="566" s="12" customFormat="1">
      <c r="B566" s="254"/>
      <c r="C566" s="255"/>
      <c r="D566" s="234" t="s">
        <v>153</v>
      </c>
      <c r="E566" s="256" t="s">
        <v>21</v>
      </c>
      <c r="F566" s="257" t="s">
        <v>265</v>
      </c>
      <c r="G566" s="255"/>
      <c r="H566" s="256" t="s">
        <v>21</v>
      </c>
      <c r="I566" s="258"/>
      <c r="J566" s="255"/>
      <c r="K566" s="255"/>
      <c r="L566" s="259"/>
      <c r="M566" s="260"/>
      <c r="N566" s="261"/>
      <c r="O566" s="261"/>
      <c r="P566" s="261"/>
      <c r="Q566" s="261"/>
      <c r="R566" s="261"/>
      <c r="S566" s="261"/>
      <c r="T566" s="262"/>
      <c r="AT566" s="263" t="s">
        <v>153</v>
      </c>
      <c r="AU566" s="263" t="s">
        <v>83</v>
      </c>
      <c r="AV566" s="12" t="s">
        <v>81</v>
      </c>
      <c r="AW566" s="12" t="s">
        <v>37</v>
      </c>
      <c r="AX566" s="12" t="s">
        <v>73</v>
      </c>
      <c r="AY566" s="263" t="s">
        <v>143</v>
      </c>
    </row>
    <row r="567" s="11" customFormat="1">
      <c r="B567" s="232"/>
      <c r="C567" s="233"/>
      <c r="D567" s="234" t="s">
        <v>153</v>
      </c>
      <c r="E567" s="235" t="s">
        <v>21</v>
      </c>
      <c r="F567" s="236" t="s">
        <v>642</v>
      </c>
      <c r="G567" s="233"/>
      <c r="H567" s="237">
        <v>5.4000000000000004</v>
      </c>
      <c r="I567" s="238"/>
      <c r="J567" s="233"/>
      <c r="K567" s="233"/>
      <c r="L567" s="239"/>
      <c r="M567" s="240"/>
      <c r="N567" s="241"/>
      <c r="O567" s="241"/>
      <c r="P567" s="241"/>
      <c r="Q567" s="241"/>
      <c r="R567" s="241"/>
      <c r="S567" s="241"/>
      <c r="T567" s="242"/>
      <c r="AT567" s="243" t="s">
        <v>153</v>
      </c>
      <c r="AU567" s="243" t="s">
        <v>83</v>
      </c>
      <c r="AV567" s="11" t="s">
        <v>83</v>
      </c>
      <c r="AW567" s="11" t="s">
        <v>37</v>
      </c>
      <c r="AX567" s="11" t="s">
        <v>73</v>
      </c>
      <c r="AY567" s="243" t="s">
        <v>143</v>
      </c>
    </row>
    <row r="568" s="12" customFormat="1">
      <c r="B568" s="254"/>
      <c r="C568" s="255"/>
      <c r="D568" s="234" t="s">
        <v>153</v>
      </c>
      <c r="E568" s="256" t="s">
        <v>21</v>
      </c>
      <c r="F568" s="257" t="s">
        <v>320</v>
      </c>
      <c r="G568" s="255"/>
      <c r="H568" s="256" t="s">
        <v>21</v>
      </c>
      <c r="I568" s="258"/>
      <c r="J568" s="255"/>
      <c r="K568" s="255"/>
      <c r="L568" s="259"/>
      <c r="M568" s="260"/>
      <c r="N568" s="261"/>
      <c r="O568" s="261"/>
      <c r="P568" s="261"/>
      <c r="Q568" s="261"/>
      <c r="R568" s="261"/>
      <c r="S568" s="261"/>
      <c r="T568" s="262"/>
      <c r="AT568" s="263" t="s">
        <v>153</v>
      </c>
      <c r="AU568" s="263" t="s">
        <v>83</v>
      </c>
      <c r="AV568" s="12" t="s">
        <v>81</v>
      </c>
      <c r="AW568" s="12" t="s">
        <v>37</v>
      </c>
      <c r="AX568" s="12" t="s">
        <v>73</v>
      </c>
      <c r="AY568" s="263" t="s">
        <v>143</v>
      </c>
    </row>
    <row r="569" s="11" customFormat="1">
      <c r="B569" s="232"/>
      <c r="C569" s="233"/>
      <c r="D569" s="234" t="s">
        <v>153</v>
      </c>
      <c r="E569" s="235" t="s">
        <v>21</v>
      </c>
      <c r="F569" s="236" t="s">
        <v>643</v>
      </c>
      <c r="G569" s="233"/>
      <c r="H569" s="237">
        <v>15.1</v>
      </c>
      <c r="I569" s="238"/>
      <c r="J569" s="233"/>
      <c r="K569" s="233"/>
      <c r="L569" s="239"/>
      <c r="M569" s="240"/>
      <c r="N569" s="241"/>
      <c r="O569" s="241"/>
      <c r="P569" s="241"/>
      <c r="Q569" s="241"/>
      <c r="R569" s="241"/>
      <c r="S569" s="241"/>
      <c r="T569" s="242"/>
      <c r="AT569" s="243" t="s">
        <v>153</v>
      </c>
      <c r="AU569" s="243" t="s">
        <v>83</v>
      </c>
      <c r="AV569" s="11" t="s">
        <v>83</v>
      </c>
      <c r="AW569" s="11" t="s">
        <v>37</v>
      </c>
      <c r="AX569" s="11" t="s">
        <v>73</v>
      </c>
      <c r="AY569" s="243" t="s">
        <v>143</v>
      </c>
    </row>
    <row r="570" s="13" customFormat="1">
      <c r="B570" s="264"/>
      <c r="C570" s="265"/>
      <c r="D570" s="234" t="s">
        <v>153</v>
      </c>
      <c r="E570" s="266" t="s">
        <v>21</v>
      </c>
      <c r="F570" s="267" t="s">
        <v>188</v>
      </c>
      <c r="G570" s="265"/>
      <c r="H570" s="268">
        <v>70.739999999999995</v>
      </c>
      <c r="I570" s="269"/>
      <c r="J570" s="265"/>
      <c r="K570" s="265"/>
      <c r="L570" s="270"/>
      <c r="M570" s="271"/>
      <c r="N570" s="272"/>
      <c r="O570" s="272"/>
      <c r="P570" s="272"/>
      <c r="Q570" s="272"/>
      <c r="R570" s="272"/>
      <c r="S570" s="272"/>
      <c r="T570" s="273"/>
      <c r="AT570" s="274" t="s">
        <v>153</v>
      </c>
      <c r="AU570" s="274" t="s">
        <v>83</v>
      </c>
      <c r="AV570" s="13" t="s">
        <v>151</v>
      </c>
      <c r="AW570" s="13" t="s">
        <v>37</v>
      </c>
      <c r="AX570" s="13" t="s">
        <v>81</v>
      </c>
      <c r="AY570" s="274" t="s">
        <v>143</v>
      </c>
    </row>
    <row r="571" s="1" customFormat="1" ht="16.5" customHeight="1">
      <c r="B571" s="45"/>
      <c r="C571" s="244" t="s">
        <v>644</v>
      </c>
      <c r="D571" s="244" t="s">
        <v>159</v>
      </c>
      <c r="E571" s="245" t="s">
        <v>645</v>
      </c>
      <c r="F571" s="246" t="s">
        <v>646</v>
      </c>
      <c r="G571" s="247" t="s">
        <v>192</v>
      </c>
      <c r="H571" s="248">
        <v>77.813999999999993</v>
      </c>
      <c r="I571" s="249"/>
      <c r="J571" s="250">
        <f>ROUND(I571*H571,2)</f>
        <v>0</v>
      </c>
      <c r="K571" s="246" t="s">
        <v>150</v>
      </c>
      <c r="L571" s="251"/>
      <c r="M571" s="252" t="s">
        <v>21</v>
      </c>
      <c r="N571" s="253" t="s">
        <v>44</v>
      </c>
      <c r="O571" s="46"/>
      <c r="P571" s="229">
        <f>O571*H571</f>
        <v>0</v>
      </c>
      <c r="Q571" s="229">
        <v>0.00022000000000000001</v>
      </c>
      <c r="R571" s="229">
        <f>Q571*H571</f>
        <v>0.017119079999999998</v>
      </c>
      <c r="S571" s="229">
        <v>0</v>
      </c>
      <c r="T571" s="230">
        <f>S571*H571</f>
        <v>0</v>
      </c>
      <c r="AR571" s="23" t="s">
        <v>398</v>
      </c>
      <c r="AT571" s="23" t="s">
        <v>159</v>
      </c>
      <c r="AU571" s="23" t="s">
        <v>83</v>
      </c>
      <c r="AY571" s="23" t="s">
        <v>143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23" t="s">
        <v>81</v>
      </c>
      <c r="BK571" s="231">
        <f>ROUND(I571*H571,2)</f>
        <v>0</v>
      </c>
      <c r="BL571" s="23" t="s">
        <v>290</v>
      </c>
      <c r="BM571" s="23" t="s">
        <v>647</v>
      </c>
    </row>
    <row r="572" s="11" customFormat="1">
      <c r="B572" s="232"/>
      <c r="C572" s="233"/>
      <c r="D572" s="234" t="s">
        <v>153</v>
      </c>
      <c r="E572" s="233"/>
      <c r="F572" s="236" t="s">
        <v>648</v>
      </c>
      <c r="G572" s="233"/>
      <c r="H572" s="237">
        <v>77.813999999999993</v>
      </c>
      <c r="I572" s="238"/>
      <c r="J572" s="233"/>
      <c r="K572" s="233"/>
      <c r="L572" s="239"/>
      <c r="M572" s="240"/>
      <c r="N572" s="241"/>
      <c r="O572" s="241"/>
      <c r="P572" s="241"/>
      <c r="Q572" s="241"/>
      <c r="R572" s="241"/>
      <c r="S572" s="241"/>
      <c r="T572" s="242"/>
      <c r="AT572" s="243" t="s">
        <v>153</v>
      </c>
      <c r="AU572" s="243" t="s">
        <v>83</v>
      </c>
      <c r="AV572" s="11" t="s">
        <v>83</v>
      </c>
      <c r="AW572" s="11" t="s">
        <v>6</v>
      </c>
      <c r="AX572" s="11" t="s">
        <v>81</v>
      </c>
      <c r="AY572" s="243" t="s">
        <v>143</v>
      </c>
    </row>
    <row r="573" s="1" customFormat="1" ht="16.5" customHeight="1">
      <c r="B573" s="45"/>
      <c r="C573" s="220" t="s">
        <v>649</v>
      </c>
      <c r="D573" s="220" t="s">
        <v>146</v>
      </c>
      <c r="E573" s="221" t="s">
        <v>650</v>
      </c>
      <c r="F573" s="222" t="s">
        <v>651</v>
      </c>
      <c r="G573" s="223" t="s">
        <v>192</v>
      </c>
      <c r="H573" s="224">
        <v>7.2000000000000002</v>
      </c>
      <c r="I573" s="225"/>
      <c r="J573" s="226">
        <f>ROUND(I573*H573,2)</f>
        <v>0</v>
      </c>
      <c r="K573" s="222" t="s">
        <v>150</v>
      </c>
      <c r="L573" s="71"/>
      <c r="M573" s="227" t="s">
        <v>21</v>
      </c>
      <c r="N573" s="228" t="s">
        <v>44</v>
      </c>
      <c r="O573" s="46"/>
      <c r="P573" s="229">
        <f>O573*H573</f>
        <v>0</v>
      </c>
      <c r="Q573" s="229">
        <v>0</v>
      </c>
      <c r="R573" s="229">
        <f>Q573*H573</f>
        <v>0</v>
      </c>
      <c r="S573" s="229">
        <v>0</v>
      </c>
      <c r="T573" s="230">
        <f>S573*H573</f>
        <v>0</v>
      </c>
      <c r="AR573" s="23" t="s">
        <v>290</v>
      </c>
      <c r="AT573" s="23" t="s">
        <v>146</v>
      </c>
      <c r="AU573" s="23" t="s">
        <v>83</v>
      </c>
      <c r="AY573" s="23" t="s">
        <v>143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23" t="s">
        <v>81</v>
      </c>
      <c r="BK573" s="231">
        <f>ROUND(I573*H573,2)</f>
        <v>0</v>
      </c>
      <c r="BL573" s="23" t="s">
        <v>290</v>
      </c>
      <c r="BM573" s="23" t="s">
        <v>652</v>
      </c>
    </row>
    <row r="574" s="11" customFormat="1">
      <c r="B574" s="232"/>
      <c r="C574" s="233"/>
      <c r="D574" s="234" t="s">
        <v>153</v>
      </c>
      <c r="E574" s="235" t="s">
        <v>21</v>
      </c>
      <c r="F574" s="236" t="s">
        <v>653</v>
      </c>
      <c r="G574" s="233"/>
      <c r="H574" s="237">
        <v>7.2000000000000002</v>
      </c>
      <c r="I574" s="238"/>
      <c r="J574" s="233"/>
      <c r="K574" s="233"/>
      <c r="L574" s="239"/>
      <c r="M574" s="240"/>
      <c r="N574" s="241"/>
      <c r="O574" s="241"/>
      <c r="P574" s="241"/>
      <c r="Q574" s="241"/>
      <c r="R574" s="241"/>
      <c r="S574" s="241"/>
      <c r="T574" s="242"/>
      <c r="AT574" s="243" t="s">
        <v>153</v>
      </c>
      <c r="AU574" s="243" t="s">
        <v>83</v>
      </c>
      <c r="AV574" s="11" t="s">
        <v>83</v>
      </c>
      <c r="AW574" s="11" t="s">
        <v>37</v>
      </c>
      <c r="AX574" s="11" t="s">
        <v>81</v>
      </c>
      <c r="AY574" s="243" t="s">
        <v>143</v>
      </c>
    </row>
    <row r="575" s="1" customFormat="1" ht="16.5" customHeight="1">
      <c r="B575" s="45"/>
      <c r="C575" s="244" t="s">
        <v>654</v>
      </c>
      <c r="D575" s="244" t="s">
        <v>159</v>
      </c>
      <c r="E575" s="245" t="s">
        <v>655</v>
      </c>
      <c r="F575" s="246" t="s">
        <v>656</v>
      </c>
      <c r="G575" s="247" t="s">
        <v>192</v>
      </c>
      <c r="H575" s="248">
        <v>7.3440000000000003</v>
      </c>
      <c r="I575" s="249"/>
      <c r="J575" s="250">
        <f>ROUND(I575*H575,2)</f>
        <v>0</v>
      </c>
      <c r="K575" s="246" t="s">
        <v>150</v>
      </c>
      <c r="L575" s="251"/>
      <c r="M575" s="252" t="s">
        <v>21</v>
      </c>
      <c r="N575" s="253" t="s">
        <v>44</v>
      </c>
      <c r="O575" s="46"/>
      <c r="P575" s="229">
        <f>O575*H575</f>
        <v>0</v>
      </c>
      <c r="Q575" s="229">
        <v>0.00016000000000000001</v>
      </c>
      <c r="R575" s="229">
        <f>Q575*H575</f>
        <v>0.0011750400000000002</v>
      </c>
      <c r="S575" s="229">
        <v>0</v>
      </c>
      <c r="T575" s="230">
        <f>S575*H575</f>
        <v>0</v>
      </c>
      <c r="AR575" s="23" t="s">
        <v>398</v>
      </c>
      <c r="AT575" s="23" t="s">
        <v>159</v>
      </c>
      <c r="AU575" s="23" t="s">
        <v>83</v>
      </c>
      <c r="AY575" s="23" t="s">
        <v>143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23" t="s">
        <v>81</v>
      </c>
      <c r="BK575" s="231">
        <f>ROUND(I575*H575,2)</f>
        <v>0</v>
      </c>
      <c r="BL575" s="23" t="s">
        <v>290</v>
      </c>
      <c r="BM575" s="23" t="s">
        <v>657</v>
      </c>
    </row>
    <row r="576" s="11" customFormat="1">
      <c r="B576" s="232"/>
      <c r="C576" s="233"/>
      <c r="D576" s="234" t="s">
        <v>153</v>
      </c>
      <c r="E576" s="233"/>
      <c r="F576" s="236" t="s">
        <v>658</v>
      </c>
      <c r="G576" s="233"/>
      <c r="H576" s="237">
        <v>7.3440000000000003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AT576" s="243" t="s">
        <v>153</v>
      </c>
      <c r="AU576" s="243" t="s">
        <v>83</v>
      </c>
      <c r="AV576" s="11" t="s">
        <v>83</v>
      </c>
      <c r="AW576" s="11" t="s">
        <v>6</v>
      </c>
      <c r="AX576" s="11" t="s">
        <v>81</v>
      </c>
      <c r="AY576" s="243" t="s">
        <v>143</v>
      </c>
    </row>
    <row r="577" s="1" customFormat="1" ht="16.5" customHeight="1">
      <c r="B577" s="45"/>
      <c r="C577" s="220" t="s">
        <v>659</v>
      </c>
      <c r="D577" s="220" t="s">
        <v>146</v>
      </c>
      <c r="E577" s="221" t="s">
        <v>660</v>
      </c>
      <c r="F577" s="222" t="s">
        <v>661</v>
      </c>
      <c r="G577" s="223" t="s">
        <v>439</v>
      </c>
      <c r="H577" s="224">
        <v>0.67700000000000005</v>
      </c>
      <c r="I577" s="225"/>
      <c r="J577" s="226">
        <f>ROUND(I577*H577,2)</f>
        <v>0</v>
      </c>
      <c r="K577" s="222" t="s">
        <v>150</v>
      </c>
      <c r="L577" s="71"/>
      <c r="M577" s="227" t="s">
        <v>21</v>
      </c>
      <c r="N577" s="228" t="s">
        <v>44</v>
      </c>
      <c r="O577" s="46"/>
      <c r="P577" s="229">
        <f>O577*H577</f>
        <v>0</v>
      </c>
      <c r="Q577" s="229">
        <v>0</v>
      </c>
      <c r="R577" s="229">
        <f>Q577*H577</f>
        <v>0</v>
      </c>
      <c r="S577" s="229">
        <v>0</v>
      </c>
      <c r="T577" s="230">
        <f>S577*H577</f>
        <v>0</v>
      </c>
      <c r="AR577" s="23" t="s">
        <v>290</v>
      </c>
      <c r="AT577" s="23" t="s">
        <v>146</v>
      </c>
      <c r="AU577" s="23" t="s">
        <v>83</v>
      </c>
      <c r="AY577" s="23" t="s">
        <v>143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23" t="s">
        <v>81</v>
      </c>
      <c r="BK577" s="231">
        <f>ROUND(I577*H577,2)</f>
        <v>0</v>
      </c>
      <c r="BL577" s="23" t="s">
        <v>290</v>
      </c>
      <c r="BM577" s="23" t="s">
        <v>662</v>
      </c>
    </row>
    <row r="578" s="1" customFormat="1" ht="16.5" customHeight="1">
      <c r="B578" s="45"/>
      <c r="C578" s="220" t="s">
        <v>663</v>
      </c>
      <c r="D578" s="220" t="s">
        <v>146</v>
      </c>
      <c r="E578" s="221" t="s">
        <v>664</v>
      </c>
      <c r="F578" s="222" t="s">
        <v>665</v>
      </c>
      <c r="G578" s="223" t="s">
        <v>439</v>
      </c>
      <c r="H578" s="224">
        <v>0.67700000000000005</v>
      </c>
      <c r="I578" s="225"/>
      <c r="J578" s="226">
        <f>ROUND(I578*H578,2)</f>
        <v>0</v>
      </c>
      <c r="K578" s="222" t="s">
        <v>150</v>
      </c>
      <c r="L578" s="71"/>
      <c r="M578" s="227" t="s">
        <v>21</v>
      </c>
      <c r="N578" s="228" t="s">
        <v>44</v>
      </c>
      <c r="O578" s="46"/>
      <c r="P578" s="229">
        <f>O578*H578</f>
        <v>0</v>
      </c>
      <c r="Q578" s="229">
        <v>0</v>
      </c>
      <c r="R578" s="229">
        <f>Q578*H578</f>
        <v>0</v>
      </c>
      <c r="S578" s="229">
        <v>0</v>
      </c>
      <c r="T578" s="230">
        <f>S578*H578</f>
        <v>0</v>
      </c>
      <c r="AR578" s="23" t="s">
        <v>290</v>
      </c>
      <c r="AT578" s="23" t="s">
        <v>146</v>
      </c>
      <c r="AU578" s="23" t="s">
        <v>83</v>
      </c>
      <c r="AY578" s="23" t="s">
        <v>143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23" t="s">
        <v>81</v>
      </c>
      <c r="BK578" s="231">
        <f>ROUND(I578*H578,2)</f>
        <v>0</v>
      </c>
      <c r="BL578" s="23" t="s">
        <v>290</v>
      </c>
      <c r="BM578" s="23" t="s">
        <v>666</v>
      </c>
    </row>
    <row r="579" s="10" customFormat="1" ht="29.88" customHeight="1">
      <c r="B579" s="204"/>
      <c r="C579" s="205"/>
      <c r="D579" s="206" t="s">
        <v>72</v>
      </c>
      <c r="E579" s="218" t="s">
        <v>667</v>
      </c>
      <c r="F579" s="218" t="s">
        <v>668</v>
      </c>
      <c r="G579" s="205"/>
      <c r="H579" s="205"/>
      <c r="I579" s="208"/>
      <c r="J579" s="219">
        <f>BK579</f>
        <v>0</v>
      </c>
      <c r="K579" s="205"/>
      <c r="L579" s="210"/>
      <c r="M579" s="211"/>
      <c r="N579" s="212"/>
      <c r="O579" s="212"/>
      <c r="P579" s="213">
        <f>SUM(P580:P634)</f>
        <v>0</v>
      </c>
      <c r="Q579" s="212"/>
      <c r="R579" s="213">
        <f>SUM(R580:R634)</f>
        <v>1.9636381999999999</v>
      </c>
      <c r="S579" s="212"/>
      <c r="T579" s="214">
        <f>SUM(T580:T634)</f>
        <v>0.74242399999999997</v>
      </c>
      <c r="AR579" s="215" t="s">
        <v>83</v>
      </c>
      <c r="AT579" s="216" t="s">
        <v>72</v>
      </c>
      <c r="AU579" s="216" t="s">
        <v>81</v>
      </c>
      <c r="AY579" s="215" t="s">
        <v>143</v>
      </c>
      <c r="BK579" s="217">
        <f>SUM(BK580:BK634)</f>
        <v>0</v>
      </c>
    </row>
    <row r="580" s="1" customFormat="1" ht="16.5" customHeight="1">
      <c r="B580" s="45"/>
      <c r="C580" s="220" t="s">
        <v>669</v>
      </c>
      <c r="D580" s="220" t="s">
        <v>146</v>
      </c>
      <c r="E580" s="221" t="s">
        <v>670</v>
      </c>
      <c r="F580" s="222" t="s">
        <v>671</v>
      </c>
      <c r="G580" s="223" t="s">
        <v>170</v>
      </c>
      <c r="H580" s="224">
        <v>27.295000000000002</v>
      </c>
      <c r="I580" s="225"/>
      <c r="J580" s="226">
        <f>ROUND(I580*H580,2)</f>
        <v>0</v>
      </c>
      <c r="K580" s="222" t="s">
        <v>150</v>
      </c>
      <c r="L580" s="71"/>
      <c r="M580" s="227" t="s">
        <v>21</v>
      </c>
      <c r="N580" s="228" t="s">
        <v>44</v>
      </c>
      <c r="O580" s="46"/>
      <c r="P580" s="229">
        <f>O580*H580</f>
        <v>0</v>
      </c>
      <c r="Q580" s="229">
        <v>0</v>
      </c>
      <c r="R580" s="229">
        <f>Q580*H580</f>
        <v>0</v>
      </c>
      <c r="S580" s="229">
        <v>0.027199999999999998</v>
      </c>
      <c r="T580" s="230">
        <f>S580*H580</f>
        <v>0.74242399999999997</v>
      </c>
      <c r="AR580" s="23" t="s">
        <v>290</v>
      </c>
      <c r="AT580" s="23" t="s">
        <v>146</v>
      </c>
      <c r="AU580" s="23" t="s">
        <v>83</v>
      </c>
      <c r="AY580" s="23" t="s">
        <v>143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23" t="s">
        <v>81</v>
      </c>
      <c r="BK580" s="231">
        <f>ROUND(I580*H580,2)</f>
        <v>0</v>
      </c>
      <c r="BL580" s="23" t="s">
        <v>290</v>
      </c>
      <c r="BM580" s="23" t="s">
        <v>672</v>
      </c>
    </row>
    <row r="581" s="12" customFormat="1">
      <c r="B581" s="254"/>
      <c r="C581" s="255"/>
      <c r="D581" s="234" t="s">
        <v>153</v>
      </c>
      <c r="E581" s="256" t="s">
        <v>21</v>
      </c>
      <c r="F581" s="257" t="s">
        <v>504</v>
      </c>
      <c r="G581" s="255"/>
      <c r="H581" s="256" t="s">
        <v>21</v>
      </c>
      <c r="I581" s="258"/>
      <c r="J581" s="255"/>
      <c r="K581" s="255"/>
      <c r="L581" s="259"/>
      <c r="M581" s="260"/>
      <c r="N581" s="261"/>
      <c r="O581" s="261"/>
      <c r="P581" s="261"/>
      <c r="Q581" s="261"/>
      <c r="R581" s="261"/>
      <c r="S581" s="261"/>
      <c r="T581" s="262"/>
      <c r="AT581" s="263" t="s">
        <v>153</v>
      </c>
      <c r="AU581" s="263" t="s">
        <v>83</v>
      </c>
      <c r="AV581" s="12" t="s">
        <v>81</v>
      </c>
      <c r="AW581" s="12" t="s">
        <v>37</v>
      </c>
      <c r="AX581" s="12" t="s">
        <v>73</v>
      </c>
      <c r="AY581" s="263" t="s">
        <v>143</v>
      </c>
    </row>
    <row r="582" s="11" customFormat="1">
      <c r="B582" s="232"/>
      <c r="C582" s="233"/>
      <c r="D582" s="234" t="s">
        <v>153</v>
      </c>
      <c r="E582" s="235" t="s">
        <v>21</v>
      </c>
      <c r="F582" s="236" t="s">
        <v>673</v>
      </c>
      <c r="G582" s="233"/>
      <c r="H582" s="237">
        <v>18.245000000000001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153</v>
      </c>
      <c r="AU582" s="243" t="s">
        <v>83</v>
      </c>
      <c r="AV582" s="11" t="s">
        <v>83</v>
      </c>
      <c r="AW582" s="11" t="s">
        <v>37</v>
      </c>
      <c r="AX582" s="11" t="s">
        <v>73</v>
      </c>
      <c r="AY582" s="243" t="s">
        <v>143</v>
      </c>
    </row>
    <row r="583" s="11" customFormat="1">
      <c r="B583" s="232"/>
      <c r="C583" s="233"/>
      <c r="D583" s="234" t="s">
        <v>153</v>
      </c>
      <c r="E583" s="235" t="s">
        <v>21</v>
      </c>
      <c r="F583" s="236" t="s">
        <v>674</v>
      </c>
      <c r="G583" s="233"/>
      <c r="H583" s="237">
        <v>-2.3999999999999999</v>
      </c>
      <c r="I583" s="238"/>
      <c r="J583" s="233"/>
      <c r="K583" s="233"/>
      <c r="L583" s="239"/>
      <c r="M583" s="240"/>
      <c r="N583" s="241"/>
      <c r="O583" s="241"/>
      <c r="P583" s="241"/>
      <c r="Q583" s="241"/>
      <c r="R583" s="241"/>
      <c r="S583" s="241"/>
      <c r="T583" s="242"/>
      <c r="AT583" s="243" t="s">
        <v>153</v>
      </c>
      <c r="AU583" s="243" t="s">
        <v>83</v>
      </c>
      <c r="AV583" s="11" t="s">
        <v>83</v>
      </c>
      <c r="AW583" s="11" t="s">
        <v>37</v>
      </c>
      <c r="AX583" s="11" t="s">
        <v>73</v>
      </c>
      <c r="AY583" s="243" t="s">
        <v>143</v>
      </c>
    </row>
    <row r="584" s="12" customFormat="1">
      <c r="B584" s="254"/>
      <c r="C584" s="255"/>
      <c r="D584" s="234" t="s">
        <v>153</v>
      </c>
      <c r="E584" s="256" t="s">
        <v>21</v>
      </c>
      <c r="F584" s="257" t="s">
        <v>506</v>
      </c>
      <c r="G584" s="255"/>
      <c r="H584" s="256" t="s">
        <v>21</v>
      </c>
      <c r="I584" s="258"/>
      <c r="J584" s="255"/>
      <c r="K584" s="255"/>
      <c r="L584" s="259"/>
      <c r="M584" s="260"/>
      <c r="N584" s="261"/>
      <c r="O584" s="261"/>
      <c r="P584" s="261"/>
      <c r="Q584" s="261"/>
      <c r="R584" s="261"/>
      <c r="S584" s="261"/>
      <c r="T584" s="262"/>
      <c r="AT584" s="263" t="s">
        <v>153</v>
      </c>
      <c r="AU584" s="263" t="s">
        <v>83</v>
      </c>
      <c r="AV584" s="12" t="s">
        <v>81</v>
      </c>
      <c r="AW584" s="12" t="s">
        <v>37</v>
      </c>
      <c r="AX584" s="12" t="s">
        <v>73</v>
      </c>
      <c r="AY584" s="263" t="s">
        <v>143</v>
      </c>
    </row>
    <row r="585" s="11" customFormat="1">
      <c r="B585" s="232"/>
      <c r="C585" s="233"/>
      <c r="D585" s="234" t="s">
        <v>153</v>
      </c>
      <c r="E585" s="235" t="s">
        <v>21</v>
      </c>
      <c r="F585" s="236" t="s">
        <v>675</v>
      </c>
      <c r="G585" s="233"/>
      <c r="H585" s="237">
        <v>10.25</v>
      </c>
      <c r="I585" s="238"/>
      <c r="J585" s="233"/>
      <c r="K585" s="233"/>
      <c r="L585" s="239"/>
      <c r="M585" s="240"/>
      <c r="N585" s="241"/>
      <c r="O585" s="241"/>
      <c r="P585" s="241"/>
      <c r="Q585" s="241"/>
      <c r="R585" s="241"/>
      <c r="S585" s="241"/>
      <c r="T585" s="242"/>
      <c r="AT585" s="243" t="s">
        <v>153</v>
      </c>
      <c r="AU585" s="243" t="s">
        <v>83</v>
      </c>
      <c r="AV585" s="11" t="s">
        <v>83</v>
      </c>
      <c r="AW585" s="11" t="s">
        <v>37</v>
      </c>
      <c r="AX585" s="11" t="s">
        <v>73</v>
      </c>
      <c r="AY585" s="243" t="s">
        <v>143</v>
      </c>
    </row>
    <row r="586" s="11" customFormat="1">
      <c r="B586" s="232"/>
      <c r="C586" s="233"/>
      <c r="D586" s="234" t="s">
        <v>153</v>
      </c>
      <c r="E586" s="235" t="s">
        <v>21</v>
      </c>
      <c r="F586" s="236" t="s">
        <v>267</v>
      </c>
      <c r="G586" s="233"/>
      <c r="H586" s="237">
        <v>-1.2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AT586" s="243" t="s">
        <v>153</v>
      </c>
      <c r="AU586" s="243" t="s">
        <v>83</v>
      </c>
      <c r="AV586" s="11" t="s">
        <v>83</v>
      </c>
      <c r="AW586" s="11" t="s">
        <v>37</v>
      </c>
      <c r="AX586" s="11" t="s">
        <v>73</v>
      </c>
      <c r="AY586" s="243" t="s">
        <v>143</v>
      </c>
    </row>
    <row r="587" s="12" customFormat="1">
      <c r="B587" s="254"/>
      <c r="C587" s="255"/>
      <c r="D587" s="234" t="s">
        <v>153</v>
      </c>
      <c r="E587" s="256" t="s">
        <v>21</v>
      </c>
      <c r="F587" s="257" t="s">
        <v>676</v>
      </c>
      <c r="G587" s="255"/>
      <c r="H587" s="256" t="s">
        <v>21</v>
      </c>
      <c r="I587" s="258"/>
      <c r="J587" s="255"/>
      <c r="K587" s="255"/>
      <c r="L587" s="259"/>
      <c r="M587" s="260"/>
      <c r="N587" s="261"/>
      <c r="O587" s="261"/>
      <c r="P587" s="261"/>
      <c r="Q587" s="261"/>
      <c r="R587" s="261"/>
      <c r="S587" s="261"/>
      <c r="T587" s="262"/>
      <c r="AT587" s="263" t="s">
        <v>153</v>
      </c>
      <c r="AU587" s="263" t="s">
        <v>83</v>
      </c>
      <c r="AV587" s="12" t="s">
        <v>81</v>
      </c>
      <c r="AW587" s="12" t="s">
        <v>37</v>
      </c>
      <c r="AX587" s="12" t="s">
        <v>73</v>
      </c>
      <c r="AY587" s="263" t="s">
        <v>143</v>
      </c>
    </row>
    <row r="588" s="11" customFormat="1">
      <c r="B588" s="232"/>
      <c r="C588" s="233"/>
      <c r="D588" s="234" t="s">
        <v>153</v>
      </c>
      <c r="E588" s="235" t="s">
        <v>21</v>
      </c>
      <c r="F588" s="236" t="s">
        <v>677</v>
      </c>
      <c r="G588" s="233"/>
      <c r="H588" s="237">
        <v>1.1399999999999999</v>
      </c>
      <c r="I588" s="238"/>
      <c r="J588" s="233"/>
      <c r="K588" s="233"/>
      <c r="L588" s="239"/>
      <c r="M588" s="240"/>
      <c r="N588" s="241"/>
      <c r="O588" s="241"/>
      <c r="P588" s="241"/>
      <c r="Q588" s="241"/>
      <c r="R588" s="241"/>
      <c r="S588" s="241"/>
      <c r="T588" s="242"/>
      <c r="AT588" s="243" t="s">
        <v>153</v>
      </c>
      <c r="AU588" s="243" t="s">
        <v>83</v>
      </c>
      <c r="AV588" s="11" t="s">
        <v>83</v>
      </c>
      <c r="AW588" s="11" t="s">
        <v>37</v>
      </c>
      <c r="AX588" s="11" t="s">
        <v>73</v>
      </c>
      <c r="AY588" s="243" t="s">
        <v>143</v>
      </c>
    </row>
    <row r="589" s="11" customFormat="1">
      <c r="B589" s="232"/>
      <c r="C589" s="233"/>
      <c r="D589" s="234" t="s">
        <v>153</v>
      </c>
      <c r="E589" s="235" t="s">
        <v>21</v>
      </c>
      <c r="F589" s="236" t="s">
        <v>678</v>
      </c>
      <c r="G589" s="233"/>
      <c r="H589" s="237">
        <v>1.26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153</v>
      </c>
      <c r="AU589" s="243" t="s">
        <v>83</v>
      </c>
      <c r="AV589" s="11" t="s">
        <v>83</v>
      </c>
      <c r="AW589" s="11" t="s">
        <v>37</v>
      </c>
      <c r="AX589" s="11" t="s">
        <v>73</v>
      </c>
      <c r="AY589" s="243" t="s">
        <v>143</v>
      </c>
    </row>
    <row r="590" s="13" customFormat="1">
      <c r="B590" s="264"/>
      <c r="C590" s="265"/>
      <c r="D590" s="234" t="s">
        <v>153</v>
      </c>
      <c r="E590" s="266" t="s">
        <v>21</v>
      </c>
      <c r="F590" s="267" t="s">
        <v>188</v>
      </c>
      <c r="G590" s="265"/>
      <c r="H590" s="268">
        <v>27.295000000000002</v>
      </c>
      <c r="I590" s="269"/>
      <c r="J590" s="265"/>
      <c r="K590" s="265"/>
      <c r="L590" s="270"/>
      <c r="M590" s="271"/>
      <c r="N590" s="272"/>
      <c r="O590" s="272"/>
      <c r="P590" s="272"/>
      <c r="Q590" s="272"/>
      <c r="R590" s="272"/>
      <c r="S590" s="272"/>
      <c r="T590" s="273"/>
      <c r="AT590" s="274" t="s">
        <v>153</v>
      </c>
      <c r="AU590" s="274" t="s">
        <v>83</v>
      </c>
      <c r="AV590" s="13" t="s">
        <v>151</v>
      </c>
      <c r="AW590" s="13" t="s">
        <v>37</v>
      </c>
      <c r="AX590" s="13" t="s">
        <v>81</v>
      </c>
      <c r="AY590" s="274" t="s">
        <v>143</v>
      </c>
    </row>
    <row r="591" s="1" customFormat="1" ht="25.5" customHeight="1">
      <c r="B591" s="45"/>
      <c r="C591" s="220" t="s">
        <v>679</v>
      </c>
      <c r="D591" s="220" t="s">
        <v>146</v>
      </c>
      <c r="E591" s="221" t="s">
        <v>680</v>
      </c>
      <c r="F591" s="222" t="s">
        <v>681</v>
      </c>
      <c r="G591" s="223" t="s">
        <v>170</v>
      </c>
      <c r="H591" s="224">
        <v>108.066</v>
      </c>
      <c r="I591" s="225"/>
      <c r="J591" s="226">
        <f>ROUND(I591*H591,2)</f>
        <v>0</v>
      </c>
      <c r="K591" s="222" t="s">
        <v>150</v>
      </c>
      <c r="L591" s="71"/>
      <c r="M591" s="227" t="s">
        <v>21</v>
      </c>
      <c r="N591" s="228" t="s">
        <v>44</v>
      </c>
      <c r="O591" s="46"/>
      <c r="P591" s="229">
        <f>O591*H591</f>
        <v>0</v>
      </c>
      <c r="Q591" s="229">
        <v>0.0030000000000000001</v>
      </c>
      <c r="R591" s="229">
        <f>Q591*H591</f>
        <v>0.32419800000000004</v>
      </c>
      <c r="S591" s="229">
        <v>0</v>
      </c>
      <c r="T591" s="230">
        <f>S591*H591</f>
        <v>0</v>
      </c>
      <c r="AR591" s="23" t="s">
        <v>290</v>
      </c>
      <c r="AT591" s="23" t="s">
        <v>146</v>
      </c>
      <c r="AU591" s="23" t="s">
        <v>83</v>
      </c>
      <c r="AY591" s="23" t="s">
        <v>143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23" t="s">
        <v>81</v>
      </c>
      <c r="BK591" s="231">
        <f>ROUND(I591*H591,2)</f>
        <v>0</v>
      </c>
      <c r="BL591" s="23" t="s">
        <v>290</v>
      </c>
      <c r="BM591" s="23" t="s">
        <v>682</v>
      </c>
    </row>
    <row r="592" s="12" customFormat="1">
      <c r="B592" s="254"/>
      <c r="C592" s="255"/>
      <c r="D592" s="234" t="s">
        <v>153</v>
      </c>
      <c r="E592" s="256" t="s">
        <v>21</v>
      </c>
      <c r="F592" s="257" t="s">
        <v>683</v>
      </c>
      <c r="G592" s="255"/>
      <c r="H592" s="256" t="s">
        <v>21</v>
      </c>
      <c r="I592" s="258"/>
      <c r="J592" s="255"/>
      <c r="K592" s="255"/>
      <c r="L592" s="259"/>
      <c r="M592" s="260"/>
      <c r="N592" s="261"/>
      <c r="O592" s="261"/>
      <c r="P592" s="261"/>
      <c r="Q592" s="261"/>
      <c r="R592" s="261"/>
      <c r="S592" s="261"/>
      <c r="T592" s="262"/>
      <c r="AT592" s="263" t="s">
        <v>153</v>
      </c>
      <c r="AU592" s="263" t="s">
        <v>83</v>
      </c>
      <c r="AV592" s="12" t="s">
        <v>81</v>
      </c>
      <c r="AW592" s="12" t="s">
        <v>37</v>
      </c>
      <c r="AX592" s="12" t="s">
        <v>73</v>
      </c>
      <c r="AY592" s="263" t="s">
        <v>143</v>
      </c>
    </row>
    <row r="593" s="11" customFormat="1">
      <c r="B593" s="232"/>
      <c r="C593" s="233"/>
      <c r="D593" s="234" t="s">
        <v>153</v>
      </c>
      <c r="E593" s="235" t="s">
        <v>21</v>
      </c>
      <c r="F593" s="236" t="s">
        <v>684</v>
      </c>
      <c r="G593" s="233"/>
      <c r="H593" s="237">
        <v>14.4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AT593" s="243" t="s">
        <v>153</v>
      </c>
      <c r="AU593" s="243" t="s">
        <v>83</v>
      </c>
      <c r="AV593" s="11" t="s">
        <v>83</v>
      </c>
      <c r="AW593" s="11" t="s">
        <v>37</v>
      </c>
      <c r="AX593" s="11" t="s">
        <v>73</v>
      </c>
      <c r="AY593" s="243" t="s">
        <v>143</v>
      </c>
    </row>
    <row r="594" s="12" customFormat="1">
      <c r="B594" s="254"/>
      <c r="C594" s="255"/>
      <c r="D594" s="234" t="s">
        <v>153</v>
      </c>
      <c r="E594" s="256" t="s">
        <v>21</v>
      </c>
      <c r="F594" s="257" t="s">
        <v>685</v>
      </c>
      <c r="G594" s="255"/>
      <c r="H594" s="256" t="s">
        <v>21</v>
      </c>
      <c r="I594" s="258"/>
      <c r="J594" s="255"/>
      <c r="K594" s="255"/>
      <c r="L594" s="259"/>
      <c r="M594" s="260"/>
      <c r="N594" s="261"/>
      <c r="O594" s="261"/>
      <c r="P594" s="261"/>
      <c r="Q594" s="261"/>
      <c r="R594" s="261"/>
      <c r="S594" s="261"/>
      <c r="T594" s="262"/>
      <c r="AT594" s="263" t="s">
        <v>153</v>
      </c>
      <c r="AU594" s="263" t="s">
        <v>83</v>
      </c>
      <c r="AV594" s="12" t="s">
        <v>81</v>
      </c>
      <c r="AW594" s="12" t="s">
        <v>37</v>
      </c>
      <c r="AX594" s="12" t="s">
        <v>73</v>
      </c>
      <c r="AY594" s="263" t="s">
        <v>143</v>
      </c>
    </row>
    <row r="595" s="11" customFormat="1">
      <c r="B595" s="232"/>
      <c r="C595" s="233"/>
      <c r="D595" s="234" t="s">
        <v>153</v>
      </c>
      <c r="E595" s="235" t="s">
        <v>21</v>
      </c>
      <c r="F595" s="236" t="s">
        <v>686</v>
      </c>
      <c r="G595" s="233"/>
      <c r="H595" s="237">
        <v>15.99</v>
      </c>
      <c r="I595" s="238"/>
      <c r="J595" s="233"/>
      <c r="K595" s="233"/>
      <c r="L595" s="239"/>
      <c r="M595" s="240"/>
      <c r="N595" s="241"/>
      <c r="O595" s="241"/>
      <c r="P595" s="241"/>
      <c r="Q595" s="241"/>
      <c r="R595" s="241"/>
      <c r="S595" s="241"/>
      <c r="T595" s="242"/>
      <c r="AT595" s="243" t="s">
        <v>153</v>
      </c>
      <c r="AU595" s="243" t="s">
        <v>83</v>
      </c>
      <c r="AV595" s="11" t="s">
        <v>83</v>
      </c>
      <c r="AW595" s="11" t="s">
        <v>37</v>
      </c>
      <c r="AX595" s="11" t="s">
        <v>73</v>
      </c>
      <c r="AY595" s="243" t="s">
        <v>143</v>
      </c>
    </row>
    <row r="596" s="11" customFormat="1">
      <c r="B596" s="232"/>
      <c r="C596" s="233"/>
      <c r="D596" s="234" t="s">
        <v>153</v>
      </c>
      <c r="E596" s="235" t="s">
        <v>21</v>
      </c>
      <c r="F596" s="236" t="s">
        <v>687</v>
      </c>
      <c r="G596" s="233"/>
      <c r="H596" s="237">
        <v>-1.3999999999999999</v>
      </c>
      <c r="I596" s="238"/>
      <c r="J596" s="233"/>
      <c r="K596" s="233"/>
      <c r="L596" s="239"/>
      <c r="M596" s="240"/>
      <c r="N596" s="241"/>
      <c r="O596" s="241"/>
      <c r="P596" s="241"/>
      <c r="Q596" s="241"/>
      <c r="R596" s="241"/>
      <c r="S596" s="241"/>
      <c r="T596" s="242"/>
      <c r="AT596" s="243" t="s">
        <v>153</v>
      </c>
      <c r="AU596" s="243" t="s">
        <v>83</v>
      </c>
      <c r="AV596" s="11" t="s">
        <v>83</v>
      </c>
      <c r="AW596" s="11" t="s">
        <v>37</v>
      </c>
      <c r="AX596" s="11" t="s">
        <v>73</v>
      </c>
      <c r="AY596" s="243" t="s">
        <v>143</v>
      </c>
    </row>
    <row r="597" s="12" customFormat="1">
      <c r="B597" s="254"/>
      <c r="C597" s="255"/>
      <c r="D597" s="234" t="s">
        <v>153</v>
      </c>
      <c r="E597" s="256" t="s">
        <v>21</v>
      </c>
      <c r="F597" s="257" t="s">
        <v>186</v>
      </c>
      <c r="G597" s="255"/>
      <c r="H597" s="256" t="s">
        <v>21</v>
      </c>
      <c r="I597" s="258"/>
      <c r="J597" s="255"/>
      <c r="K597" s="255"/>
      <c r="L597" s="259"/>
      <c r="M597" s="260"/>
      <c r="N597" s="261"/>
      <c r="O597" s="261"/>
      <c r="P597" s="261"/>
      <c r="Q597" s="261"/>
      <c r="R597" s="261"/>
      <c r="S597" s="261"/>
      <c r="T597" s="262"/>
      <c r="AT597" s="263" t="s">
        <v>153</v>
      </c>
      <c r="AU597" s="263" t="s">
        <v>83</v>
      </c>
      <c r="AV597" s="12" t="s">
        <v>81</v>
      </c>
      <c r="AW597" s="12" t="s">
        <v>37</v>
      </c>
      <c r="AX597" s="12" t="s">
        <v>73</v>
      </c>
      <c r="AY597" s="263" t="s">
        <v>143</v>
      </c>
    </row>
    <row r="598" s="11" customFormat="1">
      <c r="B598" s="232"/>
      <c r="C598" s="233"/>
      <c r="D598" s="234" t="s">
        <v>153</v>
      </c>
      <c r="E598" s="235" t="s">
        <v>21</v>
      </c>
      <c r="F598" s="236" t="s">
        <v>688</v>
      </c>
      <c r="G598" s="233"/>
      <c r="H598" s="237">
        <v>18.039999999999999</v>
      </c>
      <c r="I598" s="238"/>
      <c r="J598" s="233"/>
      <c r="K598" s="233"/>
      <c r="L598" s="239"/>
      <c r="M598" s="240"/>
      <c r="N598" s="241"/>
      <c r="O598" s="241"/>
      <c r="P598" s="241"/>
      <c r="Q598" s="241"/>
      <c r="R598" s="241"/>
      <c r="S598" s="241"/>
      <c r="T598" s="242"/>
      <c r="AT598" s="243" t="s">
        <v>153</v>
      </c>
      <c r="AU598" s="243" t="s">
        <v>83</v>
      </c>
      <c r="AV598" s="11" t="s">
        <v>83</v>
      </c>
      <c r="AW598" s="11" t="s">
        <v>37</v>
      </c>
      <c r="AX598" s="11" t="s">
        <v>73</v>
      </c>
      <c r="AY598" s="243" t="s">
        <v>143</v>
      </c>
    </row>
    <row r="599" s="11" customFormat="1">
      <c r="B599" s="232"/>
      <c r="C599" s="233"/>
      <c r="D599" s="234" t="s">
        <v>153</v>
      </c>
      <c r="E599" s="235" t="s">
        <v>21</v>
      </c>
      <c r="F599" s="236" t="s">
        <v>267</v>
      </c>
      <c r="G599" s="233"/>
      <c r="H599" s="237">
        <v>-1.2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AT599" s="243" t="s">
        <v>153</v>
      </c>
      <c r="AU599" s="243" t="s">
        <v>83</v>
      </c>
      <c r="AV599" s="11" t="s">
        <v>83</v>
      </c>
      <c r="AW599" s="11" t="s">
        <v>37</v>
      </c>
      <c r="AX599" s="11" t="s">
        <v>73</v>
      </c>
      <c r="AY599" s="243" t="s">
        <v>143</v>
      </c>
    </row>
    <row r="600" s="12" customFormat="1">
      <c r="B600" s="254"/>
      <c r="C600" s="255"/>
      <c r="D600" s="234" t="s">
        <v>153</v>
      </c>
      <c r="E600" s="256" t="s">
        <v>21</v>
      </c>
      <c r="F600" s="257" t="s">
        <v>248</v>
      </c>
      <c r="G600" s="255"/>
      <c r="H600" s="256" t="s">
        <v>21</v>
      </c>
      <c r="I600" s="258"/>
      <c r="J600" s="255"/>
      <c r="K600" s="255"/>
      <c r="L600" s="259"/>
      <c r="M600" s="260"/>
      <c r="N600" s="261"/>
      <c r="O600" s="261"/>
      <c r="P600" s="261"/>
      <c r="Q600" s="261"/>
      <c r="R600" s="261"/>
      <c r="S600" s="261"/>
      <c r="T600" s="262"/>
      <c r="AT600" s="263" t="s">
        <v>153</v>
      </c>
      <c r="AU600" s="263" t="s">
        <v>83</v>
      </c>
      <c r="AV600" s="12" t="s">
        <v>81</v>
      </c>
      <c r="AW600" s="12" t="s">
        <v>37</v>
      </c>
      <c r="AX600" s="12" t="s">
        <v>73</v>
      </c>
      <c r="AY600" s="263" t="s">
        <v>143</v>
      </c>
    </row>
    <row r="601" s="11" customFormat="1">
      <c r="B601" s="232"/>
      <c r="C601" s="233"/>
      <c r="D601" s="234" t="s">
        <v>153</v>
      </c>
      <c r="E601" s="235" t="s">
        <v>21</v>
      </c>
      <c r="F601" s="236" t="s">
        <v>689</v>
      </c>
      <c r="G601" s="233"/>
      <c r="H601" s="237">
        <v>23.001000000000001</v>
      </c>
      <c r="I601" s="238"/>
      <c r="J601" s="233"/>
      <c r="K601" s="233"/>
      <c r="L601" s="239"/>
      <c r="M601" s="240"/>
      <c r="N601" s="241"/>
      <c r="O601" s="241"/>
      <c r="P601" s="241"/>
      <c r="Q601" s="241"/>
      <c r="R601" s="241"/>
      <c r="S601" s="241"/>
      <c r="T601" s="242"/>
      <c r="AT601" s="243" t="s">
        <v>153</v>
      </c>
      <c r="AU601" s="243" t="s">
        <v>83</v>
      </c>
      <c r="AV601" s="11" t="s">
        <v>83</v>
      </c>
      <c r="AW601" s="11" t="s">
        <v>37</v>
      </c>
      <c r="AX601" s="11" t="s">
        <v>73</v>
      </c>
      <c r="AY601" s="243" t="s">
        <v>143</v>
      </c>
    </row>
    <row r="602" s="11" customFormat="1">
      <c r="B602" s="232"/>
      <c r="C602" s="233"/>
      <c r="D602" s="234" t="s">
        <v>153</v>
      </c>
      <c r="E602" s="235" t="s">
        <v>21</v>
      </c>
      <c r="F602" s="236" t="s">
        <v>185</v>
      </c>
      <c r="G602" s="233"/>
      <c r="H602" s="237">
        <v>-4.2000000000000002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153</v>
      </c>
      <c r="AU602" s="243" t="s">
        <v>83</v>
      </c>
      <c r="AV602" s="11" t="s">
        <v>83</v>
      </c>
      <c r="AW602" s="11" t="s">
        <v>37</v>
      </c>
      <c r="AX602" s="11" t="s">
        <v>73</v>
      </c>
      <c r="AY602" s="243" t="s">
        <v>143</v>
      </c>
    </row>
    <row r="603" s="11" customFormat="1">
      <c r="B603" s="232"/>
      <c r="C603" s="233"/>
      <c r="D603" s="234" t="s">
        <v>153</v>
      </c>
      <c r="E603" s="235" t="s">
        <v>21</v>
      </c>
      <c r="F603" s="236" t="s">
        <v>237</v>
      </c>
      <c r="G603" s="233"/>
      <c r="H603" s="237">
        <v>-1.6000000000000001</v>
      </c>
      <c r="I603" s="238"/>
      <c r="J603" s="233"/>
      <c r="K603" s="233"/>
      <c r="L603" s="239"/>
      <c r="M603" s="240"/>
      <c r="N603" s="241"/>
      <c r="O603" s="241"/>
      <c r="P603" s="241"/>
      <c r="Q603" s="241"/>
      <c r="R603" s="241"/>
      <c r="S603" s="241"/>
      <c r="T603" s="242"/>
      <c r="AT603" s="243" t="s">
        <v>153</v>
      </c>
      <c r="AU603" s="243" t="s">
        <v>83</v>
      </c>
      <c r="AV603" s="11" t="s">
        <v>83</v>
      </c>
      <c r="AW603" s="11" t="s">
        <v>37</v>
      </c>
      <c r="AX603" s="11" t="s">
        <v>73</v>
      </c>
      <c r="AY603" s="243" t="s">
        <v>143</v>
      </c>
    </row>
    <row r="604" s="11" customFormat="1">
      <c r="B604" s="232"/>
      <c r="C604" s="233"/>
      <c r="D604" s="234" t="s">
        <v>153</v>
      </c>
      <c r="E604" s="235" t="s">
        <v>21</v>
      </c>
      <c r="F604" s="236" t="s">
        <v>252</v>
      </c>
      <c r="G604" s="233"/>
      <c r="H604" s="237">
        <v>1.75</v>
      </c>
      <c r="I604" s="238"/>
      <c r="J604" s="233"/>
      <c r="K604" s="233"/>
      <c r="L604" s="239"/>
      <c r="M604" s="240"/>
      <c r="N604" s="241"/>
      <c r="O604" s="241"/>
      <c r="P604" s="241"/>
      <c r="Q604" s="241"/>
      <c r="R604" s="241"/>
      <c r="S604" s="241"/>
      <c r="T604" s="242"/>
      <c r="AT604" s="243" t="s">
        <v>153</v>
      </c>
      <c r="AU604" s="243" t="s">
        <v>83</v>
      </c>
      <c r="AV604" s="11" t="s">
        <v>83</v>
      </c>
      <c r="AW604" s="11" t="s">
        <v>37</v>
      </c>
      <c r="AX604" s="11" t="s">
        <v>73</v>
      </c>
      <c r="AY604" s="243" t="s">
        <v>143</v>
      </c>
    </row>
    <row r="605" s="12" customFormat="1">
      <c r="B605" s="254"/>
      <c r="C605" s="255"/>
      <c r="D605" s="234" t="s">
        <v>153</v>
      </c>
      <c r="E605" s="256" t="s">
        <v>21</v>
      </c>
      <c r="F605" s="257" t="s">
        <v>253</v>
      </c>
      <c r="G605" s="255"/>
      <c r="H605" s="256" t="s">
        <v>21</v>
      </c>
      <c r="I605" s="258"/>
      <c r="J605" s="255"/>
      <c r="K605" s="255"/>
      <c r="L605" s="259"/>
      <c r="M605" s="260"/>
      <c r="N605" s="261"/>
      <c r="O605" s="261"/>
      <c r="P605" s="261"/>
      <c r="Q605" s="261"/>
      <c r="R605" s="261"/>
      <c r="S605" s="261"/>
      <c r="T605" s="262"/>
      <c r="AT605" s="263" t="s">
        <v>153</v>
      </c>
      <c r="AU605" s="263" t="s">
        <v>83</v>
      </c>
      <c r="AV605" s="12" t="s">
        <v>81</v>
      </c>
      <c r="AW605" s="12" t="s">
        <v>37</v>
      </c>
      <c r="AX605" s="12" t="s">
        <v>73</v>
      </c>
      <c r="AY605" s="263" t="s">
        <v>143</v>
      </c>
    </row>
    <row r="606" s="11" customFormat="1">
      <c r="B606" s="232"/>
      <c r="C606" s="233"/>
      <c r="D606" s="234" t="s">
        <v>153</v>
      </c>
      <c r="E606" s="235" t="s">
        <v>21</v>
      </c>
      <c r="F606" s="236" t="s">
        <v>690</v>
      </c>
      <c r="G606" s="233"/>
      <c r="H606" s="237">
        <v>16.687000000000001</v>
      </c>
      <c r="I606" s="238"/>
      <c r="J606" s="233"/>
      <c r="K606" s="233"/>
      <c r="L606" s="239"/>
      <c r="M606" s="240"/>
      <c r="N606" s="241"/>
      <c r="O606" s="241"/>
      <c r="P606" s="241"/>
      <c r="Q606" s="241"/>
      <c r="R606" s="241"/>
      <c r="S606" s="241"/>
      <c r="T606" s="242"/>
      <c r="AT606" s="243" t="s">
        <v>153</v>
      </c>
      <c r="AU606" s="243" t="s">
        <v>83</v>
      </c>
      <c r="AV606" s="11" t="s">
        <v>83</v>
      </c>
      <c r="AW606" s="11" t="s">
        <v>37</v>
      </c>
      <c r="AX606" s="11" t="s">
        <v>73</v>
      </c>
      <c r="AY606" s="243" t="s">
        <v>143</v>
      </c>
    </row>
    <row r="607" s="11" customFormat="1">
      <c r="B607" s="232"/>
      <c r="C607" s="233"/>
      <c r="D607" s="234" t="s">
        <v>153</v>
      </c>
      <c r="E607" s="235" t="s">
        <v>21</v>
      </c>
      <c r="F607" s="236" t="s">
        <v>687</v>
      </c>
      <c r="G607" s="233"/>
      <c r="H607" s="237">
        <v>-1.3999999999999999</v>
      </c>
      <c r="I607" s="238"/>
      <c r="J607" s="233"/>
      <c r="K607" s="233"/>
      <c r="L607" s="239"/>
      <c r="M607" s="240"/>
      <c r="N607" s="241"/>
      <c r="O607" s="241"/>
      <c r="P607" s="241"/>
      <c r="Q607" s="241"/>
      <c r="R607" s="241"/>
      <c r="S607" s="241"/>
      <c r="T607" s="242"/>
      <c r="AT607" s="243" t="s">
        <v>153</v>
      </c>
      <c r="AU607" s="243" t="s">
        <v>83</v>
      </c>
      <c r="AV607" s="11" t="s">
        <v>83</v>
      </c>
      <c r="AW607" s="11" t="s">
        <v>37</v>
      </c>
      <c r="AX607" s="11" t="s">
        <v>73</v>
      </c>
      <c r="AY607" s="243" t="s">
        <v>143</v>
      </c>
    </row>
    <row r="608" s="12" customFormat="1">
      <c r="B608" s="254"/>
      <c r="C608" s="255"/>
      <c r="D608" s="234" t="s">
        <v>153</v>
      </c>
      <c r="E608" s="256" t="s">
        <v>21</v>
      </c>
      <c r="F608" s="257" t="s">
        <v>255</v>
      </c>
      <c r="G608" s="255"/>
      <c r="H608" s="256" t="s">
        <v>21</v>
      </c>
      <c r="I608" s="258"/>
      <c r="J608" s="255"/>
      <c r="K608" s="255"/>
      <c r="L608" s="259"/>
      <c r="M608" s="260"/>
      <c r="N608" s="261"/>
      <c r="O608" s="261"/>
      <c r="P608" s="261"/>
      <c r="Q608" s="261"/>
      <c r="R608" s="261"/>
      <c r="S608" s="261"/>
      <c r="T608" s="262"/>
      <c r="AT608" s="263" t="s">
        <v>153</v>
      </c>
      <c r="AU608" s="263" t="s">
        <v>83</v>
      </c>
      <c r="AV608" s="12" t="s">
        <v>81</v>
      </c>
      <c r="AW608" s="12" t="s">
        <v>37</v>
      </c>
      <c r="AX608" s="12" t="s">
        <v>73</v>
      </c>
      <c r="AY608" s="263" t="s">
        <v>143</v>
      </c>
    </row>
    <row r="609" s="11" customFormat="1">
      <c r="B609" s="232"/>
      <c r="C609" s="233"/>
      <c r="D609" s="234" t="s">
        <v>153</v>
      </c>
      <c r="E609" s="235" t="s">
        <v>21</v>
      </c>
      <c r="F609" s="236" t="s">
        <v>691</v>
      </c>
      <c r="G609" s="233"/>
      <c r="H609" s="237">
        <v>10.25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AT609" s="243" t="s">
        <v>153</v>
      </c>
      <c r="AU609" s="243" t="s">
        <v>83</v>
      </c>
      <c r="AV609" s="11" t="s">
        <v>83</v>
      </c>
      <c r="AW609" s="11" t="s">
        <v>37</v>
      </c>
      <c r="AX609" s="11" t="s">
        <v>73</v>
      </c>
      <c r="AY609" s="243" t="s">
        <v>143</v>
      </c>
    </row>
    <row r="610" s="11" customFormat="1">
      <c r="B610" s="232"/>
      <c r="C610" s="233"/>
      <c r="D610" s="234" t="s">
        <v>153</v>
      </c>
      <c r="E610" s="235" t="s">
        <v>21</v>
      </c>
      <c r="F610" s="236" t="s">
        <v>687</v>
      </c>
      <c r="G610" s="233"/>
      <c r="H610" s="237">
        <v>-1.3999999999999999</v>
      </c>
      <c r="I610" s="238"/>
      <c r="J610" s="233"/>
      <c r="K610" s="233"/>
      <c r="L610" s="239"/>
      <c r="M610" s="240"/>
      <c r="N610" s="241"/>
      <c r="O610" s="241"/>
      <c r="P610" s="241"/>
      <c r="Q610" s="241"/>
      <c r="R610" s="241"/>
      <c r="S610" s="241"/>
      <c r="T610" s="242"/>
      <c r="AT610" s="243" t="s">
        <v>153</v>
      </c>
      <c r="AU610" s="243" t="s">
        <v>83</v>
      </c>
      <c r="AV610" s="11" t="s">
        <v>83</v>
      </c>
      <c r="AW610" s="11" t="s">
        <v>37</v>
      </c>
      <c r="AX610" s="11" t="s">
        <v>73</v>
      </c>
      <c r="AY610" s="243" t="s">
        <v>143</v>
      </c>
    </row>
    <row r="611" s="11" customFormat="1">
      <c r="B611" s="232"/>
      <c r="C611" s="233"/>
      <c r="D611" s="234" t="s">
        <v>153</v>
      </c>
      <c r="E611" s="235" t="s">
        <v>21</v>
      </c>
      <c r="F611" s="236" t="s">
        <v>692</v>
      </c>
      <c r="G611" s="233"/>
      <c r="H611" s="237">
        <v>0.70499999999999996</v>
      </c>
      <c r="I611" s="238"/>
      <c r="J611" s="233"/>
      <c r="K611" s="233"/>
      <c r="L611" s="239"/>
      <c r="M611" s="240"/>
      <c r="N611" s="241"/>
      <c r="O611" s="241"/>
      <c r="P611" s="241"/>
      <c r="Q611" s="241"/>
      <c r="R611" s="241"/>
      <c r="S611" s="241"/>
      <c r="T611" s="242"/>
      <c r="AT611" s="243" t="s">
        <v>153</v>
      </c>
      <c r="AU611" s="243" t="s">
        <v>83</v>
      </c>
      <c r="AV611" s="11" t="s">
        <v>83</v>
      </c>
      <c r="AW611" s="11" t="s">
        <v>37</v>
      </c>
      <c r="AX611" s="11" t="s">
        <v>73</v>
      </c>
      <c r="AY611" s="243" t="s">
        <v>143</v>
      </c>
    </row>
    <row r="612" s="12" customFormat="1">
      <c r="B612" s="254"/>
      <c r="C612" s="255"/>
      <c r="D612" s="234" t="s">
        <v>153</v>
      </c>
      <c r="E612" s="256" t="s">
        <v>21</v>
      </c>
      <c r="F612" s="257" t="s">
        <v>257</v>
      </c>
      <c r="G612" s="255"/>
      <c r="H612" s="256" t="s">
        <v>21</v>
      </c>
      <c r="I612" s="258"/>
      <c r="J612" s="255"/>
      <c r="K612" s="255"/>
      <c r="L612" s="259"/>
      <c r="M612" s="260"/>
      <c r="N612" s="261"/>
      <c r="O612" s="261"/>
      <c r="P612" s="261"/>
      <c r="Q612" s="261"/>
      <c r="R612" s="261"/>
      <c r="S612" s="261"/>
      <c r="T612" s="262"/>
      <c r="AT612" s="263" t="s">
        <v>153</v>
      </c>
      <c r="AU612" s="263" t="s">
        <v>83</v>
      </c>
      <c r="AV612" s="12" t="s">
        <v>81</v>
      </c>
      <c r="AW612" s="12" t="s">
        <v>37</v>
      </c>
      <c r="AX612" s="12" t="s">
        <v>73</v>
      </c>
      <c r="AY612" s="263" t="s">
        <v>143</v>
      </c>
    </row>
    <row r="613" s="11" customFormat="1">
      <c r="B613" s="232"/>
      <c r="C613" s="233"/>
      <c r="D613" s="234" t="s">
        <v>153</v>
      </c>
      <c r="E613" s="235" t="s">
        <v>21</v>
      </c>
      <c r="F613" s="236" t="s">
        <v>688</v>
      </c>
      <c r="G613" s="233"/>
      <c r="H613" s="237">
        <v>18.039999999999999</v>
      </c>
      <c r="I613" s="238"/>
      <c r="J613" s="233"/>
      <c r="K613" s="233"/>
      <c r="L613" s="239"/>
      <c r="M613" s="240"/>
      <c r="N613" s="241"/>
      <c r="O613" s="241"/>
      <c r="P613" s="241"/>
      <c r="Q613" s="241"/>
      <c r="R613" s="241"/>
      <c r="S613" s="241"/>
      <c r="T613" s="242"/>
      <c r="AT613" s="243" t="s">
        <v>153</v>
      </c>
      <c r="AU613" s="243" t="s">
        <v>83</v>
      </c>
      <c r="AV613" s="11" t="s">
        <v>83</v>
      </c>
      <c r="AW613" s="11" t="s">
        <v>37</v>
      </c>
      <c r="AX613" s="11" t="s">
        <v>73</v>
      </c>
      <c r="AY613" s="243" t="s">
        <v>143</v>
      </c>
    </row>
    <row r="614" s="11" customFormat="1">
      <c r="B614" s="232"/>
      <c r="C614" s="233"/>
      <c r="D614" s="234" t="s">
        <v>153</v>
      </c>
      <c r="E614" s="235" t="s">
        <v>21</v>
      </c>
      <c r="F614" s="236" t="s">
        <v>267</v>
      </c>
      <c r="G614" s="233"/>
      <c r="H614" s="237">
        <v>-1.2</v>
      </c>
      <c r="I614" s="238"/>
      <c r="J614" s="233"/>
      <c r="K614" s="233"/>
      <c r="L614" s="239"/>
      <c r="M614" s="240"/>
      <c r="N614" s="241"/>
      <c r="O614" s="241"/>
      <c r="P614" s="241"/>
      <c r="Q614" s="241"/>
      <c r="R614" s="241"/>
      <c r="S614" s="241"/>
      <c r="T614" s="242"/>
      <c r="AT614" s="243" t="s">
        <v>153</v>
      </c>
      <c r="AU614" s="243" t="s">
        <v>83</v>
      </c>
      <c r="AV614" s="11" t="s">
        <v>83</v>
      </c>
      <c r="AW614" s="11" t="s">
        <v>37</v>
      </c>
      <c r="AX614" s="11" t="s">
        <v>73</v>
      </c>
      <c r="AY614" s="243" t="s">
        <v>143</v>
      </c>
    </row>
    <row r="615" s="11" customFormat="1">
      <c r="B615" s="232"/>
      <c r="C615" s="233"/>
      <c r="D615" s="234" t="s">
        <v>153</v>
      </c>
      <c r="E615" s="235" t="s">
        <v>21</v>
      </c>
      <c r="F615" s="236" t="s">
        <v>693</v>
      </c>
      <c r="G615" s="233"/>
      <c r="H615" s="237">
        <v>-0.90900000000000003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AT615" s="243" t="s">
        <v>153</v>
      </c>
      <c r="AU615" s="243" t="s">
        <v>83</v>
      </c>
      <c r="AV615" s="11" t="s">
        <v>83</v>
      </c>
      <c r="AW615" s="11" t="s">
        <v>37</v>
      </c>
      <c r="AX615" s="11" t="s">
        <v>73</v>
      </c>
      <c r="AY615" s="243" t="s">
        <v>143</v>
      </c>
    </row>
    <row r="616" s="11" customFormat="1">
      <c r="B616" s="232"/>
      <c r="C616" s="233"/>
      <c r="D616" s="234" t="s">
        <v>153</v>
      </c>
      <c r="E616" s="235" t="s">
        <v>21</v>
      </c>
      <c r="F616" s="236" t="s">
        <v>694</v>
      </c>
      <c r="G616" s="233"/>
      <c r="H616" s="237">
        <v>1.6770000000000001</v>
      </c>
      <c r="I616" s="238"/>
      <c r="J616" s="233"/>
      <c r="K616" s="233"/>
      <c r="L616" s="239"/>
      <c r="M616" s="240"/>
      <c r="N616" s="241"/>
      <c r="O616" s="241"/>
      <c r="P616" s="241"/>
      <c r="Q616" s="241"/>
      <c r="R616" s="241"/>
      <c r="S616" s="241"/>
      <c r="T616" s="242"/>
      <c r="AT616" s="243" t="s">
        <v>153</v>
      </c>
      <c r="AU616" s="243" t="s">
        <v>83</v>
      </c>
      <c r="AV616" s="11" t="s">
        <v>83</v>
      </c>
      <c r="AW616" s="11" t="s">
        <v>37</v>
      </c>
      <c r="AX616" s="11" t="s">
        <v>73</v>
      </c>
      <c r="AY616" s="243" t="s">
        <v>143</v>
      </c>
    </row>
    <row r="617" s="11" customFormat="1">
      <c r="B617" s="232"/>
      <c r="C617" s="233"/>
      <c r="D617" s="234" t="s">
        <v>153</v>
      </c>
      <c r="E617" s="235" t="s">
        <v>21</v>
      </c>
      <c r="F617" s="236" t="s">
        <v>695</v>
      </c>
      <c r="G617" s="233"/>
      <c r="H617" s="237">
        <v>-0.66100000000000003</v>
      </c>
      <c r="I617" s="238"/>
      <c r="J617" s="233"/>
      <c r="K617" s="233"/>
      <c r="L617" s="239"/>
      <c r="M617" s="240"/>
      <c r="N617" s="241"/>
      <c r="O617" s="241"/>
      <c r="P617" s="241"/>
      <c r="Q617" s="241"/>
      <c r="R617" s="241"/>
      <c r="S617" s="241"/>
      <c r="T617" s="242"/>
      <c r="AT617" s="243" t="s">
        <v>153</v>
      </c>
      <c r="AU617" s="243" t="s">
        <v>83</v>
      </c>
      <c r="AV617" s="11" t="s">
        <v>83</v>
      </c>
      <c r="AW617" s="11" t="s">
        <v>37</v>
      </c>
      <c r="AX617" s="11" t="s">
        <v>73</v>
      </c>
      <c r="AY617" s="243" t="s">
        <v>143</v>
      </c>
    </row>
    <row r="618" s="11" customFormat="1">
      <c r="B618" s="232"/>
      <c r="C618" s="233"/>
      <c r="D618" s="234" t="s">
        <v>153</v>
      </c>
      <c r="E618" s="235" t="s">
        <v>21</v>
      </c>
      <c r="F618" s="236" t="s">
        <v>696</v>
      </c>
      <c r="G618" s="233"/>
      <c r="H618" s="237">
        <v>1.496</v>
      </c>
      <c r="I618" s="238"/>
      <c r="J618" s="233"/>
      <c r="K618" s="233"/>
      <c r="L618" s="239"/>
      <c r="M618" s="240"/>
      <c r="N618" s="241"/>
      <c r="O618" s="241"/>
      <c r="P618" s="241"/>
      <c r="Q618" s="241"/>
      <c r="R618" s="241"/>
      <c r="S618" s="241"/>
      <c r="T618" s="242"/>
      <c r="AT618" s="243" t="s">
        <v>153</v>
      </c>
      <c r="AU618" s="243" t="s">
        <v>83</v>
      </c>
      <c r="AV618" s="11" t="s">
        <v>83</v>
      </c>
      <c r="AW618" s="11" t="s">
        <v>37</v>
      </c>
      <c r="AX618" s="11" t="s">
        <v>73</v>
      </c>
      <c r="AY618" s="243" t="s">
        <v>143</v>
      </c>
    </row>
    <row r="619" s="13" customFormat="1">
      <c r="B619" s="264"/>
      <c r="C619" s="265"/>
      <c r="D619" s="234" t="s">
        <v>153</v>
      </c>
      <c r="E619" s="266" t="s">
        <v>21</v>
      </c>
      <c r="F619" s="267" t="s">
        <v>188</v>
      </c>
      <c r="G619" s="265"/>
      <c r="H619" s="268">
        <v>108.066</v>
      </c>
      <c r="I619" s="269"/>
      <c r="J619" s="265"/>
      <c r="K619" s="265"/>
      <c r="L619" s="270"/>
      <c r="M619" s="271"/>
      <c r="N619" s="272"/>
      <c r="O619" s="272"/>
      <c r="P619" s="272"/>
      <c r="Q619" s="272"/>
      <c r="R619" s="272"/>
      <c r="S619" s="272"/>
      <c r="T619" s="273"/>
      <c r="AT619" s="274" t="s">
        <v>153</v>
      </c>
      <c r="AU619" s="274" t="s">
        <v>83</v>
      </c>
      <c r="AV619" s="13" t="s">
        <v>151</v>
      </c>
      <c r="AW619" s="13" t="s">
        <v>37</v>
      </c>
      <c r="AX619" s="13" t="s">
        <v>81</v>
      </c>
      <c r="AY619" s="274" t="s">
        <v>143</v>
      </c>
    </row>
    <row r="620" s="1" customFormat="1" ht="16.5" customHeight="1">
      <c r="B620" s="45"/>
      <c r="C620" s="244" t="s">
        <v>697</v>
      </c>
      <c r="D620" s="244" t="s">
        <v>159</v>
      </c>
      <c r="E620" s="245" t="s">
        <v>698</v>
      </c>
      <c r="F620" s="246" t="s">
        <v>699</v>
      </c>
      <c r="G620" s="247" t="s">
        <v>170</v>
      </c>
      <c r="H620" s="248">
        <v>124.276</v>
      </c>
      <c r="I620" s="249"/>
      <c r="J620" s="250">
        <f>ROUND(I620*H620,2)</f>
        <v>0</v>
      </c>
      <c r="K620" s="246" t="s">
        <v>150</v>
      </c>
      <c r="L620" s="251"/>
      <c r="M620" s="252" t="s">
        <v>21</v>
      </c>
      <c r="N620" s="253" t="s">
        <v>44</v>
      </c>
      <c r="O620" s="46"/>
      <c r="P620" s="229">
        <f>O620*H620</f>
        <v>0</v>
      </c>
      <c r="Q620" s="229">
        <v>0.0129</v>
      </c>
      <c r="R620" s="229">
        <f>Q620*H620</f>
        <v>1.6031603999999999</v>
      </c>
      <c r="S620" s="229">
        <v>0</v>
      </c>
      <c r="T620" s="230">
        <f>S620*H620</f>
        <v>0</v>
      </c>
      <c r="AR620" s="23" t="s">
        <v>398</v>
      </c>
      <c r="AT620" s="23" t="s">
        <v>159</v>
      </c>
      <c r="AU620" s="23" t="s">
        <v>83</v>
      </c>
      <c r="AY620" s="23" t="s">
        <v>143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23" t="s">
        <v>81</v>
      </c>
      <c r="BK620" s="231">
        <f>ROUND(I620*H620,2)</f>
        <v>0</v>
      </c>
      <c r="BL620" s="23" t="s">
        <v>290</v>
      </c>
      <c r="BM620" s="23" t="s">
        <v>700</v>
      </c>
    </row>
    <row r="621" s="11" customFormat="1">
      <c r="B621" s="232"/>
      <c r="C621" s="233"/>
      <c r="D621" s="234" t="s">
        <v>153</v>
      </c>
      <c r="E621" s="233"/>
      <c r="F621" s="236" t="s">
        <v>701</v>
      </c>
      <c r="G621" s="233"/>
      <c r="H621" s="237">
        <v>124.276</v>
      </c>
      <c r="I621" s="238"/>
      <c r="J621" s="233"/>
      <c r="K621" s="233"/>
      <c r="L621" s="239"/>
      <c r="M621" s="240"/>
      <c r="N621" s="241"/>
      <c r="O621" s="241"/>
      <c r="P621" s="241"/>
      <c r="Q621" s="241"/>
      <c r="R621" s="241"/>
      <c r="S621" s="241"/>
      <c r="T621" s="242"/>
      <c r="AT621" s="243" t="s">
        <v>153</v>
      </c>
      <c r="AU621" s="243" t="s">
        <v>83</v>
      </c>
      <c r="AV621" s="11" t="s">
        <v>83</v>
      </c>
      <c r="AW621" s="11" t="s">
        <v>6</v>
      </c>
      <c r="AX621" s="11" t="s">
        <v>81</v>
      </c>
      <c r="AY621" s="243" t="s">
        <v>143</v>
      </c>
    </row>
    <row r="622" s="1" customFormat="1" ht="16.5" customHeight="1">
      <c r="B622" s="45"/>
      <c r="C622" s="220" t="s">
        <v>702</v>
      </c>
      <c r="D622" s="220" t="s">
        <v>146</v>
      </c>
      <c r="E622" s="221" t="s">
        <v>703</v>
      </c>
      <c r="F622" s="222" t="s">
        <v>704</v>
      </c>
      <c r="G622" s="223" t="s">
        <v>387</v>
      </c>
      <c r="H622" s="224">
        <v>1</v>
      </c>
      <c r="I622" s="225"/>
      <c r="J622" s="226">
        <f>ROUND(I622*H622,2)</f>
        <v>0</v>
      </c>
      <c r="K622" s="222" t="s">
        <v>150</v>
      </c>
      <c r="L622" s="71"/>
      <c r="M622" s="227" t="s">
        <v>21</v>
      </c>
      <c r="N622" s="228" t="s">
        <v>44</v>
      </c>
      <c r="O622" s="46"/>
      <c r="P622" s="229">
        <f>O622*H622</f>
        <v>0</v>
      </c>
      <c r="Q622" s="229">
        <v>0.00025999999999999998</v>
      </c>
      <c r="R622" s="229">
        <f>Q622*H622</f>
        <v>0.00025999999999999998</v>
      </c>
      <c r="S622" s="229">
        <v>0</v>
      </c>
      <c r="T622" s="230">
        <f>S622*H622</f>
        <v>0</v>
      </c>
      <c r="AR622" s="23" t="s">
        <v>290</v>
      </c>
      <c r="AT622" s="23" t="s">
        <v>146</v>
      </c>
      <c r="AU622" s="23" t="s">
        <v>83</v>
      </c>
      <c r="AY622" s="23" t="s">
        <v>143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23" t="s">
        <v>81</v>
      </c>
      <c r="BK622" s="231">
        <f>ROUND(I622*H622,2)</f>
        <v>0</v>
      </c>
      <c r="BL622" s="23" t="s">
        <v>290</v>
      </c>
      <c r="BM622" s="23" t="s">
        <v>705</v>
      </c>
    </row>
    <row r="623" s="1" customFormat="1" ht="16.5" customHeight="1">
      <c r="B623" s="45"/>
      <c r="C623" s="220" t="s">
        <v>706</v>
      </c>
      <c r="D623" s="220" t="s">
        <v>146</v>
      </c>
      <c r="E623" s="221" t="s">
        <v>707</v>
      </c>
      <c r="F623" s="222" t="s">
        <v>708</v>
      </c>
      <c r="G623" s="223" t="s">
        <v>170</v>
      </c>
      <c r="H623" s="224">
        <v>108.066</v>
      </c>
      <c r="I623" s="225"/>
      <c r="J623" s="226">
        <f>ROUND(I623*H623,2)</f>
        <v>0</v>
      </c>
      <c r="K623" s="222" t="s">
        <v>150</v>
      </c>
      <c r="L623" s="71"/>
      <c r="M623" s="227" t="s">
        <v>21</v>
      </c>
      <c r="N623" s="228" t="s">
        <v>44</v>
      </c>
      <c r="O623" s="46"/>
      <c r="P623" s="229">
        <f>O623*H623</f>
        <v>0</v>
      </c>
      <c r="Q623" s="229">
        <v>0.00029999999999999997</v>
      </c>
      <c r="R623" s="229">
        <f>Q623*H623</f>
        <v>0.032419799999999999</v>
      </c>
      <c r="S623" s="229">
        <v>0</v>
      </c>
      <c r="T623" s="230">
        <f>S623*H623</f>
        <v>0</v>
      </c>
      <c r="AR623" s="23" t="s">
        <v>290</v>
      </c>
      <c r="AT623" s="23" t="s">
        <v>146</v>
      </c>
      <c r="AU623" s="23" t="s">
        <v>83</v>
      </c>
      <c r="AY623" s="23" t="s">
        <v>143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23" t="s">
        <v>81</v>
      </c>
      <c r="BK623" s="231">
        <f>ROUND(I623*H623,2)</f>
        <v>0</v>
      </c>
      <c r="BL623" s="23" t="s">
        <v>290</v>
      </c>
      <c r="BM623" s="23" t="s">
        <v>709</v>
      </c>
    </row>
    <row r="624" s="1" customFormat="1" ht="16.5" customHeight="1">
      <c r="B624" s="45"/>
      <c r="C624" s="220" t="s">
        <v>710</v>
      </c>
      <c r="D624" s="220" t="s">
        <v>146</v>
      </c>
      <c r="E624" s="221" t="s">
        <v>711</v>
      </c>
      <c r="F624" s="222" t="s">
        <v>712</v>
      </c>
      <c r="G624" s="223" t="s">
        <v>192</v>
      </c>
      <c r="H624" s="224">
        <v>120</v>
      </c>
      <c r="I624" s="225"/>
      <c r="J624" s="226">
        <f>ROUND(I624*H624,2)</f>
        <v>0</v>
      </c>
      <c r="K624" s="222" t="s">
        <v>150</v>
      </c>
      <c r="L624" s="71"/>
      <c r="M624" s="227" t="s">
        <v>21</v>
      </c>
      <c r="N624" s="228" t="s">
        <v>44</v>
      </c>
      <c r="O624" s="46"/>
      <c r="P624" s="229">
        <f>O624*H624</f>
        <v>0</v>
      </c>
      <c r="Q624" s="229">
        <v>3.0000000000000001E-05</v>
      </c>
      <c r="R624" s="229">
        <f>Q624*H624</f>
        <v>0.0035999999999999999</v>
      </c>
      <c r="S624" s="229">
        <v>0</v>
      </c>
      <c r="T624" s="230">
        <f>S624*H624</f>
        <v>0</v>
      </c>
      <c r="AR624" s="23" t="s">
        <v>290</v>
      </c>
      <c r="AT624" s="23" t="s">
        <v>146</v>
      </c>
      <c r="AU624" s="23" t="s">
        <v>83</v>
      </c>
      <c r="AY624" s="23" t="s">
        <v>143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23" t="s">
        <v>81</v>
      </c>
      <c r="BK624" s="231">
        <f>ROUND(I624*H624,2)</f>
        <v>0</v>
      </c>
      <c r="BL624" s="23" t="s">
        <v>290</v>
      </c>
      <c r="BM624" s="23" t="s">
        <v>713</v>
      </c>
    </row>
    <row r="625" s="1" customFormat="1" ht="16.5" customHeight="1">
      <c r="B625" s="45"/>
      <c r="C625" s="220" t="s">
        <v>714</v>
      </c>
      <c r="D625" s="220" t="s">
        <v>146</v>
      </c>
      <c r="E625" s="221" t="s">
        <v>715</v>
      </c>
      <c r="F625" s="222" t="s">
        <v>588</v>
      </c>
      <c r="G625" s="223" t="s">
        <v>170</v>
      </c>
      <c r="H625" s="224">
        <v>23.954999999999998</v>
      </c>
      <c r="I625" s="225"/>
      <c r="J625" s="226">
        <f>ROUND(I625*H625,2)</f>
        <v>0</v>
      </c>
      <c r="K625" s="222" t="s">
        <v>21</v>
      </c>
      <c r="L625" s="71"/>
      <c r="M625" s="227" t="s">
        <v>21</v>
      </c>
      <c r="N625" s="228" t="s">
        <v>44</v>
      </c>
      <c r="O625" s="46"/>
      <c r="P625" s="229">
        <f>O625*H625</f>
        <v>0</v>
      </c>
      <c r="Q625" s="229">
        <v>0</v>
      </c>
      <c r="R625" s="229">
        <f>Q625*H625</f>
        <v>0</v>
      </c>
      <c r="S625" s="229">
        <v>0</v>
      </c>
      <c r="T625" s="230">
        <f>S625*H625</f>
        <v>0</v>
      </c>
      <c r="AR625" s="23" t="s">
        <v>290</v>
      </c>
      <c r="AT625" s="23" t="s">
        <v>146</v>
      </c>
      <c r="AU625" s="23" t="s">
        <v>83</v>
      </c>
      <c r="AY625" s="23" t="s">
        <v>143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23" t="s">
        <v>81</v>
      </c>
      <c r="BK625" s="231">
        <f>ROUND(I625*H625,2)</f>
        <v>0</v>
      </c>
      <c r="BL625" s="23" t="s">
        <v>290</v>
      </c>
      <c r="BM625" s="23" t="s">
        <v>716</v>
      </c>
    </row>
    <row r="626" s="12" customFormat="1">
      <c r="B626" s="254"/>
      <c r="C626" s="255"/>
      <c r="D626" s="234" t="s">
        <v>153</v>
      </c>
      <c r="E626" s="256" t="s">
        <v>21</v>
      </c>
      <c r="F626" s="257" t="s">
        <v>683</v>
      </c>
      <c r="G626" s="255"/>
      <c r="H626" s="256" t="s">
        <v>21</v>
      </c>
      <c r="I626" s="258"/>
      <c r="J626" s="255"/>
      <c r="K626" s="255"/>
      <c r="L626" s="259"/>
      <c r="M626" s="260"/>
      <c r="N626" s="261"/>
      <c r="O626" s="261"/>
      <c r="P626" s="261"/>
      <c r="Q626" s="261"/>
      <c r="R626" s="261"/>
      <c r="S626" s="261"/>
      <c r="T626" s="262"/>
      <c r="AT626" s="263" t="s">
        <v>153</v>
      </c>
      <c r="AU626" s="263" t="s">
        <v>83</v>
      </c>
      <c r="AV626" s="12" t="s">
        <v>81</v>
      </c>
      <c r="AW626" s="12" t="s">
        <v>37</v>
      </c>
      <c r="AX626" s="12" t="s">
        <v>73</v>
      </c>
      <c r="AY626" s="263" t="s">
        <v>143</v>
      </c>
    </row>
    <row r="627" s="11" customFormat="1">
      <c r="B627" s="232"/>
      <c r="C627" s="233"/>
      <c r="D627" s="234" t="s">
        <v>153</v>
      </c>
      <c r="E627" s="235" t="s">
        <v>21</v>
      </c>
      <c r="F627" s="236" t="s">
        <v>684</v>
      </c>
      <c r="G627" s="233"/>
      <c r="H627" s="237">
        <v>14.4</v>
      </c>
      <c r="I627" s="238"/>
      <c r="J627" s="233"/>
      <c r="K627" s="233"/>
      <c r="L627" s="239"/>
      <c r="M627" s="240"/>
      <c r="N627" s="241"/>
      <c r="O627" s="241"/>
      <c r="P627" s="241"/>
      <c r="Q627" s="241"/>
      <c r="R627" s="241"/>
      <c r="S627" s="241"/>
      <c r="T627" s="242"/>
      <c r="AT627" s="243" t="s">
        <v>153</v>
      </c>
      <c r="AU627" s="243" t="s">
        <v>83</v>
      </c>
      <c r="AV627" s="11" t="s">
        <v>83</v>
      </c>
      <c r="AW627" s="11" t="s">
        <v>37</v>
      </c>
      <c r="AX627" s="11" t="s">
        <v>73</v>
      </c>
      <c r="AY627" s="243" t="s">
        <v>143</v>
      </c>
    </row>
    <row r="628" s="12" customFormat="1">
      <c r="B628" s="254"/>
      <c r="C628" s="255"/>
      <c r="D628" s="234" t="s">
        <v>153</v>
      </c>
      <c r="E628" s="256" t="s">
        <v>21</v>
      </c>
      <c r="F628" s="257" t="s">
        <v>255</v>
      </c>
      <c r="G628" s="255"/>
      <c r="H628" s="256" t="s">
        <v>21</v>
      </c>
      <c r="I628" s="258"/>
      <c r="J628" s="255"/>
      <c r="K628" s="255"/>
      <c r="L628" s="259"/>
      <c r="M628" s="260"/>
      <c r="N628" s="261"/>
      <c r="O628" s="261"/>
      <c r="P628" s="261"/>
      <c r="Q628" s="261"/>
      <c r="R628" s="261"/>
      <c r="S628" s="261"/>
      <c r="T628" s="262"/>
      <c r="AT628" s="263" t="s">
        <v>153</v>
      </c>
      <c r="AU628" s="263" t="s">
        <v>83</v>
      </c>
      <c r="AV628" s="12" t="s">
        <v>81</v>
      </c>
      <c r="AW628" s="12" t="s">
        <v>37</v>
      </c>
      <c r="AX628" s="12" t="s">
        <v>73</v>
      </c>
      <c r="AY628" s="263" t="s">
        <v>143</v>
      </c>
    </row>
    <row r="629" s="11" customFormat="1">
      <c r="B629" s="232"/>
      <c r="C629" s="233"/>
      <c r="D629" s="234" t="s">
        <v>153</v>
      </c>
      <c r="E629" s="235" t="s">
        <v>21</v>
      </c>
      <c r="F629" s="236" t="s">
        <v>691</v>
      </c>
      <c r="G629" s="233"/>
      <c r="H629" s="237">
        <v>10.25</v>
      </c>
      <c r="I629" s="238"/>
      <c r="J629" s="233"/>
      <c r="K629" s="233"/>
      <c r="L629" s="239"/>
      <c r="M629" s="240"/>
      <c r="N629" s="241"/>
      <c r="O629" s="241"/>
      <c r="P629" s="241"/>
      <c r="Q629" s="241"/>
      <c r="R629" s="241"/>
      <c r="S629" s="241"/>
      <c r="T629" s="242"/>
      <c r="AT629" s="243" t="s">
        <v>153</v>
      </c>
      <c r="AU629" s="243" t="s">
        <v>83</v>
      </c>
      <c r="AV629" s="11" t="s">
        <v>83</v>
      </c>
      <c r="AW629" s="11" t="s">
        <v>37</v>
      </c>
      <c r="AX629" s="11" t="s">
        <v>73</v>
      </c>
      <c r="AY629" s="243" t="s">
        <v>143</v>
      </c>
    </row>
    <row r="630" s="11" customFormat="1">
      <c r="B630" s="232"/>
      <c r="C630" s="233"/>
      <c r="D630" s="234" t="s">
        <v>153</v>
      </c>
      <c r="E630" s="235" t="s">
        <v>21</v>
      </c>
      <c r="F630" s="236" t="s">
        <v>687</v>
      </c>
      <c r="G630" s="233"/>
      <c r="H630" s="237">
        <v>-1.3999999999999999</v>
      </c>
      <c r="I630" s="238"/>
      <c r="J630" s="233"/>
      <c r="K630" s="233"/>
      <c r="L630" s="239"/>
      <c r="M630" s="240"/>
      <c r="N630" s="241"/>
      <c r="O630" s="241"/>
      <c r="P630" s="241"/>
      <c r="Q630" s="241"/>
      <c r="R630" s="241"/>
      <c r="S630" s="241"/>
      <c r="T630" s="242"/>
      <c r="AT630" s="243" t="s">
        <v>153</v>
      </c>
      <c r="AU630" s="243" t="s">
        <v>83</v>
      </c>
      <c r="AV630" s="11" t="s">
        <v>83</v>
      </c>
      <c r="AW630" s="11" t="s">
        <v>37</v>
      </c>
      <c r="AX630" s="11" t="s">
        <v>73</v>
      </c>
      <c r="AY630" s="243" t="s">
        <v>143</v>
      </c>
    </row>
    <row r="631" s="11" customFormat="1">
      <c r="B631" s="232"/>
      <c r="C631" s="233"/>
      <c r="D631" s="234" t="s">
        <v>153</v>
      </c>
      <c r="E631" s="235" t="s">
        <v>21</v>
      </c>
      <c r="F631" s="236" t="s">
        <v>692</v>
      </c>
      <c r="G631" s="233"/>
      <c r="H631" s="237">
        <v>0.70499999999999996</v>
      </c>
      <c r="I631" s="238"/>
      <c r="J631" s="233"/>
      <c r="K631" s="233"/>
      <c r="L631" s="239"/>
      <c r="M631" s="240"/>
      <c r="N631" s="241"/>
      <c r="O631" s="241"/>
      <c r="P631" s="241"/>
      <c r="Q631" s="241"/>
      <c r="R631" s="241"/>
      <c r="S631" s="241"/>
      <c r="T631" s="242"/>
      <c r="AT631" s="243" t="s">
        <v>153</v>
      </c>
      <c r="AU631" s="243" t="s">
        <v>83</v>
      </c>
      <c r="AV631" s="11" t="s">
        <v>83</v>
      </c>
      <c r="AW631" s="11" t="s">
        <v>37</v>
      </c>
      <c r="AX631" s="11" t="s">
        <v>73</v>
      </c>
      <c r="AY631" s="243" t="s">
        <v>143</v>
      </c>
    </row>
    <row r="632" s="13" customFormat="1">
      <c r="B632" s="264"/>
      <c r="C632" s="265"/>
      <c r="D632" s="234" t="s">
        <v>153</v>
      </c>
      <c r="E632" s="266" t="s">
        <v>21</v>
      </c>
      <c r="F632" s="267" t="s">
        <v>188</v>
      </c>
      <c r="G632" s="265"/>
      <c r="H632" s="268">
        <v>23.954999999999998</v>
      </c>
      <c r="I632" s="269"/>
      <c r="J632" s="265"/>
      <c r="K632" s="265"/>
      <c r="L632" s="270"/>
      <c r="M632" s="271"/>
      <c r="N632" s="272"/>
      <c r="O632" s="272"/>
      <c r="P632" s="272"/>
      <c r="Q632" s="272"/>
      <c r="R632" s="272"/>
      <c r="S632" s="272"/>
      <c r="T632" s="273"/>
      <c r="AT632" s="274" t="s">
        <v>153</v>
      </c>
      <c r="AU632" s="274" t="s">
        <v>83</v>
      </c>
      <c r="AV632" s="13" t="s">
        <v>151</v>
      </c>
      <c r="AW632" s="13" t="s">
        <v>37</v>
      </c>
      <c r="AX632" s="13" t="s">
        <v>81</v>
      </c>
      <c r="AY632" s="274" t="s">
        <v>143</v>
      </c>
    </row>
    <row r="633" s="1" customFormat="1" ht="16.5" customHeight="1">
      <c r="B633" s="45"/>
      <c r="C633" s="220" t="s">
        <v>289</v>
      </c>
      <c r="D633" s="220" t="s">
        <v>146</v>
      </c>
      <c r="E633" s="221" t="s">
        <v>717</v>
      </c>
      <c r="F633" s="222" t="s">
        <v>718</v>
      </c>
      <c r="G633" s="223" t="s">
        <v>439</v>
      </c>
      <c r="H633" s="224">
        <v>1.964</v>
      </c>
      <c r="I633" s="225"/>
      <c r="J633" s="226">
        <f>ROUND(I633*H633,2)</f>
        <v>0</v>
      </c>
      <c r="K633" s="222" t="s">
        <v>150</v>
      </c>
      <c r="L633" s="71"/>
      <c r="M633" s="227" t="s">
        <v>21</v>
      </c>
      <c r="N633" s="228" t="s">
        <v>44</v>
      </c>
      <c r="O633" s="46"/>
      <c r="P633" s="229">
        <f>O633*H633</f>
        <v>0</v>
      </c>
      <c r="Q633" s="229">
        <v>0</v>
      </c>
      <c r="R633" s="229">
        <f>Q633*H633</f>
        <v>0</v>
      </c>
      <c r="S633" s="229">
        <v>0</v>
      </c>
      <c r="T633" s="230">
        <f>S633*H633</f>
        <v>0</v>
      </c>
      <c r="AR633" s="23" t="s">
        <v>290</v>
      </c>
      <c r="AT633" s="23" t="s">
        <v>146</v>
      </c>
      <c r="AU633" s="23" t="s">
        <v>83</v>
      </c>
      <c r="AY633" s="23" t="s">
        <v>143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23" t="s">
        <v>81</v>
      </c>
      <c r="BK633" s="231">
        <f>ROUND(I633*H633,2)</f>
        <v>0</v>
      </c>
      <c r="BL633" s="23" t="s">
        <v>290</v>
      </c>
      <c r="BM633" s="23" t="s">
        <v>719</v>
      </c>
    </row>
    <row r="634" s="1" customFormat="1" ht="16.5" customHeight="1">
      <c r="B634" s="45"/>
      <c r="C634" s="220" t="s">
        <v>720</v>
      </c>
      <c r="D634" s="220" t="s">
        <v>146</v>
      </c>
      <c r="E634" s="221" t="s">
        <v>721</v>
      </c>
      <c r="F634" s="222" t="s">
        <v>722</v>
      </c>
      <c r="G634" s="223" t="s">
        <v>439</v>
      </c>
      <c r="H634" s="224">
        <v>1.964</v>
      </c>
      <c r="I634" s="225"/>
      <c r="J634" s="226">
        <f>ROUND(I634*H634,2)</f>
        <v>0</v>
      </c>
      <c r="K634" s="222" t="s">
        <v>150</v>
      </c>
      <c r="L634" s="71"/>
      <c r="M634" s="227" t="s">
        <v>21</v>
      </c>
      <c r="N634" s="228" t="s">
        <v>44</v>
      </c>
      <c r="O634" s="46"/>
      <c r="P634" s="229">
        <f>O634*H634</f>
        <v>0</v>
      </c>
      <c r="Q634" s="229">
        <v>0</v>
      </c>
      <c r="R634" s="229">
        <f>Q634*H634</f>
        <v>0</v>
      </c>
      <c r="S634" s="229">
        <v>0</v>
      </c>
      <c r="T634" s="230">
        <f>S634*H634</f>
        <v>0</v>
      </c>
      <c r="AR634" s="23" t="s">
        <v>290</v>
      </c>
      <c r="AT634" s="23" t="s">
        <v>146</v>
      </c>
      <c r="AU634" s="23" t="s">
        <v>83</v>
      </c>
      <c r="AY634" s="23" t="s">
        <v>143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23" t="s">
        <v>81</v>
      </c>
      <c r="BK634" s="231">
        <f>ROUND(I634*H634,2)</f>
        <v>0</v>
      </c>
      <c r="BL634" s="23" t="s">
        <v>290</v>
      </c>
      <c r="BM634" s="23" t="s">
        <v>723</v>
      </c>
    </row>
    <row r="635" s="10" customFormat="1" ht="29.88" customHeight="1">
      <c r="B635" s="204"/>
      <c r="C635" s="205"/>
      <c r="D635" s="206" t="s">
        <v>72</v>
      </c>
      <c r="E635" s="218" t="s">
        <v>724</v>
      </c>
      <c r="F635" s="218" t="s">
        <v>725</v>
      </c>
      <c r="G635" s="205"/>
      <c r="H635" s="205"/>
      <c r="I635" s="208"/>
      <c r="J635" s="219">
        <f>BK635</f>
        <v>0</v>
      </c>
      <c r="K635" s="205"/>
      <c r="L635" s="210"/>
      <c r="M635" s="211"/>
      <c r="N635" s="212"/>
      <c r="O635" s="212"/>
      <c r="P635" s="213">
        <f>SUM(P636:P658)</f>
        <v>0</v>
      </c>
      <c r="Q635" s="212"/>
      <c r="R635" s="213">
        <f>SUM(R636:R658)</f>
        <v>0.58526886999999994</v>
      </c>
      <c r="S635" s="212"/>
      <c r="T635" s="214">
        <f>SUM(T636:T658)</f>
        <v>0.10353907000000001</v>
      </c>
      <c r="AR635" s="215" t="s">
        <v>83</v>
      </c>
      <c r="AT635" s="216" t="s">
        <v>72</v>
      </c>
      <c r="AU635" s="216" t="s">
        <v>81</v>
      </c>
      <c r="AY635" s="215" t="s">
        <v>143</v>
      </c>
      <c r="BK635" s="217">
        <f>SUM(BK636:BK658)</f>
        <v>0</v>
      </c>
    </row>
    <row r="636" s="1" customFormat="1" ht="16.5" customHeight="1">
      <c r="B636" s="45"/>
      <c r="C636" s="220" t="s">
        <v>726</v>
      </c>
      <c r="D636" s="220" t="s">
        <v>146</v>
      </c>
      <c r="E636" s="221" t="s">
        <v>727</v>
      </c>
      <c r="F636" s="222" t="s">
        <v>728</v>
      </c>
      <c r="G636" s="223" t="s">
        <v>170</v>
      </c>
      <c r="H636" s="224">
        <v>333.99700000000001</v>
      </c>
      <c r="I636" s="225"/>
      <c r="J636" s="226">
        <f>ROUND(I636*H636,2)</f>
        <v>0</v>
      </c>
      <c r="K636" s="222" t="s">
        <v>150</v>
      </c>
      <c r="L636" s="71"/>
      <c r="M636" s="227" t="s">
        <v>21</v>
      </c>
      <c r="N636" s="228" t="s">
        <v>44</v>
      </c>
      <c r="O636" s="46"/>
      <c r="P636" s="229">
        <f>O636*H636</f>
        <v>0</v>
      </c>
      <c r="Q636" s="229">
        <v>0.001</v>
      </c>
      <c r="R636" s="229">
        <f>Q636*H636</f>
        <v>0.33399700000000004</v>
      </c>
      <c r="S636" s="229">
        <v>0.00031</v>
      </c>
      <c r="T636" s="230">
        <f>S636*H636</f>
        <v>0.10353907000000001</v>
      </c>
      <c r="AR636" s="23" t="s">
        <v>290</v>
      </c>
      <c r="AT636" s="23" t="s">
        <v>146</v>
      </c>
      <c r="AU636" s="23" t="s">
        <v>83</v>
      </c>
      <c r="AY636" s="23" t="s">
        <v>143</v>
      </c>
      <c r="BE636" s="231">
        <f>IF(N636="základní",J636,0)</f>
        <v>0</v>
      </c>
      <c r="BF636" s="231">
        <f>IF(N636="snížená",J636,0)</f>
        <v>0</v>
      </c>
      <c r="BG636" s="231">
        <f>IF(N636="zákl. přenesená",J636,0)</f>
        <v>0</v>
      </c>
      <c r="BH636" s="231">
        <f>IF(N636="sníž. přenesená",J636,0)</f>
        <v>0</v>
      </c>
      <c r="BI636" s="231">
        <f>IF(N636="nulová",J636,0)</f>
        <v>0</v>
      </c>
      <c r="BJ636" s="23" t="s">
        <v>81</v>
      </c>
      <c r="BK636" s="231">
        <f>ROUND(I636*H636,2)</f>
        <v>0</v>
      </c>
      <c r="BL636" s="23" t="s">
        <v>290</v>
      </c>
      <c r="BM636" s="23" t="s">
        <v>729</v>
      </c>
    </row>
    <row r="637" s="12" customFormat="1">
      <c r="B637" s="254"/>
      <c r="C637" s="255"/>
      <c r="D637" s="234" t="s">
        <v>153</v>
      </c>
      <c r="E637" s="256" t="s">
        <v>21</v>
      </c>
      <c r="F637" s="257" t="s">
        <v>730</v>
      </c>
      <c r="G637" s="255"/>
      <c r="H637" s="256" t="s">
        <v>21</v>
      </c>
      <c r="I637" s="258"/>
      <c r="J637" s="255"/>
      <c r="K637" s="255"/>
      <c r="L637" s="259"/>
      <c r="M637" s="260"/>
      <c r="N637" s="261"/>
      <c r="O637" s="261"/>
      <c r="P637" s="261"/>
      <c r="Q637" s="261"/>
      <c r="R637" s="261"/>
      <c r="S637" s="261"/>
      <c r="T637" s="262"/>
      <c r="AT637" s="263" t="s">
        <v>153</v>
      </c>
      <c r="AU637" s="263" t="s">
        <v>83</v>
      </c>
      <c r="AV637" s="12" t="s">
        <v>81</v>
      </c>
      <c r="AW637" s="12" t="s">
        <v>37</v>
      </c>
      <c r="AX637" s="12" t="s">
        <v>73</v>
      </c>
      <c r="AY637" s="263" t="s">
        <v>143</v>
      </c>
    </row>
    <row r="638" s="11" customFormat="1">
      <c r="B638" s="232"/>
      <c r="C638" s="233"/>
      <c r="D638" s="234" t="s">
        <v>153</v>
      </c>
      <c r="E638" s="235" t="s">
        <v>21</v>
      </c>
      <c r="F638" s="236" t="s">
        <v>731</v>
      </c>
      <c r="G638" s="233"/>
      <c r="H638" s="237">
        <v>233.14699999999999</v>
      </c>
      <c r="I638" s="238"/>
      <c r="J638" s="233"/>
      <c r="K638" s="233"/>
      <c r="L638" s="239"/>
      <c r="M638" s="240"/>
      <c r="N638" s="241"/>
      <c r="O638" s="241"/>
      <c r="P638" s="241"/>
      <c r="Q638" s="241"/>
      <c r="R638" s="241"/>
      <c r="S638" s="241"/>
      <c r="T638" s="242"/>
      <c r="AT638" s="243" t="s">
        <v>153</v>
      </c>
      <c r="AU638" s="243" t="s">
        <v>83</v>
      </c>
      <c r="AV638" s="11" t="s">
        <v>83</v>
      </c>
      <c r="AW638" s="11" t="s">
        <v>37</v>
      </c>
      <c r="AX638" s="11" t="s">
        <v>73</v>
      </c>
      <c r="AY638" s="243" t="s">
        <v>143</v>
      </c>
    </row>
    <row r="639" s="12" customFormat="1">
      <c r="B639" s="254"/>
      <c r="C639" s="255"/>
      <c r="D639" s="234" t="s">
        <v>153</v>
      </c>
      <c r="E639" s="256" t="s">
        <v>21</v>
      </c>
      <c r="F639" s="257" t="s">
        <v>308</v>
      </c>
      <c r="G639" s="255"/>
      <c r="H639" s="256" t="s">
        <v>21</v>
      </c>
      <c r="I639" s="258"/>
      <c r="J639" s="255"/>
      <c r="K639" s="255"/>
      <c r="L639" s="259"/>
      <c r="M639" s="260"/>
      <c r="N639" s="261"/>
      <c r="O639" s="261"/>
      <c r="P639" s="261"/>
      <c r="Q639" s="261"/>
      <c r="R639" s="261"/>
      <c r="S639" s="261"/>
      <c r="T639" s="262"/>
      <c r="AT639" s="263" t="s">
        <v>153</v>
      </c>
      <c r="AU639" s="263" t="s">
        <v>83</v>
      </c>
      <c r="AV639" s="12" t="s">
        <v>81</v>
      </c>
      <c r="AW639" s="12" t="s">
        <v>37</v>
      </c>
      <c r="AX639" s="12" t="s">
        <v>73</v>
      </c>
      <c r="AY639" s="263" t="s">
        <v>143</v>
      </c>
    </row>
    <row r="640" s="11" customFormat="1">
      <c r="B640" s="232"/>
      <c r="C640" s="233"/>
      <c r="D640" s="234" t="s">
        <v>153</v>
      </c>
      <c r="E640" s="235" t="s">
        <v>21</v>
      </c>
      <c r="F640" s="236" t="s">
        <v>732</v>
      </c>
      <c r="G640" s="233"/>
      <c r="H640" s="237">
        <v>29.850000000000001</v>
      </c>
      <c r="I640" s="238"/>
      <c r="J640" s="233"/>
      <c r="K640" s="233"/>
      <c r="L640" s="239"/>
      <c r="M640" s="240"/>
      <c r="N640" s="241"/>
      <c r="O640" s="241"/>
      <c r="P640" s="241"/>
      <c r="Q640" s="241"/>
      <c r="R640" s="241"/>
      <c r="S640" s="241"/>
      <c r="T640" s="242"/>
      <c r="AT640" s="243" t="s">
        <v>153</v>
      </c>
      <c r="AU640" s="243" t="s">
        <v>83</v>
      </c>
      <c r="AV640" s="11" t="s">
        <v>83</v>
      </c>
      <c r="AW640" s="11" t="s">
        <v>37</v>
      </c>
      <c r="AX640" s="11" t="s">
        <v>73</v>
      </c>
      <c r="AY640" s="243" t="s">
        <v>143</v>
      </c>
    </row>
    <row r="641" s="12" customFormat="1">
      <c r="B641" s="254"/>
      <c r="C641" s="255"/>
      <c r="D641" s="234" t="s">
        <v>153</v>
      </c>
      <c r="E641" s="256" t="s">
        <v>21</v>
      </c>
      <c r="F641" s="257" t="s">
        <v>310</v>
      </c>
      <c r="G641" s="255"/>
      <c r="H641" s="256" t="s">
        <v>21</v>
      </c>
      <c r="I641" s="258"/>
      <c r="J641" s="255"/>
      <c r="K641" s="255"/>
      <c r="L641" s="259"/>
      <c r="M641" s="260"/>
      <c r="N641" s="261"/>
      <c r="O641" s="261"/>
      <c r="P641" s="261"/>
      <c r="Q641" s="261"/>
      <c r="R641" s="261"/>
      <c r="S641" s="261"/>
      <c r="T641" s="262"/>
      <c r="AT641" s="263" t="s">
        <v>153</v>
      </c>
      <c r="AU641" s="263" t="s">
        <v>83</v>
      </c>
      <c r="AV641" s="12" t="s">
        <v>81</v>
      </c>
      <c r="AW641" s="12" t="s">
        <v>37</v>
      </c>
      <c r="AX641" s="12" t="s">
        <v>73</v>
      </c>
      <c r="AY641" s="263" t="s">
        <v>143</v>
      </c>
    </row>
    <row r="642" s="11" customFormat="1">
      <c r="B642" s="232"/>
      <c r="C642" s="233"/>
      <c r="D642" s="234" t="s">
        <v>153</v>
      </c>
      <c r="E642" s="235" t="s">
        <v>21</v>
      </c>
      <c r="F642" s="236" t="s">
        <v>733</v>
      </c>
      <c r="G642" s="233"/>
      <c r="H642" s="237">
        <v>29.25</v>
      </c>
      <c r="I642" s="238"/>
      <c r="J642" s="233"/>
      <c r="K642" s="233"/>
      <c r="L642" s="239"/>
      <c r="M642" s="240"/>
      <c r="N642" s="241"/>
      <c r="O642" s="241"/>
      <c r="P642" s="241"/>
      <c r="Q642" s="241"/>
      <c r="R642" s="241"/>
      <c r="S642" s="241"/>
      <c r="T642" s="242"/>
      <c r="AT642" s="243" t="s">
        <v>153</v>
      </c>
      <c r="AU642" s="243" t="s">
        <v>83</v>
      </c>
      <c r="AV642" s="11" t="s">
        <v>83</v>
      </c>
      <c r="AW642" s="11" t="s">
        <v>37</v>
      </c>
      <c r="AX642" s="11" t="s">
        <v>73</v>
      </c>
      <c r="AY642" s="243" t="s">
        <v>143</v>
      </c>
    </row>
    <row r="643" s="12" customFormat="1">
      <c r="B643" s="254"/>
      <c r="C643" s="255"/>
      <c r="D643" s="234" t="s">
        <v>153</v>
      </c>
      <c r="E643" s="256" t="s">
        <v>21</v>
      </c>
      <c r="F643" s="257" t="s">
        <v>320</v>
      </c>
      <c r="G643" s="255"/>
      <c r="H643" s="256" t="s">
        <v>21</v>
      </c>
      <c r="I643" s="258"/>
      <c r="J643" s="255"/>
      <c r="K643" s="255"/>
      <c r="L643" s="259"/>
      <c r="M643" s="260"/>
      <c r="N643" s="261"/>
      <c r="O643" s="261"/>
      <c r="P643" s="261"/>
      <c r="Q643" s="261"/>
      <c r="R643" s="261"/>
      <c r="S643" s="261"/>
      <c r="T643" s="262"/>
      <c r="AT643" s="263" t="s">
        <v>153</v>
      </c>
      <c r="AU643" s="263" t="s">
        <v>83</v>
      </c>
      <c r="AV643" s="12" t="s">
        <v>81</v>
      </c>
      <c r="AW643" s="12" t="s">
        <v>37</v>
      </c>
      <c r="AX643" s="12" t="s">
        <v>73</v>
      </c>
      <c r="AY643" s="263" t="s">
        <v>143</v>
      </c>
    </row>
    <row r="644" s="11" customFormat="1">
      <c r="B644" s="232"/>
      <c r="C644" s="233"/>
      <c r="D644" s="234" t="s">
        <v>153</v>
      </c>
      <c r="E644" s="235" t="s">
        <v>21</v>
      </c>
      <c r="F644" s="236" t="s">
        <v>734</v>
      </c>
      <c r="G644" s="233"/>
      <c r="H644" s="237">
        <v>41.75</v>
      </c>
      <c r="I644" s="238"/>
      <c r="J644" s="233"/>
      <c r="K644" s="233"/>
      <c r="L644" s="239"/>
      <c r="M644" s="240"/>
      <c r="N644" s="241"/>
      <c r="O644" s="241"/>
      <c r="P644" s="241"/>
      <c r="Q644" s="241"/>
      <c r="R644" s="241"/>
      <c r="S644" s="241"/>
      <c r="T644" s="242"/>
      <c r="AT644" s="243" t="s">
        <v>153</v>
      </c>
      <c r="AU644" s="243" t="s">
        <v>83</v>
      </c>
      <c r="AV644" s="11" t="s">
        <v>83</v>
      </c>
      <c r="AW644" s="11" t="s">
        <v>37</v>
      </c>
      <c r="AX644" s="11" t="s">
        <v>73</v>
      </c>
      <c r="AY644" s="243" t="s">
        <v>143</v>
      </c>
    </row>
    <row r="645" s="13" customFormat="1">
      <c r="B645" s="264"/>
      <c r="C645" s="265"/>
      <c r="D645" s="234" t="s">
        <v>153</v>
      </c>
      <c r="E645" s="266" t="s">
        <v>21</v>
      </c>
      <c r="F645" s="267" t="s">
        <v>188</v>
      </c>
      <c r="G645" s="265"/>
      <c r="H645" s="268">
        <v>333.99700000000001</v>
      </c>
      <c r="I645" s="269"/>
      <c r="J645" s="265"/>
      <c r="K645" s="265"/>
      <c r="L645" s="270"/>
      <c r="M645" s="271"/>
      <c r="N645" s="272"/>
      <c r="O645" s="272"/>
      <c r="P645" s="272"/>
      <c r="Q645" s="272"/>
      <c r="R645" s="272"/>
      <c r="S645" s="272"/>
      <c r="T645" s="273"/>
      <c r="AT645" s="274" t="s">
        <v>153</v>
      </c>
      <c r="AU645" s="274" t="s">
        <v>83</v>
      </c>
      <c r="AV645" s="13" t="s">
        <v>151</v>
      </c>
      <c r="AW645" s="13" t="s">
        <v>37</v>
      </c>
      <c r="AX645" s="13" t="s">
        <v>81</v>
      </c>
      <c r="AY645" s="274" t="s">
        <v>143</v>
      </c>
    </row>
    <row r="646" s="1" customFormat="1" ht="25.5" customHeight="1">
      <c r="B646" s="45"/>
      <c r="C646" s="220" t="s">
        <v>735</v>
      </c>
      <c r="D646" s="220" t="s">
        <v>146</v>
      </c>
      <c r="E646" s="221" t="s">
        <v>736</v>
      </c>
      <c r="F646" s="222" t="s">
        <v>737</v>
      </c>
      <c r="G646" s="223" t="s">
        <v>170</v>
      </c>
      <c r="H646" s="224">
        <v>534.62099999999998</v>
      </c>
      <c r="I646" s="225"/>
      <c r="J646" s="226">
        <f>ROUND(I646*H646,2)</f>
        <v>0</v>
      </c>
      <c r="K646" s="222" t="s">
        <v>150</v>
      </c>
      <c r="L646" s="71"/>
      <c r="M646" s="227" t="s">
        <v>21</v>
      </c>
      <c r="N646" s="228" t="s">
        <v>44</v>
      </c>
      <c r="O646" s="46"/>
      <c r="P646" s="229">
        <f>O646*H646</f>
        <v>0</v>
      </c>
      <c r="Q646" s="229">
        <v>0.00020000000000000001</v>
      </c>
      <c r="R646" s="229">
        <f>Q646*H646</f>
        <v>0.1069242</v>
      </c>
      <c r="S646" s="229">
        <v>0</v>
      </c>
      <c r="T646" s="230">
        <f>S646*H646</f>
        <v>0</v>
      </c>
      <c r="AR646" s="23" t="s">
        <v>290</v>
      </c>
      <c r="AT646" s="23" t="s">
        <v>146</v>
      </c>
      <c r="AU646" s="23" t="s">
        <v>83</v>
      </c>
      <c r="AY646" s="23" t="s">
        <v>143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23" t="s">
        <v>81</v>
      </c>
      <c r="BK646" s="231">
        <f>ROUND(I646*H646,2)</f>
        <v>0</v>
      </c>
      <c r="BL646" s="23" t="s">
        <v>290</v>
      </c>
      <c r="BM646" s="23" t="s">
        <v>738</v>
      </c>
    </row>
    <row r="647" s="12" customFormat="1">
      <c r="B647" s="254"/>
      <c r="C647" s="255"/>
      <c r="D647" s="234" t="s">
        <v>153</v>
      </c>
      <c r="E647" s="256" t="s">
        <v>21</v>
      </c>
      <c r="F647" s="257" t="s">
        <v>739</v>
      </c>
      <c r="G647" s="255"/>
      <c r="H647" s="256" t="s">
        <v>21</v>
      </c>
      <c r="I647" s="258"/>
      <c r="J647" s="255"/>
      <c r="K647" s="255"/>
      <c r="L647" s="259"/>
      <c r="M647" s="260"/>
      <c r="N647" s="261"/>
      <c r="O647" s="261"/>
      <c r="P647" s="261"/>
      <c r="Q647" s="261"/>
      <c r="R647" s="261"/>
      <c r="S647" s="261"/>
      <c r="T647" s="262"/>
      <c r="AT647" s="263" t="s">
        <v>153</v>
      </c>
      <c r="AU647" s="263" t="s">
        <v>83</v>
      </c>
      <c r="AV647" s="12" t="s">
        <v>81</v>
      </c>
      <c r="AW647" s="12" t="s">
        <v>37</v>
      </c>
      <c r="AX647" s="12" t="s">
        <v>73</v>
      </c>
      <c r="AY647" s="263" t="s">
        <v>143</v>
      </c>
    </row>
    <row r="648" s="11" customFormat="1">
      <c r="B648" s="232"/>
      <c r="C648" s="233"/>
      <c r="D648" s="234" t="s">
        <v>153</v>
      </c>
      <c r="E648" s="235" t="s">
        <v>21</v>
      </c>
      <c r="F648" s="236" t="s">
        <v>740</v>
      </c>
      <c r="G648" s="233"/>
      <c r="H648" s="237">
        <v>152.59999999999999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AT648" s="243" t="s">
        <v>153</v>
      </c>
      <c r="AU648" s="243" t="s">
        <v>83</v>
      </c>
      <c r="AV648" s="11" t="s">
        <v>83</v>
      </c>
      <c r="AW648" s="11" t="s">
        <v>37</v>
      </c>
      <c r="AX648" s="11" t="s">
        <v>73</v>
      </c>
      <c r="AY648" s="243" t="s">
        <v>143</v>
      </c>
    </row>
    <row r="649" s="12" customFormat="1">
      <c r="B649" s="254"/>
      <c r="C649" s="255"/>
      <c r="D649" s="234" t="s">
        <v>153</v>
      </c>
      <c r="E649" s="256" t="s">
        <v>21</v>
      </c>
      <c r="F649" s="257" t="s">
        <v>741</v>
      </c>
      <c r="G649" s="255"/>
      <c r="H649" s="256" t="s">
        <v>21</v>
      </c>
      <c r="I649" s="258"/>
      <c r="J649" s="255"/>
      <c r="K649" s="255"/>
      <c r="L649" s="259"/>
      <c r="M649" s="260"/>
      <c r="N649" s="261"/>
      <c r="O649" s="261"/>
      <c r="P649" s="261"/>
      <c r="Q649" s="261"/>
      <c r="R649" s="261"/>
      <c r="S649" s="261"/>
      <c r="T649" s="262"/>
      <c r="AT649" s="263" t="s">
        <v>153</v>
      </c>
      <c r="AU649" s="263" t="s">
        <v>83</v>
      </c>
      <c r="AV649" s="12" t="s">
        <v>81</v>
      </c>
      <c r="AW649" s="12" t="s">
        <v>37</v>
      </c>
      <c r="AX649" s="12" t="s">
        <v>73</v>
      </c>
      <c r="AY649" s="263" t="s">
        <v>143</v>
      </c>
    </row>
    <row r="650" s="11" customFormat="1">
      <c r="B650" s="232"/>
      <c r="C650" s="233"/>
      <c r="D650" s="234" t="s">
        <v>153</v>
      </c>
      <c r="E650" s="235" t="s">
        <v>21</v>
      </c>
      <c r="F650" s="236" t="s">
        <v>742</v>
      </c>
      <c r="G650" s="233"/>
      <c r="H650" s="237">
        <v>333.99700000000001</v>
      </c>
      <c r="I650" s="238"/>
      <c r="J650" s="233"/>
      <c r="K650" s="233"/>
      <c r="L650" s="239"/>
      <c r="M650" s="240"/>
      <c r="N650" s="241"/>
      <c r="O650" s="241"/>
      <c r="P650" s="241"/>
      <c r="Q650" s="241"/>
      <c r="R650" s="241"/>
      <c r="S650" s="241"/>
      <c r="T650" s="242"/>
      <c r="AT650" s="243" t="s">
        <v>153</v>
      </c>
      <c r="AU650" s="243" t="s">
        <v>83</v>
      </c>
      <c r="AV650" s="11" t="s">
        <v>83</v>
      </c>
      <c r="AW650" s="11" t="s">
        <v>37</v>
      </c>
      <c r="AX650" s="11" t="s">
        <v>73</v>
      </c>
      <c r="AY650" s="243" t="s">
        <v>143</v>
      </c>
    </row>
    <row r="651" s="12" customFormat="1">
      <c r="B651" s="254"/>
      <c r="C651" s="255"/>
      <c r="D651" s="234" t="s">
        <v>153</v>
      </c>
      <c r="E651" s="256" t="s">
        <v>21</v>
      </c>
      <c r="F651" s="257" t="s">
        <v>743</v>
      </c>
      <c r="G651" s="255"/>
      <c r="H651" s="256" t="s">
        <v>21</v>
      </c>
      <c r="I651" s="258"/>
      <c r="J651" s="255"/>
      <c r="K651" s="255"/>
      <c r="L651" s="259"/>
      <c r="M651" s="260"/>
      <c r="N651" s="261"/>
      <c r="O651" s="261"/>
      <c r="P651" s="261"/>
      <c r="Q651" s="261"/>
      <c r="R651" s="261"/>
      <c r="S651" s="261"/>
      <c r="T651" s="262"/>
      <c r="AT651" s="263" t="s">
        <v>153</v>
      </c>
      <c r="AU651" s="263" t="s">
        <v>83</v>
      </c>
      <c r="AV651" s="12" t="s">
        <v>81</v>
      </c>
      <c r="AW651" s="12" t="s">
        <v>37</v>
      </c>
      <c r="AX651" s="12" t="s">
        <v>73</v>
      </c>
      <c r="AY651" s="263" t="s">
        <v>143</v>
      </c>
    </row>
    <row r="652" s="11" customFormat="1">
      <c r="B652" s="232"/>
      <c r="C652" s="233"/>
      <c r="D652" s="234" t="s">
        <v>153</v>
      </c>
      <c r="E652" s="235" t="s">
        <v>21</v>
      </c>
      <c r="F652" s="236" t="s">
        <v>744</v>
      </c>
      <c r="G652" s="233"/>
      <c r="H652" s="237">
        <v>145.09</v>
      </c>
      <c r="I652" s="238"/>
      <c r="J652" s="233"/>
      <c r="K652" s="233"/>
      <c r="L652" s="239"/>
      <c r="M652" s="240"/>
      <c r="N652" s="241"/>
      <c r="O652" s="241"/>
      <c r="P652" s="241"/>
      <c r="Q652" s="241"/>
      <c r="R652" s="241"/>
      <c r="S652" s="241"/>
      <c r="T652" s="242"/>
      <c r="AT652" s="243" t="s">
        <v>153</v>
      </c>
      <c r="AU652" s="243" t="s">
        <v>83</v>
      </c>
      <c r="AV652" s="11" t="s">
        <v>83</v>
      </c>
      <c r="AW652" s="11" t="s">
        <v>37</v>
      </c>
      <c r="AX652" s="11" t="s">
        <v>73</v>
      </c>
      <c r="AY652" s="243" t="s">
        <v>143</v>
      </c>
    </row>
    <row r="653" s="12" customFormat="1">
      <c r="B653" s="254"/>
      <c r="C653" s="255"/>
      <c r="D653" s="234" t="s">
        <v>153</v>
      </c>
      <c r="E653" s="256" t="s">
        <v>21</v>
      </c>
      <c r="F653" s="257" t="s">
        <v>220</v>
      </c>
      <c r="G653" s="255"/>
      <c r="H653" s="256" t="s">
        <v>21</v>
      </c>
      <c r="I653" s="258"/>
      <c r="J653" s="255"/>
      <c r="K653" s="255"/>
      <c r="L653" s="259"/>
      <c r="M653" s="260"/>
      <c r="N653" s="261"/>
      <c r="O653" s="261"/>
      <c r="P653" s="261"/>
      <c r="Q653" s="261"/>
      <c r="R653" s="261"/>
      <c r="S653" s="261"/>
      <c r="T653" s="262"/>
      <c r="AT653" s="263" t="s">
        <v>153</v>
      </c>
      <c r="AU653" s="263" t="s">
        <v>83</v>
      </c>
      <c r="AV653" s="12" t="s">
        <v>81</v>
      </c>
      <c r="AW653" s="12" t="s">
        <v>37</v>
      </c>
      <c r="AX653" s="12" t="s">
        <v>73</v>
      </c>
      <c r="AY653" s="263" t="s">
        <v>143</v>
      </c>
    </row>
    <row r="654" s="11" customFormat="1">
      <c r="B654" s="232"/>
      <c r="C654" s="233"/>
      <c r="D654" s="234" t="s">
        <v>153</v>
      </c>
      <c r="E654" s="235" t="s">
        <v>21</v>
      </c>
      <c r="F654" s="236" t="s">
        <v>745</v>
      </c>
      <c r="G654" s="233"/>
      <c r="H654" s="237">
        <v>-108.066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153</v>
      </c>
      <c r="AU654" s="243" t="s">
        <v>83</v>
      </c>
      <c r="AV654" s="11" t="s">
        <v>83</v>
      </c>
      <c r="AW654" s="11" t="s">
        <v>37</v>
      </c>
      <c r="AX654" s="11" t="s">
        <v>73</v>
      </c>
      <c r="AY654" s="243" t="s">
        <v>143</v>
      </c>
    </row>
    <row r="655" s="12" customFormat="1">
      <c r="B655" s="254"/>
      <c r="C655" s="255"/>
      <c r="D655" s="234" t="s">
        <v>153</v>
      </c>
      <c r="E655" s="256" t="s">
        <v>21</v>
      </c>
      <c r="F655" s="257" t="s">
        <v>746</v>
      </c>
      <c r="G655" s="255"/>
      <c r="H655" s="256" t="s">
        <v>21</v>
      </c>
      <c r="I655" s="258"/>
      <c r="J655" s="255"/>
      <c r="K655" s="255"/>
      <c r="L655" s="259"/>
      <c r="M655" s="260"/>
      <c r="N655" s="261"/>
      <c r="O655" s="261"/>
      <c r="P655" s="261"/>
      <c r="Q655" s="261"/>
      <c r="R655" s="261"/>
      <c r="S655" s="261"/>
      <c r="T655" s="262"/>
      <c r="AT655" s="263" t="s">
        <v>153</v>
      </c>
      <c r="AU655" s="263" t="s">
        <v>83</v>
      </c>
      <c r="AV655" s="12" t="s">
        <v>81</v>
      </c>
      <c r="AW655" s="12" t="s">
        <v>37</v>
      </c>
      <c r="AX655" s="12" t="s">
        <v>73</v>
      </c>
      <c r="AY655" s="263" t="s">
        <v>143</v>
      </c>
    </row>
    <row r="656" s="11" customFormat="1">
      <c r="B656" s="232"/>
      <c r="C656" s="233"/>
      <c r="D656" s="234" t="s">
        <v>153</v>
      </c>
      <c r="E656" s="235" t="s">
        <v>21</v>
      </c>
      <c r="F656" s="236" t="s">
        <v>747</v>
      </c>
      <c r="G656" s="233"/>
      <c r="H656" s="237">
        <v>11</v>
      </c>
      <c r="I656" s="238"/>
      <c r="J656" s="233"/>
      <c r="K656" s="233"/>
      <c r="L656" s="239"/>
      <c r="M656" s="240"/>
      <c r="N656" s="241"/>
      <c r="O656" s="241"/>
      <c r="P656" s="241"/>
      <c r="Q656" s="241"/>
      <c r="R656" s="241"/>
      <c r="S656" s="241"/>
      <c r="T656" s="242"/>
      <c r="AT656" s="243" t="s">
        <v>153</v>
      </c>
      <c r="AU656" s="243" t="s">
        <v>83</v>
      </c>
      <c r="AV656" s="11" t="s">
        <v>83</v>
      </c>
      <c r="AW656" s="11" t="s">
        <v>37</v>
      </c>
      <c r="AX656" s="11" t="s">
        <v>73</v>
      </c>
      <c r="AY656" s="243" t="s">
        <v>143</v>
      </c>
    </row>
    <row r="657" s="13" customFormat="1">
      <c r="B657" s="264"/>
      <c r="C657" s="265"/>
      <c r="D657" s="234" t="s">
        <v>153</v>
      </c>
      <c r="E657" s="266" t="s">
        <v>21</v>
      </c>
      <c r="F657" s="267" t="s">
        <v>188</v>
      </c>
      <c r="G657" s="265"/>
      <c r="H657" s="268">
        <v>534.62099999999998</v>
      </c>
      <c r="I657" s="269"/>
      <c r="J657" s="265"/>
      <c r="K657" s="265"/>
      <c r="L657" s="270"/>
      <c r="M657" s="271"/>
      <c r="N657" s="272"/>
      <c r="O657" s="272"/>
      <c r="P657" s="272"/>
      <c r="Q657" s="272"/>
      <c r="R657" s="272"/>
      <c r="S657" s="272"/>
      <c r="T657" s="273"/>
      <c r="AT657" s="274" t="s">
        <v>153</v>
      </c>
      <c r="AU657" s="274" t="s">
        <v>83</v>
      </c>
      <c r="AV657" s="13" t="s">
        <v>151</v>
      </c>
      <c r="AW657" s="13" t="s">
        <v>37</v>
      </c>
      <c r="AX657" s="13" t="s">
        <v>81</v>
      </c>
      <c r="AY657" s="274" t="s">
        <v>143</v>
      </c>
    </row>
    <row r="658" s="1" customFormat="1" ht="25.5" customHeight="1">
      <c r="B658" s="45"/>
      <c r="C658" s="220" t="s">
        <v>748</v>
      </c>
      <c r="D658" s="220" t="s">
        <v>146</v>
      </c>
      <c r="E658" s="221" t="s">
        <v>749</v>
      </c>
      <c r="F658" s="222" t="s">
        <v>750</v>
      </c>
      <c r="G658" s="223" t="s">
        <v>170</v>
      </c>
      <c r="H658" s="224">
        <v>534.62099999999998</v>
      </c>
      <c r="I658" s="225"/>
      <c r="J658" s="226">
        <f>ROUND(I658*H658,2)</f>
        <v>0</v>
      </c>
      <c r="K658" s="222" t="s">
        <v>150</v>
      </c>
      <c r="L658" s="71"/>
      <c r="M658" s="227" t="s">
        <v>21</v>
      </c>
      <c r="N658" s="275" t="s">
        <v>44</v>
      </c>
      <c r="O658" s="276"/>
      <c r="P658" s="277">
        <f>O658*H658</f>
        <v>0</v>
      </c>
      <c r="Q658" s="277">
        <v>0.00027</v>
      </c>
      <c r="R658" s="277">
        <f>Q658*H658</f>
        <v>0.14434766999999998</v>
      </c>
      <c r="S658" s="277">
        <v>0</v>
      </c>
      <c r="T658" s="278">
        <f>S658*H658</f>
        <v>0</v>
      </c>
      <c r="AR658" s="23" t="s">
        <v>290</v>
      </c>
      <c r="AT658" s="23" t="s">
        <v>146</v>
      </c>
      <c r="AU658" s="23" t="s">
        <v>83</v>
      </c>
      <c r="AY658" s="23" t="s">
        <v>143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23" t="s">
        <v>81</v>
      </c>
      <c r="BK658" s="231">
        <f>ROUND(I658*H658,2)</f>
        <v>0</v>
      </c>
      <c r="BL658" s="23" t="s">
        <v>290</v>
      </c>
      <c r="BM658" s="23" t="s">
        <v>751</v>
      </c>
    </row>
    <row r="659" s="1" customFormat="1" ht="6.96" customHeight="1">
      <c r="B659" s="66"/>
      <c r="C659" s="67"/>
      <c r="D659" s="67"/>
      <c r="E659" s="67"/>
      <c r="F659" s="67"/>
      <c r="G659" s="67"/>
      <c r="H659" s="67"/>
      <c r="I659" s="165"/>
      <c r="J659" s="67"/>
      <c r="K659" s="67"/>
      <c r="L659" s="71"/>
    </row>
  </sheetData>
  <sheetProtection sheet="1" autoFilter="0" formatColumns="0" formatRows="0" objects="1" scenarios="1" spinCount="100000" saltValue="mDmUknh9ZRRiYkbrG8xS9ubxMv7srIOnWljslDNqQmi7kO7uEIFnfsm44DsYBj/ar8zFpZpevSFdCRWVZerIHw==" hashValue="H+K+hPtDPBOxJQRqP/tSkN8PJcjhst1fHzKOtdpIPnrWyTmZGVRckX5YNf2yDQ6GJ7BCZgqr2p6CRbfouS4ibQ==" algorithmName="SHA-512" password="CC35"/>
  <autoFilter ref="C90:K658"/>
  <mergeCells count="10">
    <mergeCell ref="E7:H7"/>
    <mergeCell ref="E9:H9"/>
    <mergeCell ref="E24:H24"/>
    <mergeCell ref="E45:H45"/>
    <mergeCell ref="E47:H47"/>
    <mergeCell ref="J51:J52"/>
    <mergeCell ref="E81:H81"/>
    <mergeCell ref="E83:H83"/>
    <mergeCell ref="G1:H1"/>
    <mergeCell ref="L2:V2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86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752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ROUND(J117,2)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ROUND(SUM(BE117:BE233), 2)</f>
        <v>0</v>
      </c>
      <c r="G30" s="46"/>
      <c r="H30" s="46"/>
      <c r="I30" s="157">
        <v>0.20999999999999999</v>
      </c>
      <c r="J30" s="156">
        <f>ROUND(ROUND((SUM(BE117:BE233)),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ROUND(SUM(BF117:BF233), 2)</f>
        <v>0</v>
      </c>
      <c r="G31" s="46"/>
      <c r="H31" s="46"/>
      <c r="I31" s="157">
        <v>0.14999999999999999</v>
      </c>
      <c r="J31" s="156">
        <f>ROUND(ROUND((SUM(BF117:BF233)),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ROUND(SUM(BG117:BG233),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ROUND(SUM(BH117:BH233),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ROUND(SUM(BI117:BI233),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KA03 - Elektro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J117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753</v>
      </c>
      <c r="E57" s="179"/>
      <c r="F57" s="179"/>
      <c r="G57" s="179"/>
      <c r="H57" s="179"/>
      <c r="I57" s="180"/>
      <c r="J57" s="181">
        <f>J118</f>
        <v>0</v>
      </c>
      <c r="K57" s="182"/>
    </row>
    <row r="58" s="8" customFormat="1" ht="19.92" customHeight="1">
      <c r="B58" s="183"/>
      <c r="C58" s="184"/>
      <c r="D58" s="185" t="s">
        <v>754</v>
      </c>
      <c r="E58" s="186"/>
      <c r="F58" s="186"/>
      <c r="G58" s="186"/>
      <c r="H58" s="186"/>
      <c r="I58" s="187"/>
      <c r="J58" s="188">
        <f>J119</f>
        <v>0</v>
      </c>
      <c r="K58" s="189"/>
    </row>
    <row r="59" s="8" customFormat="1" ht="19.92" customHeight="1">
      <c r="B59" s="183"/>
      <c r="C59" s="184"/>
      <c r="D59" s="185" t="s">
        <v>755</v>
      </c>
      <c r="E59" s="186"/>
      <c r="F59" s="186"/>
      <c r="G59" s="186"/>
      <c r="H59" s="186"/>
      <c r="I59" s="187"/>
      <c r="J59" s="188">
        <f>J123</f>
        <v>0</v>
      </c>
      <c r="K59" s="189"/>
    </row>
    <row r="60" s="8" customFormat="1" ht="19.92" customHeight="1">
      <c r="B60" s="183"/>
      <c r="C60" s="184"/>
      <c r="D60" s="185" t="s">
        <v>756</v>
      </c>
      <c r="E60" s="186"/>
      <c r="F60" s="186"/>
      <c r="G60" s="186"/>
      <c r="H60" s="186"/>
      <c r="I60" s="187"/>
      <c r="J60" s="188">
        <f>J124</f>
        <v>0</v>
      </c>
      <c r="K60" s="189"/>
    </row>
    <row r="61" s="8" customFormat="1" ht="19.92" customHeight="1">
      <c r="B61" s="183"/>
      <c r="C61" s="184"/>
      <c r="D61" s="185" t="s">
        <v>757</v>
      </c>
      <c r="E61" s="186"/>
      <c r="F61" s="186"/>
      <c r="G61" s="186"/>
      <c r="H61" s="186"/>
      <c r="I61" s="187"/>
      <c r="J61" s="188">
        <f>J126</f>
        <v>0</v>
      </c>
      <c r="K61" s="189"/>
    </row>
    <row r="62" s="8" customFormat="1" ht="19.92" customHeight="1">
      <c r="B62" s="183"/>
      <c r="C62" s="184"/>
      <c r="D62" s="185" t="s">
        <v>758</v>
      </c>
      <c r="E62" s="186"/>
      <c r="F62" s="186"/>
      <c r="G62" s="186"/>
      <c r="H62" s="186"/>
      <c r="I62" s="187"/>
      <c r="J62" s="188">
        <f>J128</f>
        <v>0</v>
      </c>
      <c r="K62" s="189"/>
    </row>
    <row r="63" s="8" customFormat="1" ht="19.92" customHeight="1">
      <c r="B63" s="183"/>
      <c r="C63" s="184"/>
      <c r="D63" s="185" t="s">
        <v>759</v>
      </c>
      <c r="E63" s="186"/>
      <c r="F63" s="186"/>
      <c r="G63" s="186"/>
      <c r="H63" s="186"/>
      <c r="I63" s="187"/>
      <c r="J63" s="188">
        <f>J134</f>
        <v>0</v>
      </c>
      <c r="K63" s="189"/>
    </row>
    <row r="64" s="8" customFormat="1" ht="19.92" customHeight="1">
      <c r="B64" s="183"/>
      <c r="C64" s="184"/>
      <c r="D64" s="185" t="s">
        <v>760</v>
      </c>
      <c r="E64" s="186"/>
      <c r="F64" s="186"/>
      <c r="G64" s="186"/>
      <c r="H64" s="186"/>
      <c r="I64" s="187"/>
      <c r="J64" s="188">
        <f>J138</f>
        <v>0</v>
      </c>
      <c r="K64" s="189"/>
    </row>
    <row r="65" s="8" customFormat="1" ht="19.92" customHeight="1">
      <c r="B65" s="183"/>
      <c r="C65" s="184"/>
      <c r="D65" s="185" t="s">
        <v>761</v>
      </c>
      <c r="E65" s="186"/>
      <c r="F65" s="186"/>
      <c r="G65" s="186"/>
      <c r="H65" s="186"/>
      <c r="I65" s="187"/>
      <c r="J65" s="188">
        <f>J140</f>
        <v>0</v>
      </c>
      <c r="K65" s="189"/>
    </row>
    <row r="66" s="8" customFormat="1" ht="19.92" customHeight="1">
      <c r="B66" s="183"/>
      <c r="C66" s="184"/>
      <c r="D66" s="185" t="s">
        <v>755</v>
      </c>
      <c r="E66" s="186"/>
      <c r="F66" s="186"/>
      <c r="G66" s="186"/>
      <c r="H66" s="186"/>
      <c r="I66" s="187"/>
      <c r="J66" s="188">
        <f>J142</f>
        <v>0</v>
      </c>
      <c r="K66" s="189"/>
    </row>
    <row r="67" s="8" customFormat="1" ht="19.92" customHeight="1">
      <c r="B67" s="183"/>
      <c r="C67" s="184"/>
      <c r="D67" s="185" t="s">
        <v>756</v>
      </c>
      <c r="E67" s="186"/>
      <c r="F67" s="186"/>
      <c r="G67" s="186"/>
      <c r="H67" s="186"/>
      <c r="I67" s="187"/>
      <c r="J67" s="188">
        <f>J143</f>
        <v>0</v>
      </c>
      <c r="K67" s="189"/>
    </row>
    <row r="68" s="8" customFormat="1" ht="19.92" customHeight="1">
      <c r="B68" s="183"/>
      <c r="C68" s="184"/>
      <c r="D68" s="185" t="s">
        <v>757</v>
      </c>
      <c r="E68" s="186"/>
      <c r="F68" s="186"/>
      <c r="G68" s="186"/>
      <c r="H68" s="186"/>
      <c r="I68" s="187"/>
      <c r="J68" s="188">
        <f>J145</f>
        <v>0</v>
      </c>
      <c r="K68" s="189"/>
    </row>
    <row r="69" s="8" customFormat="1" ht="19.92" customHeight="1">
      <c r="B69" s="183"/>
      <c r="C69" s="184"/>
      <c r="D69" s="185" t="s">
        <v>758</v>
      </c>
      <c r="E69" s="186"/>
      <c r="F69" s="186"/>
      <c r="G69" s="186"/>
      <c r="H69" s="186"/>
      <c r="I69" s="187"/>
      <c r="J69" s="188">
        <f>J147</f>
        <v>0</v>
      </c>
      <c r="K69" s="189"/>
    </row>
    <row r="70" s="8" customFormat="1" ht="19.92" customHeight="1">
      <c r="B70" s="183"/>
      <c r="C70" s="184"/>
      <c r="D70" s="185" t="s">
        <v>759</v>
      </c>
      <c r="E70" s="186"/>
      <c r="F70" s="186"/>
      <c r="G70" s="186"/>
      <c r="H70" s="186"/>
      <c r="I70" s="187"/>
      <c r="J70" s="188">
        <f>J153</f>
        <v>0</v>
      </c>
      <c r="K70" s="189"/>
    </row>
    <row r="71" s="8" customFormat="1" ht="19.92" customHeight="1">
      <c r="B71" s="183"/>
      <c r="C71" s="184"/>
      <c r="D71" s="185" t="s">
        <v>760</v>
      </c>
      <c r="E71" s="186"/>
      <c r="F71" s="186"/>
      <c r="G71" s="186"/>
      <c r="H71" s="186"/>
      <c r="I71" s="187"/>
      <c r="J71" s="188">
        <f>J157</f>
        <v>0</v>
      </c>
      <c r="K71" s="189"/>
    </row>
    <row r="72" s="8" customFormat="1" ht="19.92" customHeight="1">
      <c r="B72" s="183"/>
      <c r="C72" s="184"/>
      <c r="D72" s="185" t="s">
        <v>761</v>
      </c>
      <c r="E72" s="186"/>
      <c r="F72" s="186"/>
      <c r="G72" s="186"/>
      <c r="H72" s="186"/>
      <c r="I72" s="187"/>
      <c r="J72" s="188">
        <f>J159</f>
        <v>0</v>
      </c>
      <c r="K72" s="189"/>
    </row>
    <row r="73" s="7" customFormat="1" ht="24.96" customHeight="1">
      <c r="B73" s="176"/>
      <c r="C73" s="177"/>
      <c r="D73" s="178" t="s">
        <v>762</v>
      </c>
      <c r="E73" s="179"/>
      <c r="F73" s="179"/>
      <c r="G73" s="179"/>
      <c r="H73" s="179"/>
      <c r="I73" s="180"/>
      <c r="J73" s="181">
        <f>J161</f>
        <v>0</v>
      </c>
      <c r="K73" s="182"/>
    </row>
    <row r="74" s="8" customFormat="1" ht="19.92" customHeight="1">
      <c r="B74" s="183"/>
      <c r="C74" s="184"/>
      <c r="D74" s="185" t="s">
        <v>763</v>
      </c>
      <c r="E74" s="186"/>
      <c r="F74" s="186"/>
      <c r="G74" s="186"/>
      <c r="H74" s="186"/>
      <c r="I74" s="187"/>
      <c r="J74" s="188">
        <f>J162</f>
        <v>0</v>
      </c>
      <c r="K74" s="189"/>
    </row>
    <row r="75" s="8" customFormat="1" ht="19.92" customHeight="1">
      <c r="B75" s="183"/>
      <c r="C75" s="184"/>
      <c r="D75" s="185" t="s">
        <v>764</v>
      </c>
      <c r="E75" s="186"/>
      <c r="F75" s="186"/>
      <c r="G75" s="186"/>
      <c r="H75" s="186"/>
      <c r="I75" s="187"/>
      <c r="J75" s="188">
        <f>J165</f>
        <v>0</v>
      </c>
      <c r="K75" s="189"/>
    </row>
    <row r="76" s="8" customFormat="1" ht="19.92" customHeight="1">
      <c r="B76" s="183"/>
      <c r="C76" s="184"/>
      <c r="D76" s="185" t="s">
        <v>765</v>
      </c>
      <c r="E76" s="186"/>
      <c r="F76" s="186"/>
      <c r="G76" s="186"/>
      <c r="H76" s="186"/>
      <c r="I76" s="187"/>
      <c r="J76" s="188">
        <f>J168</f>
        <v>0</v>
      </c>
      <c r="K76" s="189"/>
    </row>
    <row r="77" s="8" customFormat="1" ht="19.92" customHeight="1">
      <c r="B77" s="183"/>
      <c r="C77" s="184"/>
      <c r="D77" s="185" t="s">
        <v>766</v>
      </c>
      <c r="E77" s="186"/>
      <c r="F77" s="186"/>
      <c r="G77" s="186"/>
      <c r="H77" s="186"/>
      <c r="I77" s="187"/>
      <c r="J77" s="188">
        <f>J172</f>
        <v>0</v>
      </c>
      <c r="K77" s="189"/>
    </row>
    <row r="78" s="8" customFormat="1" ht="19.92" customHeight="1">
      <c r="B78" s="183"/>
      <c r="C78" s="184"/>
      <c r="D78" s="185" t="s">
        <v>767</v>
      </c>
      <c r="E78" s="186"/>
      <c r="F78" s="186"/>
      <c r="G78" s="186"/>
      <c r="H78" s="186"/>
      <c r="I78" s="187"/>
      <c r="J78" s="188">
        <f>J176</f>
        <v>0</v>
      </c>
      <c r="K78" s="189"/>
    </row>
    <row r="79" s="8" customFormat="1" ht="19.92" customHeight="1">
      <c r="B79" s="183"/>
      <c r="C79" s="184"/>
      <c r="D79" s="185" t="s">
        <v>768</v>
      </c>
      <c r="E79" s="186"/>
      <c r="F79" s="186"/>
      <c r="G79" s="186"/>
      <c r="H79" s="186"/>
      <c r="I79" s="187"/>
      <c r="J79" s="188">
        <f>J180</f>
        <v>0</v>
      </c>
      <c r="K79" s="189"/>
    </row>
    <row r="80" s="8" customFormat="1" ht="19.92" customHeight="1">
      <c r="B80" s="183"/>
      <c r="C80" s="184"/>
      <c r="D80" s="185" t="s">
        <v>769</v>
      </c>
      <c r="E80" s="186"/>
      <c r="F80" s="186"/>
      <c r="G80" s="186"/>
      <c r="H80" s="186"/>
      <c r="I80" s="187"/>
      <c r="J80" s="188">
        <f>J183</f>
        <v>0</v>
      </c>
      <c r="K80" s="189"/>
    </row>
    <row r="81" s="8" customFormat="1" ht="19.92" customHeight="1">
      <c r="B81" s="183"/>
      <c r="C81" s="184"/>
      <c r="D81" s="185" t="s">
        <v>769</v>
      </c>
      <c r="E81" s="186"/>
      <c r="F81" s="186"/>
      <c r="G81" s="186"/>
      <c r="H81" s="186"/>
      <c r="I81" s="187"/>
      <c r="J81" s="188">
        <f>J185</f>
        <v>0</v>
      </c>
      <c r="K81" s="189"/>
    </row>
    <row r="82" s="8" customFormat="1" ht="19.92" customHeight="1">
      <c r="B82" s="183"/>
      <c r="C82" s="184"/>
      <c r="D82" s="185" t="s">
        <v>770</v>
      </c>
      <c r="E82" s="186"/>
      <c r="F82" s="186"/>
      <c r="G82" s="186"/>
      <c r="H82" s="186"/>
      <c r="I82" s="187"/>
      <c r="J82" s="188">
        <f>J190</f>
        <v>0</v>
      </c>
      <c r="K82" s="189"/>
    </row>
    <row r="83" s="8" customFormat="1" ht="19.92" customHeight="1">
      <c r="B83" s="183"/>
      <c r="C83" s="184"/>
      <c r="D83" s="185" t="s">
        <v>771</v>
      </c>
      <c r="E83" s="186"/>
      <c r="F83" s="186"/>
      <c r="G83" s="186"/>
      <c r="H83" s="186"/>
      <c r="I83" s="187"/>
      <c r="J83" s="188">
        <f>J194</f>
        <v>0</v>
      </c>
      <c r="K83" s="189"/>
    </row>
    <row r="84" s="8" customFormat="1" ht="19.92" customHeight="1">
      <c r="B84" s="183"/>
      <c r="C84" s="184"/>
      <c r="D84" s="185" t="s">
        <v>772</v>
      </c>
      <c r="E84" s="186"/>
      <c r="F84" s="186"/>
      <c r="G84" s="186"/>
      <c r="H84" s="186"/>
      <c r="I84" s="187"/>
      <c r="J84" s="188">
        <f>J195</f>
        <v>0</v>
      </c>
      <c r="K84" s="189"/>
    </row>
    <row r="85" s="8" customFormat="1" ht="19.92" customHeight="1">
      <c r="B85" s="183"/>
      <c r="C85" s="184"/>
      <c r="D85" s="185" t="s">
        <v>773</v>
      </c>
      <c r="E85" s="186"/>
      <c r="F85" s="186"/>
      <c r="G85" s="186"/>
      <c r="H85" s="186"/>
      <c r="I85" s="187"/>
      <c r="J85" s="188">
        <f>J196</f>
        <v>0</v>
      </c>
      <c r="K85" s="189"/>
    </row>
    <row r="86" s="8" customFormat="1" ht="19.92" customHeight="1">
      <c r="B86" s="183"/>
      <c r="C86" s="184"/>
      <c r="D86" s="185" t="s">
        <v>774</v>
      </c>
      <c r="E86" s="186"/>
      <c r="F86" s="186"/>
      <c r="G86" s="186"/>
      <c r="H86" s="186"/>
      <c r="I86" s="187"/>
      <c r="J86" s="188">
        <f>J203</f>
        <v>0</v>
      </c>
      <c r="K86" s="189"/>
    </row>
    <row r="87" s="8" customFormat="1" ht="19.92" customHeight="1">
      <c r="B87" s="183"/>
      <c r="C87" s="184"/>
      <c r="D87" s="185" t="s">
        <v>775</v>
      </c>
      <c r="E87" s="186"/>
      <c r="F87" s="186"/>
      <c r="G87" s="186"/>
      <c r="H87" s="186"/>
      <c r="I87" s="187"/>
      <c r="J87" s="188">
        <f>J205</f>
        <v>0</v>
      </c>
      <c r="K87" s="189"/>
    </row>
    <row r="88" s="8" customFormat="1" ht="19.92" customHeight="1">
      <c r="B88" s="183"/>
      <c r="C88" s="184"/>
      <c r="D88" s="185" t="s">
        <v>773</v>
      </c>
      <c r="E88" s="186"/>
      <c r="F88" s="186"/>
      <c r="G88" s="186"/>
      <c r="H88" s="186"/>
      <c r="I88" s="187"/>
      <c r="J88" s="188">
        <f>J206</f>
        <v>0</v>
      </c>
      <c r="K88" s="189"/>
    </row>
    <row r="89" s="8" customFormat="1" ht="19.92" customHeight="1">
      <c r="B89" s="183"/>
      <c r="C89" s="184"/>
      <c r="D89" s="185" t="s">
        <v>776</v>
      </c>
      <c r="E89" s="186"/>
      <c r="F89" s="186"/>
      <c r="G89" s="186"/>
      <c r="H89" s="186"/>
      <c r="I89" s="187"/>
      <c r="J89" s="188">
        <f>J210</f>
        <v>0</v>
      </c>
      <c r="K89" s="189"/>
    </row>
    <row r="90" s="8" customFormat="1" ht="19.92" customHeight="1">
      <c r="B90" s="183"/>
      <c r="C90" s="184"/>
      <c r="D90" s="185" t="s">
        <v>777</v>
      </c>
      <c r="E90" s="186"/>
      <c r="F90" s="186"/>
      <c r="G90" s="186"/>
      <c r="H90" s="186"/>
      <c r="I90" s="187"/>
      <c r="J90" s="188">
        <f>J212</f>
        <v>0</v>
      </c>
      <c r="K90" s="189"/>
    </row>
    <row r="91" s="8" customFormat="1" ht="19.92" customHeight="1">
      <c r="B91" s="183"/>
      <c r="C91" s="184"/>
      <c r="D91" s="185" t="s">
        <v>778</v>
      </c>
      <c r="E91" s="186"/>
      <c r="F91" s="186"/>
      <c r="G91" s="186"/>
      <c r="H91" s="186"/>
      <c r="I91" s="187"/>
      <c r="J91" s="188">
        <f>J213</f>
        <v>0</v>
      </c>
      <c r="K91" s="189"/>
    </row>
    <row r="92" s="8" customFormat="1" ht="19.92" customHeight="1">
      <c r="B92" s="183"/>
      <c r="C92" s="184"/>
      <c r="D92" s="185" t="s">
        <v>779</v>
      </c>
      <c r="E92" s="186"/>
      <c r="F92" s="186"/>
      <c r="G92" s="186"/>
      <c r="H92" s="186"/>
      <c r="I92" s="187"/>
      <c r="J92" s="188">
        <f>J214</f>
        <v>0</v>
      </c>
      <c r="K92" s="189"/>
    </row>
    <row r="93" s="8" customFormat="1" ht="19.92" customHeight="1">
      <c r="B93" s="183"/>
      <c r="C93" s="184"/>
      <c r="D93" s="185" t="s">
        <v>780</v>
      </c>
      <c r="E93" s="186"/>
      <c r="F93" s="186"/>
      <c r="G93" s="186"/>
      <c r="H93" s="186"/>
      <c r="I93" s="187"/>
      <c r="J93" s="188">
        <f>J221</f>
        <v>0</v>
      </c>
      <c r="K93" s="189"/>
    </row>
    <row r="94" s="8" customFormat="1" ht="19.92" customHeight="1">
      <c r="B94" s="183"/>
      <c r="C94" s="184"/>
      <c r="D94" s="185" t="s">
        <v>781</v>
      </c>
      <c r="E94" s="186"/>
      <c r="F94" s="186"/>
      <c r="G94" s="186"/>
      <c r="H94" s="186"/>
      <c r="I94" s="187"/>
      <c r="J94" s="188">
        <f>J223</f>
        <v>0</v>
      </c>
      <c r="K94" s="189"/>
    </row>
    <row r="95" s="8" customFormat="1" ht="19.92" customHeight="1">
      <c r="B95" s="183"/>
      <c r="C95" s="184"/>
      <c r="D95" s="185" t="s">
        <v>782</v>
      </c>
      <c r="E95" s="186"/>
      <c r="F95" s="186"/>
      <c r="G95" s="186"/>
      <c r="H95" s="186"/>
      <c r="I95" s="187"/>
      <c r="J95" s="188">
        <f>J227</f>
        <v>0</v>
      </c>
      <c r="K95" s="189"/>
    </row>
    <row r="96" s="8" customFormat="1" ht="19.92" customHeight="1">
      <c r="B96" s="183"/>
      <c r="C96" s="184"/>
      <c r="D96" s="185" t="s">
        <v>783</v>
      </c>
      <c r="E96" s="186"/>
      <c r="F96" s="186"/>
      <c r="G96" s="186"/>
      <c r="H96" s="186"/>
      <c r="I96" s="187"/>
      <c r="J96" s="188">
        <f>J229</f>
        <v>0</v>
      </c>
      <c r="K96" s="189"/>
    </row>
    <row r="97" s="8" customFormat="1" ht="19.92" customHeight="1">
      <c r="B97" s="183"/>
      <c r="C97" s="184"/>
      <c r="D97" s="185" t="s">
        <v>784</v>
      </c>
      <c r="E97" s="186"/>
      <c r="F97" s="186"/>
      <c r="G97" s="186"/>
      <c r="H97" s="186"/>
      <c r="I97" s="187"/>
      <c r="J97" s="188">
        <f>J230</f>
        <v>0</v>
      </c>
      <c r="K97" s="189"/>
    </row>
    <row r="98" s="1" customFormat="1" ht="21.84" customHeight="1">
      <c r="B98" s="45"/>
      <c r="C98" s="46"/>
      <c r="D98" s="46"/>
      <c r="E98" s="46"/>
      <c r="F98" s="46"/>
      <c r="G98" s="46"/>
      <c r="H98" s="46"/>
      <c r="I98" s="143"/>
      <c r="J98" s="46"/>
      <c r="K98" s="50"/>
    </row>
    <row r="99" s="1" customFormat="1" ht="6.96" customHeight="1">
      <c r="B99" s="66"/>
      <c r="C99" s="67"/>
      <c r="D99" s="67"/>
      <c r="E99" s="67"/>
      <c r="F99" s="67"/>
      <c r="G99" s="67"/>
      <c r="H99" s="67"/>
      <c r="I99" s="165"/>
      <c r="J99" s="67"/>
      <c r="K99" s="68"/>
    </row>
    <row r="103" s="1" customFormat="1" ht="6.96" customHeight="1">
      <c r="B103" s="69"/>
      <c r="C103" s="70"/>
      <c r="D103" s="70"/>
      <c r="E103" s="70"/>
      <c r="F103" s="70"/>
      <c r="G103" s="70"/>
      <c r="H103" s="70"/>
      <c r="I103" s="168"/>
      <c r="J103" s="70"/>
      <c r="K103" s="70"/>
      <c r="L103" s="71"/>
    </row>
    <row r="104" s="1" customFormat="1" ht="36.96" customHeight="1">
      <c r="B104" s="45"/>
      <c r="C104" s="72" t="s">
        <v>127</v>
      </c>
      <c r="D104" s="73"/>
      <c r="E104" s="73"/>
      <c r="F104" s="73"/>
      <c r="G104" s="73"/>
      <c r="H104" s="73"/>
      <c r="I104" s="190"/>
      <c r="J104" s="73"/>
      <c r="K104" s="73"/>
      <c r="L104" s="71"/>
    </row>
    <row r="105" s="1" customFormat="1" ht="6.96" customHeight="1">
      <c r="B105" s="45"/>
      <c r="C105" s="73"/>
      <c r="D105" s="73"/>
      <c r="E105" s="73"/>
      <c r="F105" s="73"/>
      <c r="G105" s="73"/>
      <c r="H105" s="73"/>
      <c r="I105" s="190"/>
      <c r="J105" s="73"/>
      <c r="K105" s="73"/>
      <c r="L105" s="71"/>
    </row>
    <row r="106" s="1" customFormat="1" ht="14.4" customHeight="1">
      <c r="B106" s="45"/>
      <c r="C106" s="75" t="s">
        <v>18</v>
      </c>
      <c r="D106" s="73"/>
      <c r="E106" s="73"/>
      <c r="F106" s="73"/>
      <c r="G106" s="73"/>
      <c r="H106" s="73"/>
      <c r="I106" s="190"/>
      <c r="J106" s="73"/>
      <c r="K106" s="73"/>
      <c r="L106" s="71"/>
    </row>
    <row r="107" s="1" customFormat="1" ht="16.5" customHeight="1">
      <c r="B107" s="45"/>
      <c r="C107" s="73"/>
      <c r="D107" s="73"/>
      <c r="E107" s="191" t="str">
        <f>E7</f>
        <v>Stavební úpravy objektu VOŠS a SŠS Vysoké Mýto v ul. Kpt. Poplera č.p. 272 - rozdělení 2. NP</v>
      </c>
      <c r="F107" s="75"/>
      <c r="G107" s="75"/>
      <c r="H107" s="75"/>
      <c r="I107" s="190"/>
      <c r="J107" s="73"/>
      <c r="K107" s="73"/>
      <c r="L107" s="71"/>
    </row>
    <row r="108" s="1" customFormat="1" ht="14.4" customHeight="1">
      <c r="B108" s="45"/>
      <c r="C108" s="75" t="s">
        <v>105</v>
      </c>
      <c r="D108" s="73"/>
      <c r="E108" s="73"/>
      <c r="F108" s="73"/>
      <c r="G108" s="73"/>
      <c r="H108" s="73"/>
      <c r="I108" s="190"/>
      <c r="J108" s="73"/>
      <c r="K108" s="73"/>
      <c r="L108" s="71"/>
    </row>
    <row r="109" s="1" customFormat="1" ht="17.25" customHeight="1">
      <c r="B109" s="45"/>
      <c r="C109" s="73"/>
      <c r="D109" s="73"/>
      <c r="E109" s="81" t="str">
        <f>E9</f>
        <v>KA03 - Elektro 2. NP</v>
      </c>
      <c r="F109" s="73"/>
      <c r="G109" s="73"/>
      <c r="H109" s="73"/>
      <c r="I109" s="190"/>
      <c r="J109" s="73"/>
      <c r="K109" s="73"/>
      <c r="L109" s="71"/>
    </row>
    <row r="110" s="1" customFormat="1" ht="6.96" customHeight="1">
      <c r="B110" s="45"/>
      <c r="C110" s="73"/>
      <c r="D110" s="73"/>
      <c r="E110" s="73"/>
      <c r="F110" s="73"/>
      <c r="G110" s="73"/>
      <c r="H110" s="73"/>
      <c r="I110" s="190"/>
      <c r="J110" s="73"/>
      <c r="K110" s="73"/>
      <c r="L110" s="71"/>
    </row>
    <row r="111" s="1" customFormat="1" ht="18" customHeight="1">
      <c r="B111" s="45"/>
      <c r="C111" s="75" t="s">
        <v>23</v>
      </c>
      <c r="D111" s="73"/>
      <c r="E111" s="73"/>
      <c r="F111" s="192" t="str">
        <f>F12</f>
        <v>na pozemku č. parc. 4020/5 v k.ú. Vysoké Mýto</v>
      </c>
      <c r="G111" s="73"/>
      <c r="H111" s="73"/>
      <c r="I111" s="193" t="s">
        <v>25</v>
      </c>
      <c r="J111" s="84" t="str">
        <f>IF(J12="","",J12)</f>
        <v>9. 5. 2019</v>
      </c>
      <c r="K111" s="73"/>
      <c r="L111" s="71"/>
    </row>
    <row r="112" s="1" customFormat="1" ht="6.96" customHeight="1">
      <c r="B112" s="45"/>
      <c r="C112" s="73"/>
      <c r="D112" s="73"/>
      <c r="E112" s="73"/>
      <c r="F112" s="73"/>
      <c r="G112" s="73"/>
      <c r="H112" s="73"/>
      <c r="I112" s="190"/>
      <c r="J112" s="73"/>
      <c r="K112" s="73"/>
      <c r="L112" s="71"/>
    </row>
    <row r="113" s="1" customFormat="1">
      <c r="B113" s="45"/>
      <c r="C113" s="75" t="s">
        <v>27</v>
      </c>
      <c r="D113" s="73"/>
      <c r="E113" s="73"/>
      <c r="F113" s="192" t="str">
        <f>E15</f>
        <v>VOŠ a SPŠ stavební Vysoké Mýto, ul. Kpt.Poplera272</v>
      </c>
      <c r="G113" s="73"/>
      <c r="H113" s="73"/>
      <c r="I113" s="193" t="s">
        <v>33</v>
      </c>
      <c r="J113" s="192" t="str">
        <f>E21</f>
        <v>Ing. David Karbulka, Jaroslav 34</v>
      </c>
      <c r="K113" s="73"/>
      <c r="L113" s="71"/>
    </row>
    <row r="114" s="1" customFormat="1" ht="14.4" customHeight="1">
      <c r="B114" s="45"/>
      <c r="C114" s="75" t="s">
        <v>31</v>
      </c>
      <c r="D114" s="73"/>
      <c r="E114" s="73"/>
      <c r="F114" s="192" t="str">
        <f>IF(E18="","",E18)</f>
        <v/>
      </c>
      <c r="G114" s="73"/>
      <c r="H114" s="73"/>
      <c r="I114" s="190"/>
      <c r="J114" s="73"/>
      <c r="K114" s="73"/>
      <c r="L114" s="71"/>
    </row>
    <row r="115" s="1" customFormat="1" ht="10.32" customHeight="1">
      <c r="B115" s="45"/>
      <c r="C115" s="73"/>
      <c r="D115" s="73"/>
      <c r="E115" s="73"/>
      <c r="F115" s="73"/>
      <c r="G115" s="73"/>
      <c r="H115" s="73"/>
      <c r="I115" s="190"/>
      <c r="J115" s="73"/>
      <c r="K115" s="73"/>
      <c r="L115" s="71"/>
    </row>
    <row r="116" s="9" customFormat="1" ht="29.28" customHeight="1">
      <c r="B116" s="194"/>
      <c r="C116" s="195" t="s">
        <v>128</v>
      </c>
      <c r="D116" s="196" t="s">
        <v>58</v>
      </c>
      <c r="E116" s="196" t="s">
        <v>54</v>
      </c>
      <c r="F116" s="196" t="s">
        <v>129</v>
      </c>
      <c r="G116" s="196" t="s">
        <v>130</v>
      </c>
      <c r="H116" s="196" t="s">
        <v>131</v>
      </c>
      <c r="I116" s="197" t="s">
        <v>132</v>
      </c>
      <c r="J116" s="196" t="s">
        <v>109</v>
      </c>
      <c r="K116" s="198" t="s">
        <v>133</v>
      </c>
      <c r="L116" s="199"/>
      <c r="M116" s="101" t="s">
        <v>134</v>
      </c>
      <c r="N116" s="102" t="s">
        <v>43</v>
      </c>
      <c r="O116" s="102" t="s">
        <v>135</v>
      </c>
      <c r="P116" s="102" t="s">
        <v>136</v>
      </c>
      <c r="Q116" s="102" t="s">
        <v>137</v>
      </c>
      <c r="R116" s="102" t="s">
        <v>138</v>
      </c>
      <c r="S116" s="102" t="s">
        <v>139</v>
      </c>
      <c r="T116" s="103" t="s">
        <v>140</v>
      </c>
    </row>
    <row r="117" s="1" customFormat="1" ht="29.28" customHeight="1">
      <c r="B117" s="45"/>
      <c r="C117" s="107" t="s">
        <v>110</v>
      </c>
      <c r="D117" s="73"/>
      <c r="E117" s="73"/>
      <c r="F117" s="73"/>
      <c r="G117" s="73"/>
      <c r="H117" s="73"/>
      <c r="I117" s="190"/>
      <c r="J117" s="200">
        <f>BK117</f>
        <v>0</v>
      </c>
      <c r="K117" s="73"/>
      <c r="L117" s="71"/>
      <c r="M117" s="104"/>
      <c r="N117" s="105"/>
      <c r="O117" s="105"/>
      <c r="P117" s="201">
        <f>P118+P161</f>
        <v>0</v>
      </c>
      <c r="Q117" s="105"/>
      <c r="R117" s="201">
        <f>R118+R161</f>
        <v>0</v>
      </c>
      <c r="S117" s="105"/>
      <c r="T117" s="202">
        <f>T118+T161</f>
        <v>0</v>
      </c>
      <c r="AT117" s="23" t="s">
        <v>72</v>
      </c>
      <c r="AU117" s="23" t="s">
        <v>111</v>
      </c>
      <c r="BK117" s="203">
        <f>BK118+BK161</f>
        <v>0</v>
      </c>
    </row>
    <row r="118" s="10" customFormat="1" ht="37.44" customHeight="1">
      <c r="B118" s="204"/>
      <c r="C118" s="205"/>
      <c r="D118" s="206" t="s">
        <v>72</v>
      </c>
      <c r="E118" s="207" t="s">
        <v>785</v>
      </c>
      <c r="F118" s="207" t="s">
        <v>786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P119+P123+P124+P126+P128+P134+P138+P140+P142+P143+P145+P147+P153+P157+P159</f>
        <v>0</v>
      </c>
      <c r="Q118" s="212"/>
      <c r="R118" s="213">
        <f>R119+R123+R124+R126+R128+R134+R138+R140+R142+R143+R145+R147+R153+R157+R159</f>
        <v>0</v>
      </c>
      <c r="S118" s="212"/>
      <c r="T118" s="214">
        <f>T119+T123+T124+T126+T128+T134+T138+T140+T142+T143+T145+T147+T153+T157+T159</f>
        <v>0</v>
      </c>
      <c r="AR118" s="215" t="s">
        <v>81</v>
      </c>
      <c r="AT118" s="216" t="s">
        <v>72</v>
      </c>
      <c r="AU118" s="216" t="s">
        <v>73</v>
      </c>
      <c r="AY118" s="215" t="s">
        <v>143</v>
      </c>
      <c r="BK118" s="217">
        <f>BK119+BK123+BK124+BK126+BK128+BK134+BK138+BK140+BK142+BK143+BK145+BK147+BK153+BK157+BK159</f>
        <v>0</v>
      </c>
    </row>
    <row r="119" s="10" customFormat="1" ht="19.92" customHeight="1">
      <c r="B119" s="204"/>
      <c r="C119" s="205"/>
      <c r="D119" s="206" t="s">
        <v>72</v>
      </c>
      <c r="E119" s="218" t="s">
        <v>787</v>
      </c>
      <c r="F119" s="218" t="s">
        <v>788</v>
      </c>
      <c r="G119" s="205"/>
      <c r="H119" s="205"/>
      <c r="I119" s="208"/>
      <c r="J119" s="219">
        <f>BK119</f>
        <v>0</v>
      </c>
      <c r="K119" s="205"/>
      <c r="L119" s="210"/>
      <c r="M119" s="211"/>
      <c r="N119" s="212"/>
      <c r="O119" s="212"/>
      <c r="P119" s="213">
        <f>SUM(P120:P122)</f>
        <v>0</v>
      </c>
      <c r="Q119" s="212"/>
      <c r="R119" s="213">
        <f>SUM(R120:R122)</f>
        <v>0</v>
      </c>
      <c r="S119" s="212"/>
      <c r="T119" s="214">
        <f>SUM(T120:T122)</f>
        <v>0</v>
      </c>
      <c r="AR119" s="215" t="s">
        <v>81</v>
      </c>
      <c r="AT119" s="216" t="s">
        <v>72</v>
      </c>
      <c r="AU119" s="216" t="s">
        <v>81</v>
      </c>
      <c r="AY119" s="215" t="s">
        <v>143</v>
      </c>
      <c r="BK119" s="217">
        <f>SUM(BK120:BK122)</f>
        <v>0</v>
      </c>
    </row>
    <row r="120" s="1" customFormat="1" ht="16.5" customHeight="1">
      <c r="B120" s="45"/>
      <c r="C120" s="220" t="s">
        <v>81</v>
      </c>
      <c r="D120" s="220" t="s">
        <v>146</v>
      </c>
      <c r="E120" s="221" t="s">
        <v>789</v>
      </c>
      <c r="F120" s="222" t="s">
        <v>790</v>
      </c>
      <c r="G120" s="223" t="s">
        <v>387</v>
      </c>
      <c r="H120" s="224">
        <v>2</v>
      </c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44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151</v>
      </c>
      <c r="AT120" s="23" t="s">
        <v>146</v>
      </c>
      <c r="AU120" s="23" t="s">
        <v>83</v>
      </c>
      <c r="AY120" s="23" t="s">
        <v>143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81</v>
      </c>
      <c r="BK120" s="231">
        <f>ROUND(I120*H120,2)</f>
        <v>0</v>
      </c>
      <c r="BL120" s="23" t="s">
        <v>151</v>
      </c>
      <c r="BM120" s="23" t="s">
        <v>791</v>
      </c>
    </row>
    <row r="121" s="1" customFormat="1" ht="16.5" customHeight="1">
      <c r="B121" s="45"/>
      <c r="C121" s="220" t="s">
        <v>83</v>
      </c>
      <c r="D121" s="220" t="s">
        <v>146</v>
      </c>
      <c r="E121" s="221" t="s">
        <v>792</v>
      </c>
      <c r="F121" s="222" t="s">
        <v>793</v>
      </c>
      <c r="G121" s="223" t="s">
        <v>387</v>
      </c>
      <c r="H121" s="224">
        <v>1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44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151</v>
      </c>
      <c r="AT121" s="23" t="s">
        <v>146</v>
      </c>
      <c r="AU121" s="23" t="s">
        <v>83</v>
      </c>
      <c r="AY121" s="23" t="s">
        <v>143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81</v>
      </c>
      <c r="BK121" s="231">
        <f>ROUND(I121*H121,2)</f>
        <v>0</v>
      </c>
      <c r="BL121" s="23" t="s">
        <v>151</v>
      </c>
      <c r="BM121" s="23" t="s">
        <v>794</v>
      </c>
    </row>
    <row r="122" s="1" customFormat="1" ht="16.5" customHeight="1">
      <c r="B122" s="45"/>
      <c r="C122" s="220" t="s">
        <v>144</v>
      </c>
      <c r="D122" s="220" t="s">
        <v>146</v>
      </c>
      <c r="E122" s="221" t="s">
        <v>795</v>
      </c>
      <c r="F122" s="222" t="s">
        <v>796</v>
      </c>
      <c r="G122" s="223" t="s">
        <v>387</v>
      </c>
      <c r="H122" s="224">
        <v>1</v>
      </c>
      <c r="I122" s="225"/>
      <c r="J122" s="226">
        <f>ROUND(I122*H122,2)</f>
        <v>0</v>
      </c>
      <c r="K122" s="222" t="s">
        <v>21</v>
      </c>
      <c r="L122" s="71"/>
      <c r="M122" s="227" t="s">
        <v>21</v>
      </c>
      <c r="N122" s="228" t="s">
        <v>44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151</v>
      </c>
      <c r="AT122" s="23" t="s">
        <v>146</v>
      </c>
      <c r="AU122" s="23" t="s">
        <v>83</v>
      </c>
      <c r="AY122" s="23" t="s">
        <v>143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81</v>
      </c>
      <c r="BK122" s="231">
        <f>ROUND(I122*H122,2)</f>
        <v>0</v>
      </c>
      <c r="BL122" s="23" t="s">
        <v>151</v>
      </c>
      <c r="BM122" s="23" t="s">
        <v>797</v>
      </c>
    </row>
    <row r="123" s="10" customFormat="1" ht="29.88" customHeight="1">
      <c r="B123" s="204"/>
      <c r="C123" s="205"/>
      <c r="D123" s="206" t="s">
        <v>72</v>
      </c>
      <c r="E123" s="218" t="s">
        <v>798</v>
      </c>
      <c r="F123" s="218" t="s">
        <v>799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v>0</v>
      </c>
      <c r="Q123" s="212"/>
      <c r="R123" s="213">
        <v>0</v>
      </c>
      <c r="S123" s="212"/>
      <c r="T123" s="214">
        <v>0</v>
      </c>
      <c r="AR123" s="215" t="s">
        <v>81</v>
      </c>
      <c r="AT123" s="216" t="s">
        <v>72</v>
      </c>
      <c r="AU123" s="216" t="s">
        <v>81</v>
      </c>
      <c r="AY123" s="215" t="s">
        <v>143</v>
      </c>
      <c r="BK123" s="217">
        <v>0</v>
      </c>
    </row>
    <row r="124" s="10" customFormat="1" ht="19.92" customHeight="1">
      <c r="B124" s="204"/>
      <c r="C124" s="205"/>
      <c r="D124" s="206" t="s">
        <v>72</v>
      </c>
      <c r="E124" s="218" t="s">
        <v>800</v>
      </c>
      <c r="F124" s="218" t="s">
        <v>801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P125</f>
        <v>0</v>
      </c>
      <c r="Q124" s="212"/>
      <c r="R124" s="213">
        <f>R125</f>
        <v>0</v>
      </c>
      <c r="S124" s="212"/>
      <c r="T124" s="214">
        <f>T125</f>
        <v>0</v>
      </c>
      <c r="AR124" s="215" t="s">
        <v>81</v>
      </c>
      <c r="AT124" s="216" t="s">
        <v>72</v>
      </c>
      <c r="AU124" s="216" t="s">
        <v>81</v>
      </c>
      <c r="AY124" s="215" t="s">
        <v>143</v>
      </c>
      <c r="BK124" s="217">
        <f>BK125</f>
        <v>0</v>
      </c>
    </row>
    <row r="125" s="1" customFormat="1" ht="16.5" customHeight="1">
      <c r="B125" s="45"/>
      <c r="C125" s="220" t="s">
        <v>151</v>
      </c>
      <c r="D125" s="220" t="s">
        <v>146</v>
      </c>
      <c r="E125" s="221" t="s">
        <v>802</v>
      </c>
      <c r="F125" s="222" t="s">
        <v>803</v>
      </c>
      <c r="G125" s="223" t="s">
        <v>804</v>
      </c>
      <c r="H125" s="224">
        <v>1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44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151</v>
      </c>
      <c r="AT125" s="23" t="s">
        <v>146</v>
      </c>
      <c r="AU125" s="23" t="s">
        <v>83</v>
      </c>
      <c r="AY125" s="23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81</v>
      </c>
      <c r="BK125" s="231">
        <f>ROUND(I125*H125,2)</f>
        <v>0</v>
      </c>
      <c r="BL125" s="23" t="s">
        <v>151</v>
      </c>
      <c r="BM125" s="23" t="s">
        <v>83</v>
      </c>
    </row>
    <row r="126" s="10" customFormat="1" ht="29.88" customHeight="1">
      <c r="B126" s="204"/>
      <c r="C126" s="205"/>
      <c r="D126" s="206" t="s">
        <v>72</v>
      </c>
      <c r="E126" s="218" t="s">
        <v>805</v>
      </c>
      <c r="F126" s="218" t="s">
        <v>806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P127</f>
        <v>0</v>
      </c>
      <c r="Q126" s="212"/>
      <c r="R126" s="213">
        <f>R127</f>
        <v>0</v>
      </c>
      <c r="S126" s="212"/>
      <c r="T126" s="214">
        <f>T127</f>
        <v>0</v>
      </c>
      <c r="AR126" s="215" t="s">
        <v>81</v>
      </c>
      <c r="AT126" s="216" t="s">
        <v>72</v>
      </c>
      <c r="AU126" s="216" t="s">
        <v>81</v>
      </c>
      <c r="AY126" s="215" t="s">
        <v>143</v>
      </c>
      <c r="BK126" s="217">
        <f>BK127</f>
        <v>0</v>
      </c>
    </row>
    <row r="127" s="1" customFormat="1" ht="16.5" customHeight="1">
      <c r="B127" s="45"/>
      <c r="C127" s="220" t="s">
        <v>167</v>
      </c>
      <c r="D127" s="220" t="s">
        <v>146</v>
      </c>
      <c r="E127" s="221" t="s">
        <v>807</v>
      </c>
      <c r="F127" s="222" t="s">
        <v>808</v>
      </c>
      <c r="G127" s="223" t="s">
        <v>809</v>
      </c>
      <c r="H127" s="224">
        <v>1</v>
      </c>
      <c r="I127" s="225"/>
      <c r="J127" s="226">
        <f>ROUND(I127*H127,2)</f>
        <v>0</v>
      </c>
      <c r="K127" s="222" t="s">
        <v>21</v>
      </c>
      <c r="L127" s="71"/>
      <c r="M127" s="227" t="s">
        <v>21</v>
      </c>
      <c r="N127" s="228" t="s">
        <v>44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151</v>
      </c>
      <c r="AT127" s="23" t="s">
        <v>146</v>
      </c>
      <c r="AU127" s="23" t="s">
        <v>83</v>
      </c>
      <c r="AY127" s="23" t="s">
        <v>143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81</v>
      </c>
      <c r="BK127" s="231">
        <f>ROUND(I127*H127,2)</f>
        <v>0</v>
      </c>
      <c r="BL127" s="23" t="s">
        <v>151</v>
      </c>
      <c r="BM127" s="23" t="s">
        <v>151</v>
      </c>
    </row>
    <row r="128" s="10" customFormat="1" ht="29.88" customHeight="1">
      <c r="B128" s="204"/>
      <c r="C128" s="205"/>
      <c r="D128" s="206" t="s">
        <v>72</v>
      </c>
      <c r="E128" s="218" t="s">
        <v>810</v>
      </c>
      <c r="F128" s="218" t="s">
        <v>811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SUM(P129:P133)</f>
        <v>0</v>
      </c>
      <c r="Q128" s="212"/>
      <c r="R128" s="213">
        <f>SUM(R129:R133)</f>
        <v>0</v>
      </c>
      <c r="S128" s="212"/>
      <c r="T128" s="214">
        <f>SUM(T129:T133)</f>
        <v>0</v>
      </c>
      <c r="AR128" s="215" t="s">
        <v>81</v>
      </c>
      <c r="AT128" s="216" t="s">
        <v>72</v>
      </c>
      <c r="AU128" s="216" t="s">
        <v>81</v>
      </c>
      <c r="AY128" s="215" t="s">
        <v>143</v>
      </c>
      <c r="BK128" s="217">
        <f>SUM(BK129:BK133)</f>
        <v>0</v>
      </c>
    </row>
    <row r="129" s="1" customFormat="1" ht="25.5" customHeight="1">
      <c r="B129" s="45"/>
      <c r="C129" s="220" t="s">
        <v>173</v>
      </c>
      <c r="D129" s="220" t="s">
        <v>146</v>
      </c>
      <c r="E129" s="221" t="s">
        <v>812</v>
      </c>
      <c r="F129" s="222" t="s">
        <v>813</v>
      </c>
      <c r="G129" s="223" t="s">
        <v>804</v>
      </c>
      <c r="H129" s="224">
        <v>1</v>
      </c>
      <c r="I129" s="225"/>
      <c r="J129" s="226">
        <f>ROUND(I129*H129,2)</f>
        <v>0</v>
      </c>
      <c r="K129" s="222" t="s">
        <v>21</v>
      </c>
      <c r="L129" s="71"/>
      <c r="M129" s="227" t="s">
        <v>21</v>
      </c>
      <c r="N129" s="228" t="s">
        <v>44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151</v>
      </c>
      <c r="AT129" s="23" t="s">
        <v>146</v>
      </c>
      <c r="AU129" s="23" t="s">
        <v>83</v>
      </c>
      <c r="AY129" s="23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151</v>
      </c>
      <c r="BM129" s="23" t="s">
        <v>173</v>
      </c>
    </row>
    <row r="130" s="1" customFormat="1" ht="16.5" customHeight="1">
      <c r="B130" s="45"/>
      <c r="C130" s="220" t="s">
        <v>189</v>
      </c>
      <c r="D130" s="220" t="s">
        <v>146</v>
      </c>
      <c r="E130" s="221" t="s">
        <v>814</v>
      </c>
      <c r="F130" s="222" t="s">
        <v>815</v>
      </c>
      <c r="G130" s="223" t="s">
        <v>809</v>
      </c>
      <c r="H130" s="224">
        <v>3</v>
      </c>
      <c r="I130" s="225"/>
      <c r="J130" s="226">
        <f>ROUND(I130*H130,2)</f>
        <v>0</v>
      </c>
      <c r="K130" s="222" t="s">
        <v>21</v>
      </c>
      <c r="L130" s="71"/>
      <c r="M130" s="227" t="s">
        <v>21</v>
      </c>
      <c r="N130" s="228" t="s">
        <v>44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151</v>
      </c>
      <c r="AT130" s="23" t="s">
        <v>146</v>
      </c>
      <c r="AU130" s="23" t="s">
        <v>83</v>
      </c>
      <c r="AY130" s="23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81</v>
      </c>
      <c r="BK130" s="231">
        <f>ROUND(I130*H130,2)</f>
        <v>0</v>
      </c>
      <c r="BL130" s="23" t="s">
        <v>151</v>
      </c>
      <c r="BM130" s="23" t="s">
        <v>162</v>
      </c>
    </row>
    <row r="131" s="1" customFormat="1" ht="16.5" customHeight="1">
      <c r="B131" s="45"/>
      <c r="C131" s="220" t="s">
        <v>162</v>
      </c>
      <c r="D131" s="220" t="s">
        <v>146</v>
      </c>
      <c r="E131" s="221" t="s">
        <v>816</v>
      </c>
      <c r="F131" s="222" t="s">
        <v>817</v>
      </c>
      <c r="G131" s="223" t="s">
        <v>809</v>
      </c>
      <c r="H131" s="224">
        <v>20</v>
      </c>
      <c r="I131" s="225"/>
      <c r="J131" s="226">
        <f>ROUND(I131*H131,2)</f>
        <v>0</v>
      </c>
      <c r="K131" s="222" t="s">
        <v>21</v>
      </c>
      <c r="L131" s="71"/>
      <c r="M131" s="227" t="s">
        <v>21</v>
      </c>
      <c r="N131" s="228" t="s">
        <v>44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151</v>
      </c>
      <c r="AT131" s="23" t="s">
        <v>146</v>
      </c>
      <c r="AU131" s="23" t="s">
        <v>83</v>
      </c>
      <c r="AY131" s="23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81</v>
      </c>
      <c r="BK131" s="231">
        <f>ROUND(I131*H131,2)</f>
        <v>0</v>
      </c>
      <c r="BL131" s="23" t="s">
        <v>151</v>
      </c>
      <c r="BM131" s="23" t="s">
        <v>210</v>
      </c>
    </row>
    <row r="132" s="1" customFormat="1" ht="16.5" customHeight="1">
      <c r="B132" s="45"/>
      <c r="C132" s="220" t="s">
        <v>206</v>
      </c>
      <c r="D132" s="220" t="s">
        <v>146</v>
      </c>
      <c r="E132" s="221" t="s">
        <v>818</v>
      </c>
      <c r="F132" s="222" t="s">
        <v>819</v>
      </c>
      <c r="G132" s="223" t="s">
        <v>809</v>
      </c>
      <c r="H132" s="224">
        <v>1</v>
      </c>
      <c r="I132" s="225"/>
      <c r="J132" s="226">
        <f>ROUND(I132*H132,2)</f>
        <v>0</v>
      </c>
      <c r="K132" s="222" t="s">
        <v>21</v>
      </c>
      <c r="L132" s="71"/>
      <c r="M132" s="227" t="s">
        <v>21</v>
      </c>
      <c r="N132" s="228" t="s">
        <v>44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151</v>
      </c>
      <c r="AT132" s="23" t="s">
        <v>146</v>
      </c>
      <c r="AU132" s="23" t="s">
        <v>83</v>
      </c>
      <c r="AY132" s="23" t="s">
        <v>143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81</v>
      </c>
      <c r="BK132" s="231">
        <f>ROUND(I132*H132,2)</f>
        <v>0</v>
      </c>
      <c r="BL132" s="23" t="s">
        <v>151</v>
      </c>
      <c r="BM132" s="23" t="s">
        <v>227</v>
      </c>
    </row>
    <row r="133" s="1" customFormat="1" ht="16.5" customHeight="1">
      <c r="B133" s="45"/>
      <c r="C133" s="220" t="s">
        <v>210</v>
      </c>
      <c r="D133" s="220" t="s">
        <v>146</v>
      </c>
      <c r="E133" s="221" t="s">
        <v>820</v>
      </c>
      <c r="F133" s="222" t="s">
        <v>821</v>
      </c>
      <c r="G133" s="223" t="s">
        <v>809</v>
      </c>
      <c r="H133" s="224">
        <v>2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44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151</v>
      </c>
      <c r="AT133" s="23" t="s">
        <v>146</v>
      </c>
      <c r="AU133" s="23" t="s">
        <v>83</v>
      </c>
      <c r="AY133" s="23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81</v>
      </c>
      <c r="BK133" s="231">
        <f>ROUND(I133*H133,2)</f>
        <v>0</v>
      </c>
      <c r="BL133" s="23" t="s">
        <v>151</v>
      </c>
      <c r="BM133" s="23" t="s">
        <v>273</v>
      </c>
    </row>
    <row r="134" s="10" customFormat="1" ht="29.88" customHeight="1">
      <c r="B134" s="204"/>
      <c r="C134" s="205"/>
      <c r="D134" s="206" t="s">
        <v>72</v>
      </c>
      <c r="E134" s="218" t="s">
        <v>822</v>
      </c>
      <c r="F134" s="218" t="s">
        <v>823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SUM(P135:P137)</f>
        <v>0</v>
      </c>
      <c r="Q134" s="212"/>
      <c r="R134" s="213">
        <f>SUM(R135:R137)</f>
        <v>0</v>
      </c>
      <c r="S134" s="212"/>
      <c r="T134" s="214">
        <f>SUM(T135:T137)</f>
        <v>0</v>
      </c>
      <c r="AR134" s="215" t="s">
        <v>81</v>
      </c>
      <c r="AT134" s="216" t="s">
        <v>72</v>
      </c>
      <c r="AU134" s="216" t="s">
        <v>81</v>
      </c>
      <c r="AY134" s="215" t="s">
        <v>143</v>
      </c>
      <c r="BK134" s="217">
        <f>SUM(BK135:BK137)</f>
        <v>0</v>
      </c>
    </row>
    <row r="135" s="1" customFormat="1" ht="16.5" customHeight="1">
      <c r="B135" s="45"/>
      <c r="C135" s="220" t="s">
        <v>216</v>
      </c>
      <c r="D135" s="220" t="s">
        <v>146</v>
      </c>
      <c r="E135" s="221" t="s">
        <v>824</v>
      </c>
      <c r="F135" s="222" t="s">
        <v>825</v>
      </c>
      <c r="G135" s="223" t="s">
        <v>804</v>
      </c>
      <c r="H135" s="224">
        <v>25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44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151</v>
      </c>
      <c r="AT135" s="23" t="s">
        <v>146</v>
      </c>
      <c r="AU135" s="23" t="s">
        <v>83</v>
      </c>
      <c r="AY135" s="23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81</v>
      </c>
      <c r="BK135" s="231">
        <f>ROUND(I135*H135,2)</f>
        <v>0</v>
      </c>
      <c r="BL135" s="23" t="s">
        <v>151</v>
      </c>
      <c r="BM135" s="23" t="s">
        <v>290</v>
      </c>
    </row>
    <row r="136" s="1" customFormat="1" ht="16.5" customHeight="1">
      <c r="B136" s="45"/>
      <c r="C136" s="220" t="s">
        <v>227</v>
      </c>
      <c r="D136" s="220" t="s">
        <v>146</v>
      </c>
      <c r="E136" s="221" t="s">
        <v>826</v>
      </c>
      <c r="F136" s="222" t="s">
        <v>827</v>
      </c>
      <c r="G136" s="223" t="s">
        <v>804</v>
      </c>
      <c r="H136" s="224">
        <v>1</v>
      </c>
      <c r="I136" s="225"/>
      <c r="J136" s="226">
        <f>ROUND(I136*H136,2)</f>
        <v>0</v>
      </c>
      <c r="K136" s="222" t="s">
        <v>21</v>
      </c>
      <c r="L136" s="71"/>
      <c r="M136" s="227" t="s">
        <v>21</v>
      </c>
      <c r="N136" s="228" t="s">
        <v>44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151</v>
      </c>
      <c r="AT136" s="23" t="s">
        <v>146</v>
      </c>
      <c r="AU136" s="23" t="s">
        <v>83</v>
      </c>
      <c r="AY136" s="23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81</v>
      </c>
      <c r="BK136" s="231">
        <f>ROUND(I136*H136,2)</f>
        <v>0</v>
      </c>
      <c r="BL136" s="23" t="s">
        <v>151</v>
      </c>
      <c r="BM136" s="23" t="s">
        <v>325</v>
      </c>
    </row>
    <row r="137" s="1" customFormat="1" ht="16.5" customHeight="1">
      <c r="B137" s="45"/>
      <c r="C137" s="220" t="s">
        <v>231</v>
      </c>
      <c r="D137" s="220" t="s">
        <v>146</v>
      </c>
      <c r="E137" s="221" t="s">
        <v>828</v>
      </c>
      <c r="F137" s="222" t="s">
        <v>829</v>
      </c>
      <c r="G137" s="223" t="s">
        <v>804</v>
      </c>
      <c r="H137" s="224">
        <v>3</v>
      </c>
      <c r="I137" s="225"/>
      <c r="J137" s="226">
        <f>ROUND(I137*H137,2)</f>
        <v>0</v>
      </c>
      <c r="K137" s="222" t="s">
        <v>21</v>
      </c>
      <c r="L137" s="71"/>
      <c r="M137" s="227" t="s">
        <v>21</v>
      </c>
      <c r="N137" s="228" t="s">
        <v>44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151</v>
      </c>
      <c r="AT137" s="23" t="s">
        <v>146</v>
      </c>
      <c r="AU137" s="23" t="s">
        <v>83</v>
      </c>
      <c r="AY137" s="23" t="s">
        <v>143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81</v>
      </c>
      <c r="BK137" s="231">
        <f>ROUND(I137*H137,2)</f>
        <v>0</v>
      </c>
      <c r="BL137" s="23" t="s">
        <v>151</v>
      </c>
      <c r="BM137" s="23" t="s">
        <v>335</v>
      </c>
    </row>
    <row r="138" s="10" customFormat="1" ht="29.88" customHeight="1">
      <c r="B138" s="204"/>
      <c r="C138" s="205"/>
      <c r="D138" s="206" t="s">
        <v>72</v>
      </c>
      <c r="E138" s="218" t="s">
        <v>830</v>
      </c>
      <c r="F138" s="218" t="s">
        <v>831</v>
      </c>
      <c r="G138" s="205"/>
      <c r="H138" s="205"/>
      <c r="I138" s="208"/>
      <c r="J138" s="219">
        <f>BK138</f>
        <v>0</v>
      </c>
      <c r="K138" s="205"/>
      <c r="L138" s="210"/>
      <c r="M138" s="211"/>
      <c r="N138" s="212"/>
      <c r="O138" s="212"/>
      <c r="P138" s="213">
        <f>P139</f>
        <v>0</v>
      </c>
      <c r="Q138" s="212"/>
      <c r="R138" s="213">
        <f>R139</f>
        <v>0</v>
      </c>
      <c r="S138" s="212"/>
      <c r="T138" s="214">
        <f>T139</f>
        <v>0</v>
      </c>
      <c r="AR138" s="215" t="s">
        <v>81</v>
      </c>
      <c r="AT138" s="216" t="s">
        <v>72</v>
      </c>
      <c r="AU138" s="216" t="s">
        <v>81</v>
      </c>
      <c r="AY138" s="215" t="s">
        <v>143</v>
      </c>
      <c r="BK138" s="217">
        <f>BK139</f>
        <v>0</v>
      </c>
    </row>
    <row r="139" s="1" customFormat="1" ht="16.5" customHeight="1">
      <c r="B139" s="45"/>
      <c r="C139" s="220" t="s">
        <v>273</v>
      </c>
      <c r="D139" s="220" t="s">
        <v>146</v>
      </c>
      <c r="E139" s="221" t="s">
        <v>832</v>
      </c>
      <c r="F139" s="222" t="s">
        <v>833</v>
      </c>
      <c r="G139" s="223" t="s">
        <v>804</v>
      </c>
      <c r="H139" s="224">
        <v>2</v>
      </c>
      <c r="I139" s="225"/>
      <c r="J139" s="226">
        <f>ROUND(I139*H139,2)</f>
        <v>0</v>
      </c>
      <c r="K139" s="222" t="s">
        <v>21</v>
      </c>
      <c r="L139" s="71"/>
      <c r="M139" s="227" t="s">
        <v>21</v>
      </c>
      <c r="N139" s="228" t="s">
        <v>44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151</v>
      </c>
      <c r="AT139" s="23" t="s">
        <v>146</v>
      </c>
      <c r="AU139" s="23" t="s">
        <v>83</v>
      </c>
      <c r="AY139" s="23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81</v>
      </c>
      <c r="BK139" s="231">
        <f>ROUND(I139*H139,2)</f>
        <v>0</v>
      </c>
      <c r="BL139" s="23" t="s">
        <v>151</v>
      </c>
      <c r="BM139" s="23" t="s">
        <v>347</v>
      </c>
    </row>
    <row r="140" s="10" customFormat="1" ht="29.88" customHeight="1">
      <c r="B140" s="204"/>
      <c r="C140" s="205"/>
      <c r="D140" s="206" t="s">
        <v>72</v>
      </c>
      <c r="E140" s="218" t="s">
        <v>834</v>
      </c>
      <c r="F140" s="218" t="s">
        <v>835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P141</f>
        <v>0</v>
      </c>
      <c r="Q140" s="212"/>
      <c r="R140" s="213">
        <f>R141</f>
        <v>0</v>
      </c>
      <c r="S140" s="212"/>
      <c r="T140" s="214">
        <f>T141</f>
        <v>0</v>
      </c>
      <c r="AR140" s="215" t="s">
        <v>81</v>
      </c>
      <c r="AT140" s="216" t="s">
        <v>72</v>
      </c>
      <c r="AU140" s="216" t="s">
        <v>81</v>
      </c>
      <c r="AY140" s="215" t="s">
        <v>143</v>
      </c>
      <c r="BK140" s="217">
        <f>BK141</f>
        <v>0</v>
      </c>
    </row>
    <row r="141" s="1" customFormat="1" ht="16.5" customHeight="1">
      <c r="B141" s="45"/>
      <c r="C141" s="220" t="s">
        <v>10</v>
      </c>
      <c r="D141" s="220" t="s">
        <v>146</v>
      </c>
      <c r="E141" s="221" t="s">
        <v>836</v>
      </c>
      <c r="F141" s="222" t="s">
        <v>793</v>
      </c>
      <c r="G141" s="223" t="s">
        <v>837</v>
      </c>
      <c r="H141" s="224">
        <v>1</v>
      </c>
      <c r="I141" s="225"/>
      <c r="J141" s="226">
        <f>ROUND(I141*H141,2)</f>
        <v>0</v>
      </c>
      <c r="K141" s="222" t="s">
        <v>21</v>
      </c>
      <c r="L141" s="71"/>
      <c r="M141" s="227" t="s">
        <v>21</v>
      </c>
      <c r="N141" s="228" t="s">
        <v>44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151</v>
      </c>
      <c r="AT141" s="23" t="s">
        <v>146</v>
      </c>
      <c r="AU141" s="23" t="s">
        <v>83</v>
      </c>
      <c r="AY141" s="23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81</v>
      </c>
      <c r="BK141" s="231">
        <f>ROUND(I141*H141,2)</f>
        <v>0</v>
      </c>
      <c r="BL141" s="23" t="s">
        <v>151</v>
      </c>
      <c r="BM141" s="23" t="s">
        <v>359</v>
      </c>
    </row>
    <row r="142" s="10" customFormat="1" ht="29.88" customHeight="1">
      <c r="B142" s="204"/>
      <c r="C142" s="205"/>
      <c r="D142" s="206" t="s">
        <v>72</v>
      </c>
      <c r="E142" s="218" t="s">
        <v>798</v>
      </c>
      <c r="F142" s="218" t="s">
        <v>799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v>0</v>
      </c>
      <c r="Q142" s="212"/>
      <c r="R142" s="213">
        <v>0</v>
      </c>
      <c r="S142" s="212"/>
      <c r="T142" s="214">
        <v>0</v>
      </c>
      <c r="AR142" s="215" t="s">
        <v>81</v>
      </c>
      <c r="AT142" s="216" t="s">
        <v>72</v>
      </c>
      <c r="AU142" s="216" t="s">
        <v>81</v>
      </c>
      <c r="AY142" s="215" t="s">
        <v>143</v>
      </c>
      <c r="BK142" s="217">
        <v>0</v>
      </c>
    </row>
    <row r="143" s="10" customFormat="1" ht="19.92" customHeight="1">
      <c r="B143" s="204"/>
      <c r="C143" s="205"/>
      <c r="D143" s="206" t="s">
        <v>72</v>
      </c>
      <c r="E143" s="218" t="s">
        <v>800</v>
      </c>
      <c r="F143" s="218" t="s">
        <v>801</v>
      </c>
      <c r="G143" s="205"/>
      <c r="H143" s="205"/>
      <c r="I143" s="208"/>
      <c r="J143" s="219">
        <f>BK143</f>
        <v>0</v>
      </c>
      <c r="K143" s="205"/>
      <c r="L143" s="210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0</v>
      </c>
      <c r="AR143" s="215" t="s">
        <v>81</v>
      </c>
      <c r="AT143" s="216" t="s">
        <v>72</v>
      </c>
      <c r="AU143" s="216" t="s">
        <v>81</v>
      </c>
      <c r="AY143" s="215" t="s">
        <v>143</v>
      </c>
      <c r="BK143" s="217">
        <f>BK144</f>
        <v>0</v>
      </c>
    </row>
    <row r="144" s="1" customFormat="1" ht="16.5" customHeight="1">
      <c r="B144" s="45"/>
      <c r="C144" s="220" t="s">
        <v>290</v>
      </c>
      <c r="D144" s="220" t="s">
        <v>146</v>
      </c>
      <c r="E144" s="221" t="s">
        <v>838</v>
      </c>
      <c r="F144" s="222" t="s">
        <v>839</v>
      </c>
      <c r="G144" s="223" t="s">
        <v>804</v>
      </c>
      <c r="H144" s="224">
        <v>1</v>
      </c>
      <c r="I144" s="225"/>
      <c r="J144" s="226">
        <f>ROUND(I144*H144,2)</f>
        <v>0</v>
      </c>
      <c r="K144" s="222" t="s">
        <v>21</v>
      </c>
      <c r="L144" s="71"/>
      <c r="M144" s="227" t="s">
        <v>21</v>
      </c>
      <c r="N144" s="228" t="s">
        <v>44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151</v>
      </c>
      <c r="AT144" s="23" t="s">
        <v>146</v>
      </c>
      <c r="AU144" s="23" t="s">
        <v>83</v>
      </c>
      <c r="AY144" s="23" t="s">
        <v>143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81</v>
      </c>
      <c r="BK144" s="231">
        <f>ROUND(I144*H144,2)</f>
        <v>0</v>
      </c>
      <c r="BL144" s="23" t="s">
        <v>151</v>
      </c>
      <c r="BM144" s="23" t="s">
        <v>369</v>
      </c>
    </row>
    <row r="145" s="10" customFormat="1" ht="29.88" customHeight="1">
      <c r="B145" s="204"/>
      <c r="C145" s="205"/>
      <c r="D145" s="206" t="s">
        <v>72</v>
      </c>
      <c r="E145" s="218" t="s">
        <v>805</v>
      </c>
      <c r="F145" s="218" t="s">
        <v>806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P146</f>
        <v>0</v>
      </c>
      <c r="Q145" s="212"/>
      <c r="R145" s="213">
        <f>R146</f>
        <v>0</v>
      </c>
      <c r="S145" s="212"/>
      <c r="T145" s="214">
        <f>T146</f>
        <v>0</v>
      </c>
      <c r="AR145" s="215" t="s">
        <v>81</v>
      </c>
      <c r="AT145" s="216" t="s">
        <v>72</v>
      </c>
      <c r="AU145" s="216" t="s">
        <v>81</v>
      </c>
      <c r="AY145" s="215" t="s">
        <v>143</v>
      </c>
      <c r="BK145" s="217">
        <f>BK146</f>
        <v>0</v>
      </c>
    </row>
    <row r="146" s="1" customFormat="1" ht="16.5" customHeight="1">
      <c r="B146" s="45"/>
      <c r="C146" s="220" t="s">
        <v>296</v>
      </c>
      <c r="D146" s="220" t="s">
        <v>146</v>
      </c>
      <c r="E146" s="221" t="s">
        <v>807</v>
      </c>
      <c r="F146" s="222" t="s">
        <v>808</v>
      </c>
      <c r="G146" s="223" t="s">
        <v>809</v>
      </c>
      <c r="H146" s="224">
        <v>1</v>
      </c>
      <c r="I146" s="225"/>
      <c r="J146" s="226">
        <f>ROUND(I146*H146,2)</f>
        <v>0</v>
      </c>
      <c r="K146" s="222" t="s">
        <v>21</v>
      </c>
      <c r="L146" s="71"/>
      <c r="M146" s="227" t="s">
        <v>21</v>
      </c>
      <c r="N146" s="228" t="s">
        <v>44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151</v>
      </c>
      <c r="AT146" s="23" t="s">
        <v>146</v>
      </c>
      <c r="AU146" s="23" t="s">
        <v>83</v>
      </c>
      <c r="AY146" s="23" t="s">
        <v>143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81</v>
      </c>
      <c r="BK146" s="231">
        <f>ROUND(I146*H146,2)</f>
        <v>0</v>
      </c>
      <c r="BL146" s="23" t="s">
        <v>151</v>
      </c>
      <c r="BM146" s="23" t="s">
        <v>380</v>
      </c>
    </row>
    <row r="147" s="10" customFormat="1" ht="29.88" customHeight="1">
      <c r="B147" s="204"/>
      <c r="C147" s="205"/>
      <c r="D147" s="206" t="s">
        <v>72</v>
      </c>
      <c r="E147" s="218" t="s">
        <v>810</v>
      </c>
      <c r="F147" s="218" t="s">
        <v>811</v>
      </c>
      <c r="G147" s="205"/>
      <c r="H147" s="205"/>
      <c r="I147" s="208"/>
      <c r="J147" s="219">
        <f>BK147</f>
        <v>0</v>
      </c>
      <c r="K147" s="205"/>
      <c r="L147" s="210"/>
      <c r="M147" s="211"/>
      <c r="N147" s="212"/>
      <c r="O147" s="212"/>
      <c r="P147" s="213">
        <f>SUM(P148:P152)</f>
        <v>0</v>
      </c>
      <c r="Q147" s="212"/>
      <c r="R147" s="213">
        <f>SUM(R148:R152)</f>
        <v>0</v>
      </c>
      <c r="S147" s="212"/>
      <c r="T147" s="214">
        <f>SUM(T148:T152)</f>
        <v>0</v>
      </c>
      <c r="AR147" s="215" t="s">
        <v>81</v>
      </c>
      <c r="AT147" s="216" t="s">
        <v>72</v>
      </c>
      <c r="AU147" s="216" t="s">
        <v>81</v>
      </c>
      <c r="AY147" s="215" t="s">
        <v>143</v>
      </c>
      <c r="BK147" s="217">
        <f>SUM(BK148:BK152)</f>
        <v>0</v>
      </c>
    </row>
    <row r="148" s="1" customFormat="1" ht="25.5" customHeight="1">
      <c r="B148" s="45"/>
      <c r="C148" s="220" t="s">
        <v>325</v>
      </c>
      <c r="D148" s="220" t="s">
        <v>146</v>
      </c>
      <c r="E148" s="221" t="s">
        <v>812</v>
      </c>
      <c r="F148" s="222" t="s">
        <v>813</v>
      </c>
      <c r="G148" s="223" t="s">
        <v>804</v>
      </c>
      <c r="H148" s="224">
        <v>1</v>
      </c>
      <c r="I148" s="225"/>
      <c r="J148" s="226">
        <f>ROUND(I148*H148,2)</f>
        <v>0</v>
      </c>
      <c r="K148" s="222" t="s">
        <v>21</v>
      </c>
      <c r="L148" s="71"/>
      <c r="M148" s="227" t="s">
        <v>21</v>
      </c>
      <c r="N148" s="228" t="s">
        <v>44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151</v>
      </c>
      <c r="AT148" s="23" t="s">
        <v>146</v>
      </c>
      <c r="AU148" s="23" t="s">
        <v>83</v>
      </c>
      <c r="AY148" s="23" t="s">
        <v>143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81</v>
      </c>
      <c r="BK148" s="231">
        <f>ROUND(I148*H148,2)</f>
        <v>0</v>
      </c>
      <c r="BL148" s="23" t="s">
        <v>151</v>
      </c>
      <c r="BM148" s="23" t="s">
        <v>389</v>
      </c>
    </row>
    <row r="149" s="1" customFormat="1" ht="16.5" customHeight="1">
      <c r="B149" s="45"/>
      <c r="C149" s="220" t="s">
        <v>329</v>
      </c>
      <c r="D149" s="220" t="s">
        <v>146</v>
      </c>
      <c r="E149" s="221" t="s">
        <v>814</v>
      </c>
      <c r="F149" s="222" t="s">
        <v>815</v>
      </c>
      <c r="G149" s="223" t="s">
        <v>809</v>
      </c>
      <c r="H149" s="224">
        <v>2</v>
      </c>
      <c r="I149" s="225"/>
      <c r="J149" s="226">
        <f>ROUND(I149*H149,2)</f>
        <v>0</v>
      </c>
      <c r="K149" s="222" t="s">
        <v>21</v>
      </c>
      <c r="L149" s="71"/>
      <c r="M149" s="227" t="s">
        <v>21</v>
      </c>
      <c r="N149" s="228" t="s">
        <v>44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151</v>
      </c>
      <c r="AT149" s="23" t="s">
        <v>146</v>
      </c>
      <c r="AU149" s="23" t="s">
        <v>83</v>
      </c>
      <c r="AY149" s="23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81</v>
      </c>
      <c r="BK149" s="231">
        <f>ROUND(I149*H149,2)</f>
        <v>0</v>
      </c>
      <c r="BL149" s="23" t="s">
        <v>151</v>
      </c>
      <c r="BM149" s="23" t="s">
        <v>398</v>
      </c>
    </row>
    <row r="150" s="1" customFormat="1" ht="16.5" customHeight="1">
      <c r="B150" s="45"/>
      <c r="C150" s="220" t="s">
        <v>335</v>
      </c>
      <c r="D150" s="220" t="s">
        <v>146</v>
      </c>
      <c r="E150" s="221" t="s">
        <v>816</v>
      </c>
      <c r="F150" s="222" t="s">
        <v>817</v>
      </c>
      <c r="G150" s="223" t="s">
        <v>809</v>
      </c>
      <c r="H150" s="224">
        <v>6</v>
      </c>
      <c r="I150" s="225"/>
      <c r="J150" s="226">
        <f>ROUND(I150*H150,2)</f>
        <v>0</v>
      </c>
      <c r="K150" s="222" t="s">
        <v>21</v>
      </c>
      <c r="L150" s="71"/>
      <c r="M150" s="227" t="s">
        <v>21</v>
      </c>
      <c r="N150" s="228" t="s">
        <v>44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151</v>
      </c>
      <c r="AT150" s="23" t="s">
        <v>146</v>
      </c>
      <c r="AU150" s="23" t="s">
        <v>83</v>
      </c>
      <c r="AY150" s="23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81</v>
      </c>
      <c r="BK150" s="231">
        <f>ROUND(I150*H150,2)</f>
        <v>0</v>
      </c>
      <c r="BL150" s="23" t="s">
        <v>151</v>
      </c>
      <c r="BM150" s="23" t="s">
        <v>406</v>
      </c>
    </row>
    <row r="151" s="1" customFormat="1" ht="16.5" customHeight="1">
      <c r="B151" s="45"/>
      <c r="C151" s="220" t="s">
        <v>9</v>
      </c>
      <c r="D151" s="220" t="s">
        <v>146</v>
      </c>
      <c r="E151" s="221" t="s">
        <v>818</v>
      </c>
      <c r="F151" s="222" t="s">
        <v>819</v>
      </c>
      <c r="G151" s="223" t="s">
        <v>809</v>
      </c>
      <c r="H151" s="224">
        <v>3</v>
      </c>
      <c r="I151" s="225"/>
      <c r="J151" s="226">
        <f>ROUND(I151*H151,2)</f>
        <v>0</v>
      </c>
      <c r="K151" s="222" t="s">
        <v>21</v>
      </c>
      <c r="L151" s="71"/>
      <c r="M151" s="227" t="s">
        <v>21</v>
      </c>
      <c r="N151" s="228" t="s">
        <v>44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151</v>
      </c>
      <c r="AT151" s="23" t="s">
        <v>146</v>
      </c>
      <c r="AU151" s="23" t="s">
        <v>83</v>
      </c>
      <c r="AY151" s="23" t="s">
        <v>143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81</v>
      </c>
      <c r="BK151" s="231">
        <f>ROUND(I151*H151,2)</f>
        <v>0</v>
      </c>
      <c r="BL151" s="23" t="s">
        <v>151</v>
      </c>
      <c r="BM151" s="23" t="s">
        <v>414</v>
      </c>
    </row>
    <row r="152" s="1" customFormat="1" ht="16.5" customHeight="1">
      <c r="B152" s="45"/>
      <c r="C152" s="220" t="s">
        <v>347</v>
      </c>
      <c r="D152" s="220" t="s">
        <v>146</v>
      </c>
      <c r="E152" s="221" t="s">
        <v>820</v>
      </c>
      <c r="F152" s="222" t="s">
        <v>821</v>
      </c>
      <c r="G152" s="223" t="s">
        <v>809</v>
      </c>
      <c r="H152" s="224">
        <v>1</v>
      </c>
      <c r="I152" s="225"/>
      <c r="J152" s="226">
        <f>ROUND(I152*H152,2)</f>
        <v>0</v>
      </c>
      <c r="K152" s="222" t="s">
        <v>21</v>
      </c>
      <c r="L152" s="71"/>
      <c r="M152" s="227" t="s">
        <v>21</v>
      </c>
      <c r="N152" s="228" t="s">
        <v>44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151</v>
      </c>
      <c r="AT152" s="23" t="s">
        <v>146</v>
      </c>
      <c r="AU152" s="23" t="s">
        <v>83</v>
      </c>
      <c r="AY152" s="23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81</v>
      </c>
      <c r="BK152" s="231">
        <f>ROUND(I152*H152,2)</f>
        <v>0</v>
      </c>
      <c r="BL152" s="23" t="s">
        <v>151</v>
      </c>
      <c r="BM152" s="23" t="s">
        <v>422</v>
      </c>
    </row>
    <row r="153" s="10" customFormat="1" ht="29.88" customHeight="1">
      <c r="B153" s="204"/>
      <c r="C153" s="205"/>
      <c r="D153" s="206" t="s">
        <v>72</v>
      </c>
      <c r="E153" s="218" t="s">
        <v>822</v>
      </c>
      <c r="F153" s="218" t="s">
        <v>823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SUM(P154:P156)</f>
        <v>0</v>
      </c>
      <c r="Q153" s="212"/>
      <c r="R153" s="213">
        <f>SUM(R154:R156)</f>
        <v>0</v>
      </c>
      <c r="S153" s="212"/>
      <c r="T153" s="214">
        <f>SUM(T154:T156)</f>
        <v>0</v>
      </c>
      <c r="AR153" s="215" t="s">
        <v>81</v>
      </c>
      <c r="AT153" s="216" t="s">
        <v>72</v>
      </c>
      <c r="AU153" s="216" t="s">
        <v>81</v>
      </c>
      <c r="AY153" s="215" t="s">
        <v>143</v>
      </c>
      <c r="BK153" s="217">
        <f>SUM(BK154:BK156)</f>
        <v>0</v>
      </c>
    </row>
    <row r="154" s="1" customFormat="1" ht="16.5" customHeight="1">
      <c r="B154" s="45"/>
      <c r="C154" s="220" t="s">
        <v>352</v>
      </c>
      <c r="D154" s="220" t="s">
        <v>146</v>
      </c>
      <c r="E154" s="221" t="s">
        <v>824</v>
      </c>
      <c r="F154" s="222" t="s">
        <v>825</v>
      </c>
      <c r="G154" s="223" t="s">
        <v>804</v>
      </c>
      <c r="H154" s="224">
        <v>25</v>
      </c>
      <c r="I154" s="225"/>
      <c r="J154" s="226">
        <f>ROUND(I154*H154,2)</f>
        <v>0</v>
      </c>
      <c r="K154" s="222" t="s">
        <v>21</v>
      </c>
      <c r="L154" s="71"/>
      <c r="M154" s="227" t="s">
        <v>21</v>
      </c>
      <c r="N154" s="228" t="s">
        <v>44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151</v>
      </c>
      <c r="AT154" s="23" t="s">
        <v>146</v>
      </c>
      <c r="AU154" s="23" t="s">
        <v>83</v>
      </c>
      <c r="AY154" s="23" t="s">
        <v>143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81</v>
      </c>
      <c r="BK154" s="231">
        <f>ROUND(I154*H154,2)</f>
        <v>0</v>
      </c>
      <c r="BL154" s="23" t="s">
        <v>151</v>
      </c>
      <c r="BM154" s="23" t="s">
        <v>430</v>
      </c>
    </row>
    <row r="155" s="1" customFormat="1" ht="16.5" customHeight="1">
      <c r="B155" s="45"/>
      <c r="C155" s="220" t="s">
        <v>359</v>
      </c>
      <c r="D155" s="220" t="s">
        <v>146</v>
      </c>
      <c r="E155" s="221" t="s">
        <v>826</v>
      </c>
      <c r="F155" s="222" t="s">
        <v>827</v>
      </c>
      <c r="G155" s="223" t="s">
        <v>804</v>
      </c>
      <c r="H155" s="224">
        <v>3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44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151</v>
      </c>
      <c r="AT155" s="23" t="s">
        <v>146</v>
      </c>
      <c r="AU155" s="23" t="s">
        <v>83</v>
      </c>
      <c r="AY155" s="23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81</v>
      </c>
      <c r="BK155" s="231">
        <f>ROUND(I155*H155,2)</f>
        <v>0</v>
      </c>
      <c r="BL155" s="23" t="s">
        <v>151</v>
      </c>
      <c r="BM155" s="23" t="s">
        <v>441</v>
      </c>
    </row>
    <row r="156" s="1" customFormat="1" ht="16.5" customHeight="1">
      <c r="B156" s="45"/>
      <c r="C156" s="220" t="s">
        <v>364</v>
      </c>
      <c r="D156" s="220" t="s">
        <v>146</v>
      </c>
      <c r="E156" s="221" t="s">
        <v>828</v>
      </c>
      <c r="F156" s="222" t="s">
        <v>829</v>
      </c>
      <c r="G156" s="223" t="s">
        <v>804</v>
      </c>
      <c r="H156" s="224">
        <v>3</v>
      </c>
      <c r="I156" s="225"/>
      <c r="J156" s="226">
        <f>ROUND(I156*H156,2)</f>
        <v>0</v>
      </c>
      <c r="K156" s="222" t="s">
        <v>21</v>
      </c>
      <c r="L156" s="71"/>
      <c r="M156" s="227" t="s">
        <v>21</v>
      </c>
      <c r="N156" s="228" t="s">
        <v>44</v>
      </c>
      <c r="O156" s="4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" t="s">
        <v>151</v>
      </c>
      <c r="AT156" s="23" t="s">
        <v>146</v>
      </c>
      <c r="AU156" s="23" t="s">
        <v>83</v>
      </c>
      <c r="AY156" s="23" t="s">
        <v>143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81</v>
      </c>
      <c r="BK156" s="231">
        <f>ROUND(I156*H156,2)</f>
        <v>0</v>
      </c>
      <c r="BL156" s="23" t="s">
        <v>151</v>
      </c>
      <c r="BM156" s="23" t="s">
        <v>449</v>
      </c>
    </row>
    <row r="157" s="10" customFormat="1" ht="29.88" customHeight="1">
      <c r="B157" s="204"/>
      <c r="C157" s="205"/>
      <c r="D157" s="206" t="s">
        <v>72</v>
      </c>
      <c r="E157" s="218" t="s">
        <v>830</v>
      </c>
      <c r="F157" s="218" t="s">
        <v>831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P158</f>
        <v>0</v>
      </c>
      <c r="Q157" s="212"/>
      <c r="R157" s="213">
        <f>R158</f>
        <v>0</v>
      </c>
      <c r="S157" s="212"/>
      <c r="T157" s="214">
        <f>T158</f>
        <v>0</v>
      </c>
      <c r="AR157" s="215" t="s">
        <v>81</v>
      </c>
      <c r="AT157" s="216" t="s">
        <v>72</v>
      </c>
      <c r="AU157" s="216" t="s">
        <v>81</v>
      </c>
      <c r="AY157" s="215" t="s">
        <v>143</v>
      </c>
      <c r="BK157" s="217">
        <f>BK158</f>
        <v>0</v>
      </c>
    </row>
    <row r="158" s="1" customFormat="1" ht="16.5" customHeight="1">
      <c r="B158" s="45"/>
      <c r="C158" s="220" t="s">
        <v>369</v>
      </c>
      <c r="D158" s="220" t="s">
        <v>146</v>
      </c>
      <c r="E158" s="221" t="s">
        <v>832</v>
      </c>
      <c r="F158" s="222" t="s">
        <v>833</v>
      </c>
      <c r="G158" s="223" t="s">
        <v>804</v>
      </c>
      <c r="H158" s="224">
        <v>1</v>
      </c>
      <c r="I158" s="225"/>
      <c r="J158" s="226">
        <f>ROUND(I158*H158,2)</f>
        <v>0</v>
      </c>
      <c r="K158" s="222" t="s">
        <v>21</v>
      </c>
      <c r="L158" s="71"/>
      <c r="M158" s="227" t="s">
        <v>21</v>
      </c>
      <c r="N158" s="228" t="s">
        <v>44</v>
      </c>
      <c r="O158" s="46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AR158" s="23" t="s">
        <v>151</v>
      </c>
      <c r="AT158" s="23" t="s">
        <v>146</v>
      </c>
      <c r="AU158" s="23" t="s">
        <v>83</v>
      </c>
      <c r="AY158" s="23" t="s">
        <v>143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81</v>
      </c>
      <c r="BK158" s="231">
        <f>ROUND(I158*H158,2)</f>
        <v>0</v>
      </c>
      <c r="BL158" s="23" t="s">
        <v>151</v>
      </c>
      <c r="BM158" s="23" t="s">
        <v>460</v>
      </c>
    </row>
    <row r="159" s="10" customFormat="1" ht="29.88" customHeight="1">
      <c r="B159" s="204"/>
      <c r="C159" s="205"/>
      <c r="D159" s="206" t="s">
        <v>72</v>
      </c>
      <c r="E159" s="218" t="s">
        <v>834</v>
      </c>
      <c r="F159" s="218" t="s">
        <v>835</v>
      </c>
      <c r="G159" s="205"/>
      <c r="H159" s="205"/>
      <c r="I159" s="208"/>
      <c r="J159" s="219">
        <f>BK159</f>
        <v>0</v>
      </c>
      <c r="K159" s="205"/>
      <c r="L159" s="210"/>
      <c r="M159" s="211"/>
      <c r="N159" s="212"/>
      <c r="O159" s="212"/>
      <c r="P159" s="213">
        <f>P160</f>
        <v>0</v>
      </c>
      <c r="Q159" s="212"/>
      <c r="R159" s="213">
        <f>R160</f>
        <v>0</v>
      </c>
      <c r="S159" s="212"/>
      <c r="T159" s="214">
        <f>T160</f>
        <v>0</v>
      </c>
      <c r="AR159" s="215" t="s">
        <v>81</v>
      </c>
      <c r="AT159" s="216" t="s">
        <v>72</v>
      </c>
      <c r="AU159" s="216" t="s">
        <v>81</v>
      </c>
      <c r="AY159" s="215" t="s">
        <v>143</v>
      </c>
      <c r="BK159" s="217">
        <f>BK160</f>
        <v>0</v>
      </c>
    </row>
    <row r="160" s="1" customFormat="1" ht="16.5" customHeight="1">
      <c r="B160" s="45"/>
      <c r="C160" s="220" t="s">
        <v>373</v>
      </c>
      <c r="D160" s="220" t="s">
        <v>146</v>
      </c>
      <c r="E160" s="221" t="s">
        <v>836</v>
      </c>
      <c r="F160" s="222" t="s">
        <v>793</v>
      </c>
      <c r="G160" s="223" t="s">
        <v>837</v>
      </c>
      <c r="H160" s="224">
        <v>1</v>
      </c>
      <c r="I160" s="225"/>
      <c r="J160" s="226">
        <f>ROUND(I160*H160,2)</f>
        <v>0</v>
      </c>
      <c r="K160" s="222" t="s">
        <v>21</v>
      </c>
      <c r="L160" s="71"/>
      <c r="M160" s="227" t="s">
        <v>21</v>
      </c>
      <c r="N160" s="228" t="s">
        <v>44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151</v>
      </c>
      <c r="AT160" s="23" t="s">
        <v>146</v>
      </c>
      <c r="AU160" s="23" t="s">
        <v>83</v>
      </c>
      <c r="AY160" s="23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81</v>
      </c>
      <c r="BK160" s="231">
        <f>ROUND(I160*H160,2)</f>
        <v>0</v>
      </c>
      <c r="BL160" s="23" t="s">
        <v>151</v>
      </c>
      <c r="BM160" s="23" t="s">
        <v>472</v>
      </c>
    </row>
    <row r="161" s="10" customFormat="1" ht="37.44" customHeight="1">
      <c r="B161" s="204"/>
      <c r="C161" s="205"/>
      <c r="D161" s="206" t="s">
        <v>72</v>
      </c>
      <c r="E161" s="207" t="s">
        <v>840</v>
      </c>
      <c r="F161" s="207" t="s">
        <v>841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P162+P165+P168+P172+P176+P180+P183+P185+P190+SUM(P194:P196)+P203+P205+P206+P210+SUM(P212:P214)+P221+P223+P227+P229+P230</f>
        <v>0</v>
      </c>
      <c r="Q161" s="212"/>
      <c r="R161" s="213">
        <f>R162+R165+R168+R172+R176+R180+R183+R185+R190+SUM(R194:R196)+R203+R205+R206+R210+SUM(R212:R214)+R221+R223+R227+R229+R230</f>
        <v>0</v>
      </c>
      <c r="S161" s="212"/>
      <c r="T161" s="214">
        <f>T162+T165+T168+T172+T176+T180+T183+T185+T190+SUM(T194:T196)+T203+T205+T206+T210+SUM(T212:T214)+T221+T223+T227+T229+T230</f>
        <v>0</v>
      </c>
      <c r="AR161" s="215" t="s">
        <v>81</v>
      </c>
      <c r="AT161" s="216" t="s">
        <v>72</v>
      </c>
      <c r="AU161" s="216" t="s">
        <v>73</v>
      </c>
      <c r="AY161" s="215" t="s">
        <v>143</v>
      </c>
      <c r="BK161" s="217">
        <f>BK162+BK165+BK168+BK172+BK176+BK180+BK183+BK185+BK190+SUM(BK194:BK196)+BK203+BK205+BK206+BK210+SUM(BK212:BK214)+BK221+BK223+BK227+BK229+BK230</f>
        <v>0</v>
      </c>
    </row>
    <row r="162" s="10" customFormat="1" ht="19.92" customHeight="1">
      <c r="B162" s="204"/>
      <c r="C162" s="205"/>
      <c r="D162" s="206" t="s">
        <v>72</v>
      </c>
      <c r="E162" s="218" t="s">
        <v>842</v>
      </c>
      <c r="F162" s="218" t="s">
        <v>843</v>
      </c>
      <c r="G162" s="205"/>
      <c r="H162" s="205"/>
      <c r="I162" s="208"/>
      <c r="J162" s="219">
        <f>BK162</f>
        <v>0</v>
      </c>
      <c r="K162" s="205"/>
      <c r="L162" s="210"/>
      <c r="M162" s="211"/>
      <c r="N162" s="212"/>
      <c r="O162" s="212"/>
      <c r="P162" s="213">
        <f>SUM(P163:P164)</f>
        <v>0</v>
      </c>
      <c r="Q162" s="212"/>
      <c r="R162" s="213">
        <f>SUM(R163:R164)</f>
        <v>0</v>
      </c>
      <c r="S162" s="212"/>
      <c r="T162" s="214">
        <f>SUM(T163:T164)</f>
        <v>0</v>
      </c>
      <c r="AR162" s="215" t="s">
        <v>81</v>
      </c>
      <c r="AT162" s="216" t="s">
        <v>72</v>
      </c>
      <c r="AU162" s="216" t="s">
        <v>81</v>
      </c>
      <c r="AY162" s="215" t="s">
        <v>143</v>
      </c>
      <c r="BK162" s="217">
        <f>SUM(BK163:BK164)</f>
        <v>0</v>
      </c>
    </row>
    <row r="163" s="1" customFormat="1" ht="16.5" customHeight="1">
      <c r="B163" s="45"/>
      <c r="C163" s="220" t="s">
        <v>380</v>
      </c>
      <c r="D163" s="220" t="s">
        <v>146</v>
      </c>
      <c r="E163" s="221" t="s">
        <v>844</v>
      </c>
      <c r="F163" s="222" t="s">
        <v>845</v>
      </c>
      <c r="G163" s="223" t="s">
        <v>804</v>
      </c>
      <c r="H163" s="224">
        <v>5</v>
      </c>
      <c r="I163" s="225"/>
      <c r="J163" s="226">
        <f>ROUND(I163*H163,2)</f>
        <v>0</v>
      </c>
      <c r="K163" s="222" t="s">
        <v>21</v>
      </c>
      <c r="L163" s="71"/>
      <c r="M163" s="227" t="s">
        <v>21</v>
      </c>
      <c r="N163" s="228" t="s">
        <v>44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151</v>
      </c>
      <c r="AT163" s="23" t="s">
        <v>146</v>
      </c>
      <c r="AU163" s="23" t="s">
        <v>83</v>
      </c>
      <c r="AY163" s="23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81</v>
      </c>
      <c r="BK163" s="231">
        <f>ROUND(I163*H163,2)</f>
        <v>0</v>
      </c>
      <c r="BL163" s="23" t="s">
        <v>151</v>
      </c>
      <c r="BM163" s="23" t="s">
        <v>522</v>
      </c>
    </row>
    <row r="164" s="1" customFormat="1" ht="16.5" customHeight="1">
      <c r="B164" s="45"/>
      <c r="C164" s="220" t="s">
        <v>384</v>
      </c>
      <c r="D164" s="220" t="s">
        <v>146</v>
      </c>
      <c r="E164" s="221" t="s">
        <v>846</v>
      </c>
      <c r="F164" s="222" t="s">
        <v>847</v>
      </c>
      <c r="G164" s="223" t="s">
        <v>804</v>
      </c>
      <c r="H164" s="224">
        <v>2</v>
      </c>
      <c r="I164" s="225"/>
      <c r="J164" s="226">
        <f>ROUND(I164*H164,2)</f>
        <v>0</v>
      </c>
      <c r="K164" s="222" t="s">
        <v>21</v>
      </c>
      <c r="L164" s="71"/>
      <c r="M164" s="227" t="s">
        <v>21</v>
      </c>
      <c r="N164" s="228" t="s">
        <v>44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3" t="s">
        <v>151</v>
      </c>
      <c r="AT164" s="23" t="s">
        <v>146</v>
      </c>
      <c r="AU164" s="23" t="s">
        <v>83</v>
      </c>
      <c r="AY164" s="23" t="s">
        <v>143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81</v>
      </c>
      <c r="BK164" s="231">
        <f>ROUND(I164*H164,2)</f>
        <v>0</v>
      </c>
      <c r="BL164" s="23" t="s">
        <v>151</v>
      </c>
      <c r="BM164" s="23" t="s">
        <v>531</v>
      </c>
    </row>
    <row r="165" s="10" customFormat="1" ht="29.88" customHeight="1">
      <c r="B165" s="204"/>
      <c r="C165" s="205"/>
      <c r="D165" s="206" t="s">
        <v>72</v>
      </c>
      <c r="E165" s="218" t="s">
        <v>848</v>
      </c>
      <c r="F165" s="218" t="s">
        <v>849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SUM(P166:P167)</f>
        <v>0</v>
      </c>
      <c r="Q165" s="212"/>
      <c r="R165" s="213">
        <f>SUM(R166:R167)</f>
        <v>0</v>
      </c>
      <c r="S165" s="212"/>
      <c r="T165" s="214">
        <f>SUM(T166:T167)</f>
        <v>0</v>
      </c>
      <c r="AR165" s="215" t="s">
        <v>81</v>
      </c>
      <c r="AT165" s="216" t="s">
        <v>72</v>
      </c>
      <c r="AU165" s="216" t="s">
        <v>81</v>
      </c>
      <c r="AY165" s="215" t="s">
        <v>143</v>
      </c>
      <c r="BK165" s="217">
        <f>SUM(BK166:BK167)</f>
        <v>0</v>
      </c>
    </row>
    <row r="166" s="1" customFormat="1" ht="16.5" customHeight="1">
      <c r="B166" s="45"/>
      <c r="C166" s="220" t="s">
        <v>389</v>
      </c>
      <c r="D166" s="220" t="s">
        <v>146</v>
      </c>
      <c r="E166" s="221" t="s">
        <v>850</v>
      </c>
      <c r="F166" s="222" t="s">
        <v>851</v>
      </c>
      <c r="G166" s="223" t="s">
        <v>804</v>
      </c>
      <c r="H166" s="224">
        <v>4</v>
      </c>
      <c r="I166" s="225"/>
      <c r="J166" s="226">
        <f>ROUND(I166*H166,2)</f>
        <v>0</v>
      </c>
      <c r="K166" s="222" t="s">
        <v>21</v>
      </c>
      <c r="L166" s="71"/>
      <c r="M166" s="227" t="s">
        <v>21</v>
      </c>
      <c r="N166" s="228" t="s">
        <v>44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151</v>
      </c>
      <c r="AT166" s="23" t="s">
        <v>146</v>
      </c>
      <c r="AU166" s="23" t="s">
        <v>83</v>
      </c>
      <c r="AY166" s="23" t="s">
        <v>143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81</v>
      </c>
      <c r="BK166" s="231">
        <f>ROUND(I166*H166,2)</f>
        <v>0</v>
      </c>
      <c r="BL166" s="23" t="s">
        <v>151</v>
      </c>
      <c r="BM166" s="23" t="s">
        <v>540</v>
      </c>
    </row>
    <row r="167" s="1" customFormat="1" ht="16.5" customHeight="1">
      <c r="B167" s="45"/>
      <c r="C167" s="220" t="s">
        <v>393</v>
      </c>
      <c r="D167" s="220" t="s">
        <v>146</v>
      </c>
      <c r="E167" s="221" t="s">
        <v>852</v>
      </c>
      <c r="F167" s="222" t="s">
        <v>853</v>
      </c>
      <c r="G167" s="223" t="s">
        <v>804</v>
      </c>
      <c r="H167" s="224">
        <v>1</v>
      </c>
      <c r="I167" s="225"/>
      <c r="J167" s="226">
        <f>ROUND(I167*H167,2)</f>
        <v>0</v>
      </c>
      <c r="K167" s="222" t="s">
        <v>21</v>
      </c>
      <c r="L167" s="71"/>
      <c r="M167" s="227" t="s">
        <v>21</v>
      </c>
      <c r="N167" s="228" t="s">
        <v>44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151</v>
      </c>
      <c r="AT167" s="23" t="s">
        <v>146</v>
      </c>
      <c r="AU167" s="23" t="s">
        <v>83</v>
      </c>
      <c r="AY167" s="23" t="s">
        <v>143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81</v>
      </c>
      <c r="BK167" s="231">
        <f>ROUND(I167*H167,2)</f>
        <v>0</v>
      </c>
      <c r="BL167" s="23" t="s">
        <v>151</v>
      </c>
      <c r="BM167" s="23" t="s">
        <v>854</v>
      </c>
    </row>
    <row r="168" s="10" customFormat="1" ht="29.88" customHeight="1">
      <c r="B168" s="204"/>
      <c r="C168" s="205"/>
      <c r="D168" s="206" t="s">
        <v>72</v>
      </c>
      <c r="E168" s="218" t="s">
        <v>855</v>
      </c>
      <c r="F168" s="218" t="s">
        <v>856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SUM(P169:P171)</f>
        <v>0</v>
      </c>
      <c r="Q168" s="212"/>
      <c r="R168" s="213">
        <f>SUM(R169:R171)</f>
        <v>0</v>
      </c>
      <c r="S168" s="212"/>
      <c r="T168" s="214">
        <f>SUM(T169:T171)</f>
        <v>0</v>
      </c>
      <c r="AR168" s="215" t="s">
        <v>81</v>
      </c>
      <c r="AT168" s="216" t="s">
        <v>72</v>
      </c>
      <c r="AU168" s="216" t="s">
        <v>81</v>
      </c>
      <c r="AY168" s="215" t="s">
        <v>143</v>
      </c>
      <c r="BK168" s="217">
        <f>SUM(BK169:BK171)</f>
        <v>0</v>
      </c>
    </row>
    <row r="169" s="1" customFormat="1" ht="16.5" customHeight="1">
      <c r="B169" s="45"/>
      <c r="C169" s="220" t="s">
        <v>398</v>
      </c>
      <c r="D169" s="220" t="s">
        <v>146</v>
      </c>
      <c r="E169" s="221" t="s">
        <v>857</v>
      </c>
      <c r="F169" s="222" t="s">
        <v>858</v>
      </c>
      <c r="G169" s="223" t="s">
        <v>804</v>
      </c>
      <c r="H169" s="224">
        <v>1</v>
      </c>
      <c r="I169" s="225"/>
      <c r="J169" s="226">
        <f>ROUND(I169*H169,2)</f>
        <v>0</v>
      </c>
      <c r="K169" s="222" t="s">
        <v>21</v>
      </c>
      <c r="L169" s="71"/>
      <c r="M169" s="227" t="s">
        <v>21</v>
      </c>
      <c r="N169" s="228" t="s">
        <v>44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151</v>
      </c>
      <c r="AT169" s="23" t="s">
        <v>146</v>
      </c>
      <c r="AU169" s="23" t="s">
        <v>83</v>
      </c>
      <c r="AY169" s="23" t="s">
        <v>143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81</v>
      </c>
      <c r="BK169" s="231">
        <f>ROUND(I169*H169,2)</f>
        <v>0</v>
      </c>
      <c r="BL169" s="23" t="s">
        <v>151</v>
      </c>
      <c r="BM169" s="23" t="s">
        <v>552</v>
      </c>
    </row>
    <row r="170" s="1" customFormat="1" ht="16.5" customHeight="1">
      <c r="B170" s="45"/>
      <c r="C170" s="220" t="s">
        <v>402</v>
      </c>
      <c r="D170" s="220" t="s">
        <v>146</v>
      </c>
      <c r="E170" s="221" t="s">
        <v>859</v>
      </c>
      <c r="F170" s="222" t="s">
        <v>860</v>
      </c>
      <c r="G170" s="223" t="s">
        <v>804</v>
      </c>
      <c r="H170" s="224">
        <v>114</v>
      </c>
      <c r="I170" s="225"/>
      <c r="J170" s="226">
        <f>ROUND(I170*H170,2)</f>
        <v>0</v>
      </c>
      <c r="K170" s="222" t="s">
        <v>21</v>
      </c>
      <c r="L170" s="71"/>
      <c r="M170" s="227" t="s">
        <v>21</v>
      </c>
      <c r="N170" s="228" t="s">
        <v>44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" t="s">
        <v>151</v>
      </c>
      <c r="AT170" s="23" t="s">
        <v>146</v>
      </c>
      <c r="AU170" s="23" t="s">
        <v>83</v>
      </c>
      <c r="AY170" s="23" t="s">
        <v>143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81</v>
      </c>
      <c r="BK170" s="231">
        <f>ROUND(I170*H170,2)</f>
        <v>0</v>
      </c>
      <c r="BL170" s="23" t="s">
        <v>151</v>
      </c>
      <c r="BM170" s="23" t="s">
        <v>565</v>
      </c>
    </row>
    <row r="171" s="1" customFormat="1" ht="16.5" customHeight="1">
      <c r="B171" s="45"/>
      <c r="C171" s="220" t="s">
        <v>406</v>
      </c>
      <c r="D171" s="220" t="s">
        <v>146</v>
      </c>
      <c r="E171" s="221" t="s">
        <v>861</v>
      </c>
      <c r="F171" s="222" t="s">
        <v>862</v>
      </c>
      <c r="G171" s="223" t="s">
        <v>804</v>
      </c>
      <c r="H171" s="224">
        <v>70</v>
      </c>
      <c r="I171" s="225"/>
      <c r="J171" s="226">
        <f>ROUND(I171*H171,2)</f>
        <v>0</v>
      </c>
      <c r="K171" s="222" t="s">
        <v>21</v>
      </c>
      <c r="L171" s="71"/>
      <c r="M171" s="227" t="s">
        <v>21</v>
      </c>
      <c r="N171" s="228" t="s">
        <v>44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151</v>
      </c>
      <c r="AT171" s="23" t="s">
        <v>146</v>
      </c>
      <c r="AU171" s="23" t="s">
        <v>83</v>
      </c>
      <c r="AY171" s="23" t="s">
        <v>143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81</v>
      </c>
      <c r="BK171" s="231">
        <f>ROUND(I171*H171,2)</f>
        <v>0</v>
      </c>
      <c r="BL171" s="23" t="s">
        <v>151</v>
      </c>
      <c r="BM171" s="23" t="s">
        <v>578</v>
      </c>
    </row>
    <row r="172" s="10" customFormat="1" ht="29.88" customHeight="1">
      <c r="B172" s="204"/>
      <c r="C172" s="205"/>
      <c r="D172" s="206" t="s">
        <v>72</v>
      </c>
      <c r="E172" s="218" t="s">
        <v>863</v>
      </c>
      <c r="F172" s="218" t="s">
        <v>864</v>
      </c>
      <c r="G172" s="205"/>
      <c r="H172" s="205"/>
      <c r="I172" s="208"/>
      <c r="J172" s="219">
        <f>BK172</f>
        <v>0</v>
      </c>
      <c r="K172" s="205"/>
      <c r="L172" s="210"/>
      <c r="M172" s="211"/>
      <c r="N172" s="212"/>
      <c r="O172" s="212"/>
      <c r="P172" s="213">
        <f>SUM(P173:P175)</f>
        <v>0</v>
      </c>
      <c r="Q172" s="212"/>
      <c r="R172" s="213">
        <f>SUM(R173:R175)</f>
        <v>0</v>
      </c>
      <c r="S172" s="212"/>
      <c r="T172" s="214">
        <f>SUM(T173:T175)</f>
        <v>0</v>
      </c>
      <c r="AR172" s="215" t="s">
        <v>81</v>
      </c>
      <c r="AT172" s="216" t="s">
        <v>72</v>
      </c>
      <c r="AU172" s="216" t="s">
        <v>81</v>
      </c>
      <c r="AY172" s="215" t="s">
        <v>143</v>
      </c>
      <c r="BK172" s="217">
        <f>SUM(BK173:BK175)</f>
        <v>0</v>
      </c>
    </row>
    <row r="173" s="1" customFormat="1" ht="16.5" customHeight="1">
      <c r="B173" s="45"/>
      <c r="C173" s="220" t="s">
        <v>410</v>
      </c>
      <c r="D173" s="220" t="s">
        <v>146</v>
      </c>
      <c r="E173" s="221" t="s">
        <v>865</v>
      </c>
      <c r="F173" s="222" t="s">
        <v>866</v>
      </c>
      <c r="G173" s="223" t="s">
        <v>804</v>
      </c>
      <c r="H173" s="224">
        <v>140</v>
      </c>
      <c r="I173" s="225"/>
      <c r="J173" s="226">
        <f>ROUND(I173*H173,2)</f>
        <v>0</v>
      </c>
      <c r="K173" s="222" t="s">
        <v>21</v>
      </c>
      <c r="L173" s="71"/>
      <c r="M173" s="227" t="s">
        <v>21</v>
      </c>
      <c r="N173" s="228" t="s">
        <v>44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151</v>
      </c>
      <c r="AT173" s="23" t="s">
        <v>146</v>
      </c>
      <c r="AU173" s="23" t="s">
        <v>83</v>
      </c>
      <c r="AY173" s="23" t="s">
        <v>143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81</v>
      </c>
      <c r="BK173" s="231">
        <f>ROUND(I173*H173,2)</f>
        <v>0</v>
      </c>
      <c r="BL173" s="23" t="s">
        <v>151</v>
      </c>
      <c r="BM173" s="23" t="s">
        <v>586</v>
      </c>
    </row>
    <row r="174" s="1" customFormat="1" ht="16.5" customHeight="1">
      <c r="B174" s="45"/>
      <c r="C174" s="220" t="s">
        <v>414</v>
      </c>
      <c r="D174" s="220" t="s">
        <v>146</v>
      </c>
      <c r="E174" s="221" t="s">
        <v>867</v>
      </c>
      <c r="F174" s="222" t="s">
        <v>868</v>
      </c>
      <c r="G174" s="223" t="s">
        <v>804</v>
      </c>
      <c r="H174" s="224">
        <v>210</v>
      </c>
      <c r="I174" s="225"/>
      <c r="J174" s="226">
        <f>ROUND(I174*H174,2)</f>
        <v>0</v>
      </c>
      <c r="K174" s="222" t="s">
        <v>21</v>
      </c>
      <c r="L174" s="71"/>
      <c r="M174" s="227" t="s">
        <v>21</v>
      </c>
      <c r="N174" s="228" t="s">
        <v>44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151</v>
      </c>
      <c r="AT174" s="23" t="s">
        <v>146</v>
      </c>
      <c r="AU174" s="23" t="s">
        <v>83</v>
      </c>
      <c r="AY174" s="23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81</v>
      </c>
      <c r="BK174" s="231">
        <f>ROUND(I174*H174,2)</f>
        <v>0</v>
      </c>
      <c r="BL174" s="23" t="s">
        <v>151</v>
      </c>
      <c r="BM174" s="23" t="s">
        <v>594</v>
      </c>
    </row>
    <row r="175" s="1" customFormat="1" ht="16.5" customHeight="1">
      <c r="B175" s="45"/>
      <c r="C175" s="220" t="s">
        <v>418</v>
      </c>
      <c r="D175" s="220" t="s">
        <v>146</v>
      </c>
      <c r="E175" s="221" t="s">
        <v>869</v>
      </c>
      <c r="F175" s="222" t="s">
        <v>870</v>
      </c>
      <c r="G175" s="223" t="s">
        <v>804</v>
      </c>
      <c r="H175" s="224">
        <v>140</v>
      </c>
      <c r="I175" s="225"/>
      <c r="J175" s="226">
        <f>ROUND(I175*H175,2)</f>
        <v>0</v>
      </c>
      <c r="K175" s="222" t="s">
        <v>21</v>
      </c>
      <c r="L175" s="71"/>
      <c r="M175" s="227" t="s">
        <v>21</v>
      </c>
      <c r="N175" s="228" t="s">
        <v>44</v>
      </c>
      <c r="O175" s="46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AR175" s="23" t="s">
        <v>151</v>
      </c>
      <c r="AT175" s="23" t="s">
        <v>146</v>
      </c>
      <c r="AU175" s="23" t="s">
        <v>83</v>
      </c>
      <c r="AY175" s="23" t="s">
        <v>143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23" t="s">
        <v>81</v>
      </c>
      <c r="BK175" s="231">
        <f>ROUND(I175*H175,2)</f>
        <v>0</v>
      </c>
      <c r="BL175" s="23" t="s">
        <v>151</v>
      </c>
      <c r="BM175" s="23" t="s">
        <v>602</v>
      </c>
    </row>
    <row r="176" s="10" customFormat="1" ht="29.88" customHeight="1">
      <c r="B176" s="204"/>
      <c r="C176" s="205"/>
      <c r="D176" s="206" t="s">
        <v>72</v>
      </c>
      <c r="E176" s="218" t="s">
        <v>871</v>
      </c>
      <c r="F176" s="218" t="s">
        <v>872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SUM(P177:P179)</f>
        <v>0</v>
      </c>
      <c r="Q176" s="212"/>
      <c r="R176" s="213">
        <f>SUM(R177:R179)</f>
        <v>0</v>
      </c>
      <c r="S176" s="212"/>
      <c r="T176" s="214">
        <f>SUM(T177:T179)</f>
        <v>0</v>
      </c>
      <c r="AR176" s="215" t="s">
        <v>81</v>
      </c>
      <c r="AT176" s="216" t="s">
        <v>72</v>
      </c>
      <c r="AU176" s="216" t="s">
        <v>81</v>
      </c>
      <c r="AY176" s="215" t="s">
        <v>143</v>
      </c>
      <c r="BK176" s="217">
        <f>SUM(BK177:BK179)</f>
        <v>0</v>
      </c>
    </row>
    <row r="177" s="1" customFormat="1" ht="16.5" customHeight="1">
      <c r="B177" s="45"/>
      <c r="C177" s="220" t="s">
        <v>422</v>
      </c>
      <c r="D177" s="220" t="s">
        <v>146</v>
      </c>
      <c r="E177" s="221" t="s">
        <v>873</v>
      </c>
      <c r="F177" s="222" t="s">
        <v>874</v>
      </c>
      <c r="G177" s="223" t="s">
        <v>192</v>
      </c>
      <c r="H177" s="224">
        <v>25</v>
      </c>
      <c r="I177" s="225"/>
      <c r="J177" s="226">
        <f>ROUND(I177*H177,2)</f>
        <v>0</v>
      </c>
      <c r="K177" s="222" t="s">
        <v>21</v>
      </c>
      <c r="L177" s="71"/>
      <c r="M177" s="227" t="s">
        <v>21</v>
      </c>
      <c r="N177" s="228" t="s">
        <v>44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151</v>
      </c>
      <c r="AT177" s="23" t="s">
        <v>146</v>
      </c>
      <c r="AU177" s="23" t="s">
        <v>83</v>
      </c>
      <c r="AY177" s="23" t="s">
        <v>143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81</v>
      </c>
      <c r="BK177" s="231">
        <f>ROUND(I177*H177,2)</f>
        <v>0</v>
      </c>
      <c r="BL177" s="23" t="s">
        <v>151</v>
      </c>
      <c r="BM177" s="23" t="s">
        <v>612</v>
      </c>
    </row>
    <row r="178" s="1" customFormat="1" ht="16.5" customHeight="1">
      <c r="B178" s="45"/>
      <c r="C178" s="220" t="s">
        <v>426</v>
      </c>
      <c r="D178" s="220" t="s">
        <v>146</v>
      </c>
      <c r="E178" s="221" t="s">
        <v>875</v>
      </c>
      <c r="F178" s="222" t="s">
        <v>876</v>
      </c>
      <c r="G178" s="223" t="s">
        <v>192</v>
      </c>
      <c r="H178" s="224">
        <v>60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44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151</v>
      </c>
      <c r="AT178" s="23" t="s">
        <v>146</v>
      </c>
      <c r="AU178" s="23" t="s">
        <v>83</v>
      </c>
      <c r="AY178" s="23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81</v>
      </c>
      <c r="BK178" s="231">
        <f>ROUND(I178*H178,2)</f>
        <v>0</v>
      </c>
      <c r="BL178" s="23" t="s">
        <v>151</v>
      </c>
      <c r="BM178" s="23" t="s">
        <v>621</v>
      </c>
    </row>
    <row r="179" s="1" customFormat="1" ht="16.5" customHeight="1">
      <c r="B179" s="45"/>
      <c r="C179" s="220" t="s">
        <v>430</v>
      </c>
      <c r="D179" s="220" t="s">
        <v>146</v>
      </c>
      <c r="E179" s="221" t="s">
        <v>877</v>
      </c>
      <c r="F179" s="222" t="s">
        <v>878</v>
      </c>
      <c r="G179" s="223" t="s">
        <v>192</v>
      </c>
      <c r="H179" s="224">
        <v>50</v>
      </c>
      <c r="I179" s="225"/>
      <c r="J179" s="226">
        <f>ROUND(I179*H179,2)</f>
        <v>0</v>
      </c>
      <c r="K179" s="222" t="s">
        <v>21</v>
      </c>
      <c r="L179" s="71"/>
      <c r="M179" s="227" t="s">
        <v>21</v>
      </c>
      <c r="N179" s="228" t="s">
        <v>44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151</v>
      </c>
      <c r="AT179" s="23" t="s">
        <v>146</v>
      </c>
      <c r="AU179" s="23" t="s">
        <v>83</v>
      </c>
      <c r="AY179" s="23" t="s">
        <v>143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81</v>
      </c>
      <c r="BK179" s="231">
        <f>ROUND(I179*H179,2)</f>
        <v>0</v>
      </c>
      <c r="BL179" s="23" t="s">
        <v>151</v>
      </c>
      <c r="BM179" s="23" t="s">
        <v>630</v>
      </c>
    </row>
    <row r="180" s="10" customFormat="1" ht="29.88" customHeight="1">
      <c r="B180" s="204"/>
      <c r="C180" s="205"/>
      <c r="D180" s="206" t="s">
        <v>72</v>
      </c>
      <c r="E180" s="218" t="s">
        <v>879</v>
      </c>
      <c r="F180" s="218" t="s">
        <v>880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SUM(P181:P182)</f>
        <v>0</v>
      </c>
      <c r="Q180" s="212"/>
      <c r="R180" s="213">
        <f>SUM(R181:R182)</f>
        <v>0</v>
      </c>
      <c r="S180" s="212"/>
      <c r="T180" s="214">
        <f>SUM(T181:T182)</f>
        <v>0</v>
      </c>
      <c r="AR180" s="215" t="s">
        <v>81</v>
      </c>
      <c r="AT180" s="216" t="s">
        <v>72</v>
      </c>
      <c r="AU180" s="216" t="s">
        <v>81</v>
      </c>
      <c r="AY180" s="215" t="s">
        <v>143</v>
      </c>
      <c r="BK180" s="217">
        <f>SUM(BK181:BK182)</f>
        <v>0</v>
      </c>
    </row>
    <row r="181" s="1" customFormat="1" ht="16.5" customHeight="1">
      <c r="B181" s="45"/>
      <c r="C181" s="220" t="s">
        <v>436</v>
      </c>
      <c r="D181" s="220" t="s">
        <v>146</v>
      </c>
      <c r="E181" s="221" t="s">
        <v>881</v>
      </c>
      <c r="F181" s="222" t="s">
        <v>882</v>
      </c>
      <c r="G181" s="223" t="s">
        <v>804</v>
      </c>
      <c r="H181" s="224">
        <v>9</v>
      </c>
      <c r="I181" s="225"/>
      <c r="J181" s="226">
        <f>ROUND(I181*H181,2)</f>
        <v>0</v>
      </c>
      <c r="K181" s="222" t="s">
        <v>21</v>
      </c>
      <c r="L181" s="71"/>
      <c r="M181" s="227" t="s">
        <v>21</v>
      </c>
      <c r="N181" s="228" t="s">
        <v>44</v>
      </c>
      <c r="O181" s="46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AR181" s="23" t="s">
        <v>151</v>
      </c>
      <c r="AT181" s="23" t="s">
        <v>146</v>
      </c>
      <c r="AU181" s="23" t="s">
        <v>83</v>
      </c>
      <c r="AY181" s="23" t="s">
        <v>143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23" t="s">
        <v>81</v>
      </c>
      <c r="BK181" s="231">
        <f>ROUND(I181*H181,2)</f>
        <v>0</v>
      </c>
      <c r="BL181" s="23" t="s">
        <v>151</v>
      </c>
      <c r="BM181" s="23" t="s">
        <v>644</v>
      </c>
    </row>
    <row r="182" s="1" customFormat="1" ht="16.5" customHeight="1">
      <c r="B182" s="45"/>
      <c r="C182" s="220" t="s">
        <v>441</v>
      </c>
      <c r="D182" s="220" t="s">
        <v>146</v>
      </c>
      <c r="E182" s="221" t="s">
        <v>883</v>
      </c>
      <c r="F182" s="222" t="s">
        <v>884</v>
      </c>
      <c r="G182" s="223" t="s">
        <v>804</v>
      </c>
      <c r="H182" s="224">
        <v>5</v>
      </c>
      <c r="I182" s="225"/>
      <c r="J182" s="226">
        <f>ROUND(I182*H182,2)</f>
        <v>0</v>
      </c>
      <c r="K182" s="222" t="s">
        <v>21</v>
      </c>
      <c r="L182" s="71"/>
      <c r="M182" s="227" t="s">
        <v>21</v>
      </c>
      <c r="N182" s="228" t="s">
        <v>44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" t="s">
        <v>151</v>
      </c>
      <c r="AT182" s="23" t="s">
        <v>146</v>
      </c>
      <c r="AU182" s="23" t="s">
        <v>83</v>
      </c>
      <c r="AY182" s="23" t="s">
        <v>143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81</v>
      </c>
      <c r="BK182" s="231">
        <f>ROUND(I182*H182,2)</f>
        <v>0</v>
      </c>
      <c r="BL182" s="23" t="s">
        <v>151</v>
      </c>
      <c r="BM182" s="23" t="s">
        <v>654</v>
      </c>
    </row>
    <row r="183" s="10" customFormat="1" ht="29.88" customHeight="1">
      <c r="B183" s="204"/>
      <c r="C183" s="205"/>
      <c r="D183" s="206" t="s">
        <v>72</v>
      </c>
      <c r="E183" s="218" t="s">
        <v>885</v>
      </c>
      <c r="F183" s="218" t="s">
        <v>886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P184</f>
        <v>0</v>
      </c>
      <c r="Q183" s="212"/>
      <c r="R183" s="213">
        <f>R184</f>
        <v>0</v>
      </c>
      <c r="S183" s="212"/>
      <c r="T183" s="214">
        <f>T184</f>
        <v>0</v>
      </c>
      <c r="AR183" s="215" t="s">
        <v>81</v>
      </c>
      <c r="AT183" s="216" t="s">
        <v>72</v>
      </c>
      <c r="AU183" s="216" t="s">
        <v>81</v>
      </c>
      <c r="AY183" s="215" t="s">
        <v>143</v>
      </c>
      <c r="BK183" s="217">
        <f>BK184</f>
        <v>0</v>
      </c>
    </row>
    <row r="184" s="1" customFormat="1" ht="16.5" customHeight="1">
      <c r="B184" s="45"/>
      <c r="C184" s="220" t="s">
        <v>445</v>
      </c>
      <c r="D184" s="220" t="s">
        <v>146</v>
      </c>
      <c r="E184" s="221" t="s">
        <v>887</v>
      </c>
      <c r="F184" s="222" t="s">
        <v>888</v>
      </c>
      <c r="G184" s="223" t="s">
        <v>192</v>
      </c>
      <c r="H184" s="224">
        <v>280</v>
      </c>
      <c r="I184" s="225"/>
      <c r="J184" s="226">
        <f>ROUND(I184*H184,2)</f>
        <v>0</v>
      </c>
      <c r="K184" s="222" t="s">
        <v>21</v>
      </c>
      <c r="L184" s="71"/>
      <c r="M184" s="227" t="s">
        <v>21</v>
      </c>
      <c r="N184" s="228" t="s">
        <v>44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151</v>
      </c>
      <c r="AT184" s="23" t="s">
        <v>146</v>
      </c>
      <c r="AU184" s="23" t="s">
        <v>83</v>
      </c>
      <c r="AY184" s="23" t="s">
        <v>143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81</v>
      </c>
      <c r="BK184" s="231">
        <f>ROUND(I184*H184,2)</f>
        <v>0</v>
      </c>
      <c r="BL184" s="23" t="s">
        <v>151</v>
      </c>
      <c r="BM184" s="23" t="s">
        <v>663</v>
      </c>
    </row>
    <row r="185" s="10" customFormat="1" ht="29.88" customHeight="1">
      <c r="B185" s="204"/>
      <c r="C185" s="205"/>
      <c r="D185" s="206" t="s">
        <v>72</v>
      </c>
      <c r="E185" s="218" t="s">
        <v>885</v>
      </c>
      <c r="F185" s="218" t="s">
        <v>886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SUM(P186:P189)</f>
        <v>0</v>
      </c>
      <c r="Q185" s="212"/>
      <c r="R185" s="213">
        <f>SUM(R186:R189)</f>
        <v>0</v>
      </c>
      <c r="S185" s="212"/>
      <c r="T185" s="214">
        <f>SUM(T186:T189)</f>
        <v>0</v>
      </c>
      <c r="AR185" s="215" t="s">
        <v>81</v>
      </c>
      <c r="AT185" s="216" t="s">
        <v>72</v>
      </c>
      <c r="AU185" s="216" t="s">
        <v>81</v>
      </c>
      <c r="AY185" s="215" t="s">
        <v>143</v>
      </c>
      <c r="BK185" s="217">
        <f>SUM(BK186:BK189)</f>
        <v>0</v>
      </c>
    </row>
    <row r="186" s="1" customFormat="1" ht="16.5" customHeight="1">
      <c r="B186" s="45"/>
      <c r="C186" s="220" t="s">
        <v>449</v>
      </c>
      <c r="D186" s="220" t="s">
        <v>146</v>
      </c>
      <c r="E186" s="221" t="s">
        <v>889</v>
      </c>
      <c r="F186" s="222" t="s">
        <v>890</v>
      </c>
      <c r="G186" s="223" t="s">
        <v>192</v>
      </c>
      <c r="H186" s="224">
        <v>315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44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151</v>
      </c>
      <c r="AT186" s="23" t="s">
        <v>146</v>
      </c>
      <c r="AU186" s="23" t="s">
        <v>83</v>
      </c>
      <c r="AY186" s="23" t="s">
        <v>143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81</v>
      </c>
      <c r="BK186" s="231">
        <f>ROUND(I186*H186,2)</f>
        <v>0</v>
      </c>
      <c r="BL186" s="23" t="s">
        <v>151</v>
      </c>
      <c r="BM186" s="23" t="s">
        <v>679</v>
      </c>
    </row>
    <row r="187" s="1" customFormat="1" ht="16.5" customHeight="1">
      <c r="B187" s="45"/>
      <c r="C187" s="220" t="s">
        <v>453</v>
      </c>
      <c r="D187" s="220" t="s">
        <v>146</v>
      </c>
      <c r="E187" s="221" t="s">
        <v>891</v>
      </c>
      <c r="F187" s="222" t="s">
        <v>892</v>
      </c>
      <c r="G187" s="223" t="s">
        <v>192</v>
      </c>
      <c r="H187" s="224">
        <v>475</v>
      </c>
      <c r="I187" s="225"/>
      <c r="J187" s="226">
        <f>ROUND(I187*H187,2)</f>
        <v>0</v>
      </c>
      <c r="K187" s="222" t="s">
        <v>21</v>
      </c>
      <c r="L187" s="71"/>
      <c r="M187" s="227" t="s">
        <v>21</v>
      </c>
      <c r="N187" s="228" t="s">
        <v>44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151</v>
      </c>
      <c r="AT187" s="23" t="s">
        <v>146</v>
      </c>
      <c r="AU187" s="23" t="s">
        <v>83</v>
      </c>
      <c r="AY187" s="23" t="s">
        <v>143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81</v>
      </c>
      <c r="BK187" s="231">
        <f>ROUND(I187*H187,2)</f>
        <v>0</v>
      </c>
      <c r="BL187" s="23" t="s">
        <v>151</v>
      </c>
      <c r="BM187" s="23" t="s">
        <v>702</v>
      </c>
    </row>
    <row r="188" s="1" customFormat="1" ht="16.5" customHeight="1">
      <c r="B188" s="45"/>
      <c r="C188" s="220" t="s">
        <v>460</v>
      </c>
      <c r="D188" s="220" t="s">
        <v>146</v>
      </c>
      <c r="E188" s="221" t="s">
        <v>893</v>
      </c>
      <c r="F188" s="222" t="s">
        <v>894</v>
      </c>
      <c r="G188" s="223" t="s">
        <v>192</v>
      </c>
      <c r="H188" s="224">
        <v>30</v>
      </c>
      <c r="I188" s="225"/>
      <c r="J188" s="226">
        <f>ROUND(I188*H188,2)</f>
        <v>0</v>
      </c>
      <c r="K188" s="222" t="s">
        <v>21</v>
      </c>
      <c r="L188" s="71"/>
      <c r="M188" s="227" t="s">
        <v>21</v>
      </c>
      <c r="N188" s="228" t="s">
        <v>44</v>
      </c>
      <c r="O188" s="46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AR188" s="23" t="s">
        <v>151</v>
      </c>
      <c r="AT188" s="23" t="s">
        <v>146</v>
      </c>
      <c r="AU188" s="23" t="s">
        <v>83</v>
      </c>
      <c r="AY188" s="23" t="s">
        <v>143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81</v>
      </c>
      <c r="BK188" s="231">
        <f>ROUND(I188*H188,2)</f>
        <v>0</v>
      </c>
      <c r="BL188" s="23" t="s">
        <v>151</v>
      </c>
      <c r="BM188" s="23" t="s">
        <v>710</v>
      </c>
    </row>
    <row r="189" s="1" customFormat="1" ht="16.5" customHeight="1">
      <c r="B189" s="45"/>
      <c r="C189" s="220" t="s">
        <v>468</v>
      </c>
      <c r="D189" s="220" t="s">
        <v>146</v>
      </c>
      <c r="E189" s="221" t="s">
        <v>895</v>
      </c>
      <c r="F189" s="222" t="s">
        <v>896</v>
      </c>
      <c r="G189" s="223" t="s">
        <v>192</v>
      </c>
      <c r="H189" s="224">
        <v>20</v>
      </c>
      <c r="I189" s="225"/>
      <c r="J189" s="226">
        <f>ROUND(I189*H189,2)</f>
        <v>0</v>
      </c>
      <c r="K189" s="222" t="s">
        <v>21</v>
      </c>
      <c r="L189" s="71"/>
      <c r="M189" s="227" t="s">
        <v>21</v>
      </c>
      <c r="N189" s="228" t="s">
        <v>44</v>
      </c>
      <c r="O189" s="46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3" t="s">
        <v>151</v>
      </c>
      <c r="AT189" s="23" t="s">
        <v>146</v>
      </c>
      <c r="AU189" s="23" t="s">
        <v>83</v>
      </c>
      <c r="AY189" s="23" t="s">
        <v>143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81</v>
      </c>
      <c r="BK189" s="231">
        <f>ROUND(I189*H189,2)</f>
        <v>0</v>
      </c>
      <c r="BL189" s="23" t="s">
        <v>151</v>
      </c>
      <c r="BM189" s="23" t="s">
        <v>289</v>
      </c>
    </row>
    <row r="190" s="10" customFormat="1" ht="29.88" customHeight="1">
      <c r="B190" s="204"/>
      <c r="C190" s="205"/>
      <c r="D190" s="206" t="s">
        <v>72</v>
      </c>
      <c r="E190" s="218" t="s">
        <v>897</v>
      </c>
      <c r="F190" s="218" t="s">
        <v>898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SUM(P191:P193)</f>
        <v>0</v>
      </c>
      <c r="Q190" s="212"/>
      <c r="R190" s="213">
        <f>SUM(R191:R193)</f>
        <v>0</v>
      </c>
      <c r="S190" s="212"/>
      <c r="T190" s="214">
        <f>SUM(T191:T193)</f>
        <v>0</v>
      </c>
      <c r="AR190" s="215" t="s">
        <v>81</v>
      </c>
      <c r="AT190" s="216" t="s">
        <v>72</v>
      </c>
      <c r="AU190" s="216" t="s">
        <v>81</v>
      </c>
      <c r="AY190" s="215" t="s">
        <v>143</v>
      </c>
      <c r="BK190" s="217">
        <f>SUM(BK191:BK193)</f>
        <v>0</v>
      </c>
    </row>
    <row r="191" s="1" customFormat="1" ht="16.5" customHeight="1">
      <c r="B191" s="45"/>
      <c r="C191" s="220" t="s">
        <v>472</v>
      </c>
      <c r="D191" s="220" t="s">
        <v>146</v>
      </c>
      <c r="E191" s="221" t="s">
        <v>899</v>
      </c>
      <c r="F191" s="222" t="s">
        <v>900</v>
      </c>
      <c r="G191" s="223" t="s">
        <v>804</v>
      </c>
      <c r="H191" s="224">
        <v>78</v>
      </c>
      <c r="I191" s="225"/>
      <c r="J191" s="226">
        <f>ROUND(I191*H191,2)</f>
        <v>0</v>
      </c>
      <c r="K191" s="222" t="s">
        <v>21</v>
      </c>
      <c r="L191" s="71"/>
      <c r="M191" s="227" t="s">
        <v>21</v>
      </c>
      <c r="N191" s="228" t="s">
        <v>44</v>
      </c>
      <c r="O191" s="4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3" t="s">
        <v>151</v>
      </c>
      <c r="AT191" s="23" t="s">
        <v>146</v>
      </c>
      <c r="AU191" s="23" t="s">
        <v>83</v>
      </c>
      <c r="AY191" s="23" t="s">
        <v>143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81</v>
      </c>
      <c r="BK191" s="231">
        <f>ROUND(I191*H191,2)</f>
        <v>0</v>
      </c>
      <c r="BL191" s="23" t="s">
        <v>151</v>
      </c>
      <c r="BM191" s="23" t="s">
        <v>726</v>
      </c>
    </row>
    <row r="192" s="1" customFormat="1" ht="16.5" customHeight="1">
      <c r="B192" s="45"/>
      <c r="C192" s="220" t="s">
        <v>477</v>
      </c>
      <c r="D192" s="220" t="s">
        <v>146</v>
      </c>
      <c r="E192" s="221" t="s">
        <v>901</v>
      </c>
      <c r="F192" s="222" t="s">
        <v>902</v>
      </c>
      <c r="G192" s="223" t="s">
        <v>804</v>
      </c>
      <c r="H192" s="224">
        <v>8</v>
      </c>
      <c r="I192" s="225"/>
      <c r="J192" s="226">
        <f>ROUND(I192*H192,2)</f>
        <v>0</v>
      </c>
      <c r="K192" s="222" t="s">
        <v>21</v>
      </c>
      <c r="L192" s="71"/>
      <c r="M192" s="227" t="s">
        <v>21</v>
      </c>
      <c r="N192" s="228" t="s">
        <v>44</v>
      </c>
      <c r="O192" s="46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AR192" s="23" t="s">
        <v>151</v>
      </c>
      <c r="AT192" s="23" t="s">
        <v>146</v>
      </c>
      <c r="AU192" s="23" t="s">
        <v>83</v>
      </c>
      <c r="AY192" s="23" t="s">
        <v>143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23" t="s">
        <v>81</v>
      </c>
      <c r="BK192" s="231">
        <f>ROUND(I192*H192,2)</f>
        <v>0</v>
      </c>
      <c r="BL192" s="23" t="s">
        <v>151</v>
      </c>
      <c r="BM192" s="23" t="s">
        <v>748</v>
      </c>
    </row>
    <row r="193" s="1" customFormat="1" ht="16.5" customHeight="1">
      <c r="B193" s="45"/>
      <c r="C193" s="220" t="s">
        <v>481</v>
      </c>
      <c r="D193" s="220" t="s">
        <v>146</v>
      </c>
      <c r="E193" s="221" t="s">
        <v>903</v>
      </c>
      <c r="F193" s="222" t="s">
        <v>904</v>
      </c>
      <c r="G193" s="223" t="s">
        <v>804</v>
      </c>
      <c r="H193" s="224">
        <v>17</v>
      </c>
      <c r="I193" s="225"/>
      <c r="J193" s="226">
        <f>ROUND(I193*H193,2)</f>
        <v>0</v>
      </c>
      <c r="K193" s="222" t="s">
        <v>21</v>
      </c>
      <c r="L193" s="71"/>
      <c r="M193" s="227" t="s">
        <v>21</v>
      </c>
      <c r="N193" s="228" t="s">
        <v>44</v>
      </c>
      <c r="O193" s="4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3" t="s">
        <v>151</v>
      </c>
      <c r="AT193" s="23" t="s">
        <v>146</v>
      </c>
      <c r="AU193" s="23" t="s">
        <v>83</v>
      </c>
      <c r="AY193" s="23" t="s">
        <v>143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81</v>
      </c>
      <c r="BK193" s="231">
        <f>ROUND(I193*H193,2)</f>
        <v>0</v>
      </c>
      <c r="BL193" s="23" t="s">
        <v>151</v>
      </c>
      <c r="BM193" s="23" t="s">
        <v>905</v>
      </c>
    </row>
    <row r="194" s="10" customFormat="1" ht="29.88" customHeight="1">
      <c r="B194" s="204"/>
      <c r="C194" s="205"/>
      <c r="D194" s="206" t="s">
        <v>72</v>
      </c>
      <c r="E194" s="218" t="s">
        <v>906</v>
      </c>
      <c r="F194" s="218" t="s">
        <v>907</v>
      </c>
      <c r="G194" s="205"/>
      <c r="H194" s="205"/>
      <c r="I194" s="208"/>
      <c r="J194" s="219">
        <f>BK194</f>
        <v>0</v>
      </c>
      <c r="K194" s="205"/>
      <c r="L194" s="210"/>
      <c r="M194" s="211"/>
      <c r="N194" s="212"/>
      <c r="O194" s="212"/>
      <c r="P194" s="213">
        <v>0</v>
      </c>
      <c r="Q194" s="212"/>
      <c r="R194" s="213">
        <v>0</v>
      </c>
      <c r="S194" s="212"/>
      <c r="T194" s="214">
        <v>0</v>
      </c>
      <c r="AR194" s="215" t="s">
        <v>81</v>
      </c>
      <c r="AT194" s="216" t="s">
        <v>72</v>
      </c>
      <c r="AU194" s="216" t="s">
        <v>81</v>
      </c>
      <c r="AY194" s="215" t="s">
        <v>143</v>
      </c>
      <c r="BK194" s="217">
        <v>0</v>
      </c>
    </row>
    <row r="195" s="10" customFormat="1" ht="19.92" customHeight="1">
      <c r="B195" s="204"/>
      <c r="C195" s="205"/>
      <c r="D195" s="206" t="s">
        <v>72</v>
      </c>
      <c r="E195" s="218" t="s">
        <v>908</v>
      </c>
      <c r="F195" s="218" t="s">
        <v>909</v>
      </c>
      <c r="G195" s="205"/>
      <c r="H195" s="205"/>
      <c r="I195" s="208"/>
      <c r="J195" s="219">
        <f>BK195</f>
        <v>0</v>
      </c>
      <c r="K195" s="205"/>
      <c r="L195" s="210"/>
      <c r="M195" s="211"/>
      <c r="N195" s="212"/>
      <c r="O195" s="212"/>
      <c r="P195" s="213">
        <v>0</v>
      </c>
      <c r="Q195" s="212"/>
      <c r="R195" s="213">
        <v>0</v>
      </c>
      <c r="S195" s="212"/>
      <c r="T195" s="214">
        <v>0</v>
      </c>
      <c r="AR195" s="215" t="s">
        <v>81</v>
      </c>
      <c r="AT195" s="216" t="s">
        <v>72</v>
      </c>
      <c r="AU195" s="216" t="s">
        <v>81</v>
      </c>
      <c r="AY195" s="215" t="s">
        <v>143</v>
      </c>
      <c r="BK195" s="217">
        <v>0</v>
      </c>
    </row>
    <row r="196" s="10" customFormat="1" ht="19.92" customHeight="1">
      <c r="B196" s="204"/>
      <c r="C196" s="205"/>
      <c r="D196" s="206" t="s">
        <v>72</v>
      </c>
      <c r="E196" s="218" t="s">
        <v>910</v>
      </c>
      <c r="F196" s="218" t="s">
        <v>911</v>
      </c>
      <c r="G196" s="205"/>
      <c r="H196" s="205"/>
      <c r="I196" s="208"/>
      <c r="J196" s="219">
        <f>BK196</f>
        <v>0</v>
      </c>
      <c r="K196" s="205"/>
      <c r="L196" s="210"/>
      <c r="M196" s="211"/>
      <c r="N196" s="212"/>
      <c r="O196" s="212"/>
      <c r="P196" s="213">
        <f>SUM(P197:P202)</f>
        <v>0</v>
      </c>
      <c r="Q196" s="212"/>
      <c r="R196" s="213">
        <f>SUM(R197:R202)</f>
        <v>0</v>
      </c>
      <c r="S196" s="212"/>
      <c r="T196" s="214">
        <f>SUM(T197:T202)</f>
        <v>0</v>
      </c>
      <c r="AR196" s="215" t="s">
        <v>81</v>
      </c>
      <c r="AT196" s="216" t="s">
        <v>72</v>
      </c>
      <c r="AU196" s="216" t="s">
        <v>81</v>
      </c>
      <c r="AY196" s="215" t="s">
        <v>143</v>
      </c>
      <c r="BK196" s="217">
        <f>SUM(BK197:BK202)</f>
        <v>0</v>
      </c>
    </row>
    <row r="197" s="1" customFormat="1" ht="16.5" customHeight="1">
      <c r="B197" s="45"/>
      <c r="C197" s="220" t="s">
        <v>487</v>
      </c>
      <c r="D197" s="220" t="s">
        <v>146</v>
      </c>
      <c r="E197" s="221" t="s">
        <v>912</v>
      </c>
      <c r="F197" s="222" t="s">
        <v>913</v>
      </c>
      <c r="G197" s="223" t="s">
        <v>804</v>
      </c>
      <c r="H197" s="224">
        <v>14</v>
      </c>
      <c r="I197" s="225"/>
      <c r="J197" s="226">
        <f>ROUND(I197*H197,2)</f>
        <v>0</v>
      </c>
      <c r="K197" s="222" t="s">
        <v>21</v>
      </c>
      <c r="L197" s="71"/>
      <c r="M197" s="227" t="s">
        <v>21</v>
      </c>
      <c r="N197" s="228" t="s">
        <v>44</v>
      </c>
      <c r="O197" s="46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AR197" s="23" t="s">
        <v>151</v>
      </c>
      <c r="AT197" s="23" t="s">
        <v>146</v>
      </c>
      <c r="AU197" s="23" t="s">
        <v>83</v>
      </c>
      <c r="AY197" s="23" t="s">
        <v>143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81</v>
      </c>
      <c r="BK197" s="231">
        <f>ROUND(I197*H197,2)</f>
        <v>0</v>
      </c>
      <c r="BL197" s="23" t="s">
        <v>151</v>
      </c>
      <c r="BM197" s="23" t="s">
        <v>914</v>
      </c>
    </row>
    <row r="198" s="1" customFormat="1" ht="16.5" customHeight="1">
      <c r="B198" s="45"/>
      <c r="C198" s="220" t="s">
        <v>514</v>
      </c>
      <c r="D198" s="220" t="s">
        <v>146</v>
      </c>
      <c r="E198" s="221" t="s">
        <v>915</v>
      </c>
      <c r="F198" s="222" t="s">
        <v>916</v>
      </c>
      <c r="G198" s="223" t="s">
        <v>804</v>
      </c>
      <c r="H198" s="224">
        <v>1</v>
      </c>
      <c r="I198" s="225"/>
      <c r="J198" s="226">
        <f>ROUND(I198*H198,2)</f>
        <v>0</v>
      </c>
      <c r="K198" s="222" t="s">
        <v>21</v>
      </c>
      <c r="L198" s="71"/>
      <c r="M198" s="227" t="s">
        <v>21</v>
      </c>
      <c r="N198" s="228" t="s">
        <v>44</v>
      </c>
      <c r="O198" s="4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AR198" s="23" t="s">
        <v>151</v>
      </c>
      <c r="AT198" s="23" t="s">
        <v>146</v>
      </c>
      <c r="AU198" s="23" t="s">
        <v>83</v>
      </c>
      <c r="AY198" s="23" t="s">
        <v>143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81</v>
      </c>
      <c r="BK198" s="231">
        <f>ROUND(I198*H198,2)</f>
        <v>0</v>
      </c>
      <c r="BL198" s="23" t="s">
        <v>151</v>
      </c>
      <c r="BM198" s="23" t="s">
        <v>917</v>
      </c>
    </row>
    <row r="199" s="1" customFormat="1" ht="16.5" customHeight="1">
      <c r="B199" s="45"/>
      <c r="C199" s="220" t="s">
        <v>518</v>
      </c>
      <c r="D199" s="220" t="s">
        <v>146</v>
      </c>
      <c r="E199" s="221" t="s">
        <v>918</v>
      </c>
      <c r="F199" s="222" t="s">
        <v>919</v>
      </c>
      <c r="G199" s="223" t="s">
        <v>804</v>
      </c>
      <c r="H199" s="224">
        <v>10</v>
      </c>
      <c r="I199" s="225"/>
      <c r="J199" s="226">
        <f>ROUND(I199*H199,2)</f>
        <v>0</v>
      </c>
      <c r="K199" s="222" t="s">
        <v>21</v>
      </c>
      <c r="L199" s="71"/>
      <c r="M199" s="227" t="s">
        <v>21</v>
      </c>
      <c r="N199" s="228" t="s">
        <v>44</v>
      </c>
      <c r="O199" s="4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AR199" s="23" t="s">
        <v>151</v>
      </c>
      <c r="AT199" s="23" t="s">
        <v>146</v>
      </c>
      <c r="AU199" s="23" t="s">
        <v>83</v>
      </c>
      <c r="AY199" s="23" t="s">
        <v>143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23" t="s">
        <v>81</v>
      </c>
      <c r="BK199" s="231">
        <f>ROUND(I199*H199,2)</f>
        <v>0</v>
      </c>
      <c r="BL199" s="23" t="s">
        <v>151</v>
      </c>
      <c r="BM199" s="23" t="s">
        <v>920</v>
      </c>
    </row>
    <row r="200" s="1" customFormat="1" ht="16.5" customHeight="1">
      <c r="B200" s="45"/>
      <c r="C200" s="220" t="s">
        <v>522</v>
      </c>
      <c r="D200" s="220" t="s">
        <v>146</v>
      </c>
      <c r="E200" s="221" t="s">
        <v>921</v>
      </c>
      <c r="F200" s="222" t="s">
        <v>922</v>
      </c>
      <c r="G200" s="223" t="s">
        <v>804</v>
      </c>
      <c r="H200" s="224">
        <v>4</v>
      </c>
      <c r="I200" s="225"/>
      <c r="J200" s="226">
        <f>ROUND(I200*H200,2)</f>
        <v>0</v>
      </c>
      <c r="K200" s="222" t="s">
        <v>21</v>
      </c>
      <c r="L200" s="71"/>
      <c r="M200" s="227" t="s">
        <v>21</v>
      </c>
      <c r="N200" s="228" t="s">
        <v>44</v>
      </c>
      <c r="O200" s="46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AR200" s="23" t="s">
        <v>151</v>
      </c>
      <c r="AT200" s="23" t="s">
        <v>146</v>
      </c>
      <c r="AU200" s="23" t="s">
        <v>83</v>
      </c>
      <c r="AY200" s="23" t="s">
        <v>143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3" t="s">
        <v>81</v>
      </c>
      <c r="BK200" s="231">
        <f>ROUND(I200*H200,2)</f>
        <v>0</v>
      </c>
      <c r="BL200" s="23" t="s">
        <v>151</v>
      </c>
      <c r="BM200" s="23" t="s">
        <v>923</v>
      </c>
    </row>
    <row r="201" s="1" customFormat="1" ht="16.5" customHeight="1">
      <c r="B201" s="45"/>
      <c r="C201" s="220" t="s">
        <v>527</v>
      </c>
      <c r="D201" s="220" t="s">
        <v>146</v>
      </c>
      <c r="E201" s="221" t="s">
        <v>924</v>
      </c>
      <c r="F201" s="222" t="s">
        <v>925</v>
      </c>
      <c r="G201" s="223" t="s">
        <v>804</v>
      </c>
      <c r="H201" s="224">
        <v>4</v>
      </c>
      <c r="I201" s="225"/>
      <c r="J201" s="226">
        <f>ROUND(I201*H201,2)</f>
        <v>0</v>
      </c>
      <c r="K201" s="222" t="s">
        <v>21</v>
      </c>
      <c r="L201" s="71"/>
      <c r="M201" s="227" t="s">
        <v>21</v>
      </c>
      <c r="N201" s="228" t="s">
        <v>44</v>
      </c>
      <c r="O201" s="46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AR201" s="23" t="s">
        <v>151</v>
      </c>
      <c r="AT201" s="23" t="s">
        <v>146</v>
      </c>
      <c r="AU201" s="23" t="s">
        <v>83</v>
      </c>
      <c r="AY201" s="23" t="s">
        <v>143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23" t="s">
        <v>81</v>
      </c>
      <c r="BK201" s="231">
        <f>ROUND(I201*H201,2)</f>
        <v>0</v>
      </c>
      <c r="BL201" s="23" t="s">
        <v>151</v>
      </c>
      <c r="BM201" s="23" t="s">
        <v>926</v>
      </c>
    </row>
    <row r="202" s="1" customFormat="1" ht="16.5" customHeight="1">
      <c r="B202" s="45"/>
      <c r="C202" s="220" t="s">
        <v>531</v>
      </c>
      <c r="D202" s="220" t="s">
        <v>146</v>
      </c>
      <c r="E202" s="221" t="s">
        <v>927</v>
      </c>
      <c r="F202" s="222" t="s">
        <v>928</v>
      </c>
      <c r="G202" s="223" t="s">
        <v>804</v>
      </c>
      <c r="H202" s="224">
        <v>2</v>
      </c>
      <c r="I202" s="225"/>
      <c r="J202" s="226">
        <f>ROUND(I202*H202,2)</f>
        <v>0</v>
      </c>
      <c r="K202" s="222" t="s">
        <v>21</v>
      </c>
      <c r="L202" s="71"/>
      <c r="M202" s="227" t="s">
        <v>21</v>
      </c>
      <c r="N202" s="228" t="s">
        <v>44</v>
      </c>
      <c r="O202" s="46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AR202" s="23" t="s">
        <v>151</v>
      </c>
      <c r="AT202" s="23" t="s">
        <v>146</v>
      </c>
      <c r="AU202" s="23" t="s">
        <v>83</v>
      </c>
      <c r="AY202" s="23" t="s">
        <v>143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23" t="s">
        <v>81</v>
      </c>
      <c r="BK202" s="231">
        <f>ROUND(I202*H202,2)</f>
        <v>0</v>
      </c>
      <c r="BL202" s="23" t="s">
        <v>151</v>
      </c>
      <c r="BM202" s="23" t="s">
        <v>929</v>
      </c>
    </row>
    <row r="203" s="10" customFormat="1" ht="29.88" customHeight="1">
      <c r="B203" s="204"/>
      <c r="C203" s="205"/>
      <c r="D203" s="206" t="s">
        <v>72</v>
      </c>
      <c r="E203" s="218" t="s">
        <v>930</v>
      </c>
      <c r="F203" s="218" t="s">
        <v>931</v>
      </c>
      <c r="G203" s="205"/>
      <c r="H203" s="205"/>
      <c r="I203" s="208"/>
      <c r="J203" s="219">
        <f>BK203</f>
        <v>0</v>
      </c>
      <c r="K203" s="205"/>
      <c r="L203" s="210"/>
      <c r="M203" s="211"/>
      <c r="N203" s="212"/>
      <c r="O203" s="212"/>
      <c r="P203" s="213">
        <f>P204</f>
        <v>0</v>
      </c>
      <c r="Q203" s="212"/>
      <c r="R203" s="213">
        <f>R204</f>
        <v>0</v>
      </c>
      <c r="S203" s="212"/>
      <c r="T203" s="214">
        <f>T204</f>
        <v>0</v>
      </c>
      <c r="AR203" s="215" t="s">
        <v>81</v>
      </c>
      <c r="AT203" s="216" t="s">
        <v>72</v>
      </c>
      <c r="AU203" s="216" t="s">
        <v>81</v>
      </c>
      <c r="AY203" s="215" t="s">
        <v>143</v>
      </c>
      <c r="BK203" s="217">
        <f>BK204</f>
        <v>0</v>
      </c>
    </row>
    <row r="204" s="1" customFormat="1" ht="16.5" customHeight="1">
      <c r="B204" s="45"/>
      <c r="C204" s="220" t="s">
        <v>536</v>
      </c>
      <c r="D204" s="220" t="s">
        <v>146</v>
      </c>
      <c r="E204" s="221" t="s">
        <v>932</v>
      </c>
      <c r="F204" s="222" t="s">
        <v>919</v>
      </c>
      <c r="G204" s="223" t="s">
        <v>804</v>
      </c>
      <c r="H204" s="224">
        <v>2</v>
      </c>
      <c r="I204" s="225"/>
      <c r="J204" s="226">
        <f>ROUND(I204*H204,2)</f>
        <v>0</v>
      </c>
      <c r="K204" s="222" t="s">
        <v>21</v>
      </c>
      <c r="L204" s="71"/>
      <c r="M204" s="227" t="s">
        <v>21</v>
      </c>
      <c r="N204" s="228" t="s">
        <v>44</v>
      </c>
      <c r="O204" s="46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AR204" s="23" t="s">
        <v>151</v>
      </c>
      <c r="AT204" s="23" t="s">
        <v>146</v>
      </c>
      <c r="AU204" s="23" t="s">
        <v>83</v>
      </c>
      <c r="AY204" s="23" t="s">
        <v>143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3" t="s">
        <v>81</v>
      </c>
      <c r="BK204" s="231">
        <f>ROUND(I204*H204,2)</f>
        <v>0</v>
      </c>
      <c r="BL204" s="23" t="s">
        <v>151</v>
      </c>
      <c r="BM204" s="23" t="s">
        <v>933</v>
      </c>
    </row>
    <row r="205" s="10" customFormat="1" ht="29.88" customHeight="1">
      <c r="B205" s="204"/>
      <c r="C205" s="205"/>
      <c r="D205" s="206" t="s">
        <v>72</v>
      </c>
      <c r="E205" s="218" t="s">
        <v>934</v>
      </c>
      <c r="F205" s="218" t="s">
        <v>935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v>0</v>
      </c>
      <c r="Q205" s="212"/>
      <c r="R205" s="213">
        <v>0</v>
      </c>
      <c r="S205" s="212"/>
      <c r="T205" s="214">
        <v>0</v>
      </c>
      <c r="AR205" s="215" t="s">
        <v>81</v>
      </c>
      <c r="AT205" s="216" t="s">
        <v>72</v>
      </c>
      <c r="AU205" s="216" t="s">
        <v>81</v>
      </c>
      <c r="AY205" s="215" t="s">
        <v>143</v>
      </c>
      <c r="BK205" s="217">
        <v>0</v>
      </c>
    </row>
    <row r="206" s="10" customFormat="1" ht="19.92" customHeight="1">
      <c r="B206" s="204"/>
      <c r="C206" s="205"/>
      <c r="D206" s="206" t="s">
        <v>72</v>
      </c>
      <c r="E206" s="218" t="s">
        <v>910</v>
      </c>
      <c r="F206" s="218" t="s">
        <v>911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SUM(P207:P209)</f>
        <v>0</v>
      </c>
      <c r="Q206" s="212"/>
      <c r="R206" s="213">
        <f>SUM(R207:R209)</f>
        <v>0</v>
      </c>
      <c r="S206" s="212"/>
      <c r="T206" s="214">
        <f>SUM(T207:T209)</f>
        <v>0</v>
      </c>
      <c r="AR206" s="215" t="s">
        <v>81</v>
      </c>
      <c r="AT206" s="216" t="s">
        <v>72</v>
      </c>
      <c r="AU206" s="216" t="s">
        <v>81</v>
      </c>
      <c r="AY206" s="215" t="s">
        <v>143</v>
      </c>
      <c r="BK206" s="217">
        <f>SUM(BK207:BK209)</f>
        <v>0</v>
      </c>
    </row>
    <row r="207" s="1" customFormat="1" ht="16.5" customHeight="1">
      <c r="B207" s="45"/>
      <c r="C207" s="220" t="s">
        <v>540</v>
      </c>
      <c r="D207" s="220" t="s">
        <v>146</v>
      </c>
      <c r="E207" s="221" t="s">
        <v>936</v>
      </c>
      <c r="F207" s="222" t="s">
        <v>937</v>
      </c>
      <c r="G207" s="223" t="s">
        <v>804</v>
      </c>
      <c r="H207" s="224">
        <v>57</v>
      </c>
      <c r="I207" s="225"/>
      <c r="J207" s="226">
        <f>ROUND(I207*H207,2)</f>
        <v>0</v>
      </c>
      <c r="K207" s="222" t="s">
        <v>21</v>
      </c>
      <c r="L207" s="71"/>
      <c r="M207" s="227" t="s">
        <v>21</v>
      </c>
      <c r="N207" s="228" t="s">
        <v>44</v>
      </c>
      <c r="O207" s="4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" t="s">
        <v>151</v>
      </c>
      <c r="AT207" s="23" t="s">
        <v>146</v>
      </c>
      <c r="AU207" s="23" t="s">
        <v>83</v>
      </c>
      <c r="AY207" s="23" t="s">
        <v>143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81</v>
      </c>
      <c r="BK207" s="231">
        <f>ROUND(I207*H207,2)</f>
        <v>0</v>
      </c>
      <c r="BL207" s="23" t="s">
        <v>151</v>
      </c>
      <c r="BM207" s="23" t="s">
        <v>938</v>
      </c>
    </row>
    <row r="208" s="1" customFormat="1" ht="16.5" customHeight="1">
      <c r="B208" s="45"/>
      <c r="C208" s="220" t="s">
        <v>546</v>
      </c>
      <c r="D208" s="220" t="s">
        <v>146</v>
      </c>
      <c r="E208" s="221" t="s">
        <v>939</v>
      </c>
      <c r="F208" s="222" t="s">
        <v>940</v>
      </c>
      <c r="G208" s="223" t="s">
        <v>804</v>
      </c>
      <c r="H208" s="224">
        <v>12</v>
      </c>
      <c r="I208" s="225"/>
      <c r="J208" s="226">
        <f>ROUND(I208*H208,2)</f>
        <v>0</v>
      </c>
      <c r="K208" s="222" t="s">
        <v>21</v>
      </c>
      <c r="L208" s="71"/>
      <c r="M208" s="227" t="s">
        <v>21</v>
      </c>
      <c r="N208" s="228" t="s">
        <v>44</v>
      </c>
      <c r="O208" s="46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AR208" s="23" t="s">
        <v>151</v>
      </c>
      <c r="AT208" s="23" t="s">
        <v>146</v>
      </c>
      <c r="AU208" s="23" t="s">
        <v>83</v>
      </c>
      <c r="AY208" s="23" t="s">
        <v>143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23" t="s">
        <v>81</v>
      </c>
      <c r="BK208" s="231">
        <f>ROUND(I208*H208,2)</f>
        <v>0</v>
      </c>
      <c r="BL208" s="23" t="s">
        <v>151</v>
      </c>
      <c r="BM208" s="23" t="s">
        <v>941</v>
      </c>
    </row>
    <row r="209" s="1" customFormat="1" ht="16.5" customHeight="1">
      <c r="B209" s="45"/>
      <c r="C209" s="220" t="s">
        <v>552</v>
      </c>
      <c r="D209" s="220" t="s">
        <v>146</v>
      </c>
      <c r="E209" s="221" t="s">
        <v>942</v>
      </c>
      <c r="F209" s="222" t="s">
        <v>943</v>
      </c>
      <c r="G209" s="223" t="s">
        <v>804</v>
      </c>
      <c r="H209" s="224">
        <v>6</v>
      </c>
      <c r="I209" s="225"/>
      <c r="J209" s="226">
        <f>ROUND(I209*H209,2)</f>
        <v>0</v>
      </c>
      <c r="K209" s="222" t="s">
        <v>21</v>
      </c>
      <c r="L209" s="71"/>
      <c r="M209" s="227" t="s">
        <v>21</v>
      </c>
      <c r="N209" s="228" t="s">
        <v>44</v>
      </c>
      <c r="O209" s="4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AR209" s="23" t="s">
        <v>151</v>
      </c>
      <c r="AT209" s="23" t="s">
        <v>146</v>
      </c>
      <c r="AU209" s="23" t="s">
        <v>83</v>
      </c>
      <c r="AY209" s="23" t="s">
        <v>143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23" t="s">
        <v>81</v>
      </c>
      <c r="BK209" s="231">
        <f>ROUND(I209*H209,2)</f>
        <v>0</v>
      </c>
      <c r="BL209" s="23" t="s">
        <v>151</v>
      </c>
      <c r="BM209" s="23" t="s">
        <v>944</v>
      </c>
    </row>
    <row r="210" s="10" customFormat="1" ht="29.88" customHeight="1">
      <c r="B210" s="204"/>
      <c r="C210" s="205"/>
      <c r="D210" s="206" t="s">
        <v>72</v>
      </c>
      <c r="E210" s="218" t="s">
        <v>945</v>
      </c>
      <c r="F210" s="218" t="s">
        <v>946</v>
      </c>
      <c r="G210" s="205"/>
      <c r="H210" s="205"/>
      <c r="I210" s="208"/>
      <c r="J210" s="219">
        <f>BK210</f>
        <v>0</v>
      </c>
      <c r="K210" s="205"/>
      <c r="L210" s="210"/>
      <c r="M210" s="211"/>
      <c r="N210" s="212"/>
      <c r="O210" s="212"/>
      <c r="P210" s="213">
        <f>P211</f>
        <v>0</v>
      </c>
      <c r="Q210" s="212"/>
      <c r="R210" s="213">
        <f>R211</f>
        <v>0</v>
      </c>
      <c r="S210" s="212"/>
      <c r="T210" s="214">
        <f>T211</f>
        <v>0</v>
      </c>
      <c r="AR210" s="215" t="s">
        <v>81</v>
      </c>
      <c r="AT210" s="216" t="s">
        <v>72</v>
      </c>
      <c r="AU210" s="216" t="s">
        <v>81</v>
      </c>
      <c r="AY210" s="215" t="s">
        <v>143</v>
      </c>
      <c r="BK210" s="217">
        <f>BK211</f>
        <v>0</v>
      </c>
    </row>
    <row r="211" s="1" customFormat="1" ht="16.5" customHeight="1">
      <c r="B211" s="45"/>
      <c r="C211" s="220" t="s">
        <v>561</v>
      </c>
      <c r="D211" s="220" t="s">
        <v>146</v>
      </c>
      <c r="E211" s="221" t="s">
        <v>947</v>
      </c>
      <c r="F211" s="222" t="s">
        <v>948</v>
      </c>
      <c r="G211" s="223" t="s">
        <v>804</v>
      </c>
      <c r="H211" s="224">
        <v>2</v>
      </c>
      <c r="I211" s="225"/>
      <c r="J211" s="226">
        <f>ROUND(I211*H211,2)</f>
        <v>0</v>
      </c>
      <c r="K211" s="222" t="s">
        <v>21</v>
      </c>
      <c r="L211" s="71"/>
      <c r="M211" s="227" t="s">
        <v>21</v>
      </c>
      <c r="N211" s="228" t="s">
        <v>44</v>
      </c>
      <c r="O211" s="46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AR211" s="23" t="s">
        <v>151</v>
      </c>
      <c r="AT211" s="23" t="s">
        <v>146</v>
      </c>
      <c r="AU211" s="23" t="s">
        <v>83</v>
      </c>
      <c r="AY211" s="23" t="s">
        <v>143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23" t="s">
        <v>81</v>
      </c>
      <c r="BK211" s="231">
        <f>ROUND(I211*H211,2)</f>
        <v>0</v>
      </c>
      <c r="BL211" s="23" t="s">
        <v>151</v>
      </c>
      <c r="BM211" s="23" t="s">
        <v>949</v>
      </c>
    </row>
    <row r="212" s="10" customFormat="1" ht="29.88" customHeight="1">
      <c r="B212" s="204"/>
      <c r="C212" s="205"/>
      <c r="D212" s="206" t="s">
        <v>72</v>
      </c>
      <c r="E212" s="218" t="s">
        <v>950</v>
      </c>
      <c r="F212" s="218" t="s">
        <v>951</v>
      </c>
      <c r="G212" s="205"/>
      <c r="H212" s="205"/>
      <c r="I212" s="208"/>
      <c r="J212" s="219">
        <f>BK212</f>
        <v>0</v>
      </c>
      <c r="K212" s="205"/>
      <c r="L212" s="210"/>
      <c r="M212" s="211"/>
      <c r="N212" s="212"/>
      <c r="O212" s="212"/>
      <c r="P212" s="213">
        <v>0</v>
      </c>
      <c r="Q212" s="212"/>
      <c r="R212" s="213">
        <v>0</v>
      </c>
      <c r="S212" s="212"/>
      <c r="T212" s="214">
        <v>0</v>
      </c>
      <c r="AR212" s="215" t="s">
        <v>81</v>
      </c>
      <c r="AT212" s="216" t="s">
        <v>72</v>
      </c>
      <c r="AU212" s="216" t="s">
        <v>81</v>
      </c>
      <c r="AY212" s="215" t="s">
        <v>143</v>
      </c>
      <c r="BK212" s="217">
        <v>0</v>
      </c>
    </row>
    <row r="213" s="10" customFormat="1" ht="19.92" customHeight="1">
      <c r="B213" s="204"/>
      <c r="C213" s="205"/>
      <c r="D213" s="206" t="s">
        <v>72</v>
      </c>
      <c r="E213" s="218" t="s">
        <v>952</v>
      </c>
      <c r="F213" s="218" t="s">
        <v>953</v>
      </c>
      <c r="G213" s="205"/>
      <c r="H213" s="205"/>
      <c r="I213" s="208"/>
      <c r="J213" s="219">
        <f>BK213</f>
        <v>0</v>
      </c>
      <c r="K213" s="205"/>
      <c r="L213" s="210"/>
      <c r="M213" s="211"/>
      <c r="N213" s="212"/>
      <c r="O213" s="212"/>
      <c r="P213" s="213">
        <v>0</v>
      </c>
      <c r="Q213" s="212"/>
      <c r="R213" s="213">
        <v>0</v>
      </c>
      <c r="S213" s="212"/>
      <c r="T213" s="214">
        <v>0</v>
      </c>
      <c r="AR213" s="215" t="s">
        <v>81</v>
      </c>
      <c r="AT213" s="216" t="s">
        <v>72</v>
      </c>
      <c r="AU213" s="216" t="s">
        <v>81</v>
      </c>
      <c r="AY213" s="215" t="s">
        <v>143</v>
      </c>
      <c r="BK213" s="217">
        <v>0</v>
      </c>
    </row>
    <row r="214" s="10" customFormat="1" ht="19.92" customHeight="1">
      <c r="B214" s="204"/>
      <c r="C214" s="205"/>
      <c r="D214" s="206" t="s">
        <v>72</v>
      </c>
      <c r="E214" s="218" t="s">
        <v>954</v>
      </c>
      <c r="F214" s="218" t="s">
        <v>955</v>
      </c>
      <c r="G214" s="205"/>
      <c r="H214" s="205"/>
      <c r="I214" s="208"/>
      <c r="J214" s="219">
        <f>BK214</f>
        <v>0</v>
      </c>
      <c r="K214" s="205"/>
      <c r="L214" s="210"/>
      <c r="M214" s="211"/>
      <c r="N214" s="212"/>
      <c r="O214" s="212"/>
      <c r="P214" s="213">
        <f>SUM(P215:P220)</f>
        <v>0</v>
      </c>
      <c r="Q214" s="212"/>
      <c r="R214" s="213">
        <f>SUM(R215:R220)</f>
        <v>0</v>
      </c>
      <c r="S214" s="212"/>
      <c r="T214" s="214">
        <f>SUM(T215:T220)</f>
        <v>0</v>
      </c>
      <c r="AR214" s="215" t="s">
        <v>81</v>
      </c>
      <c r="AT214" s="216" t="s">
        <v>72</v>
      </c>
      <c r="AU214" s="216" t="s">
        <v>81</v>
      </c>
      <c r="AY214" s="215" t="s">
        <v>143</v>
      </c>
      <c r="BK214" s="217">
        <f>SUM(BK215:BK220)</f>
        <v>0</v>
      </c>
    </row>
    <row r="215" s="1" customFormat="1" ht="16.5" customHeight="1">
      <c r="B215" s="45"/>
      <c r="C215" s="220" t="s">
        <v>565</v>
      </c>
      <c r="D215" s="220" t="s">
        <v>146</v>
      </c>
      <c r="E215" s="221" t="s">
        <v>956</v>
      </c>
      <c r="F215" s="222" t="s">
        <v>957</v>
      </c>
      <c r="G215" s="223" t="s">
        <v>804</v>
      </c>
      <c r="H215" s="224">
        <v>15</v>
      </c>
      <c r="I215" s="225"/>
      <c r="J215" s="226">
        <f>ROUND(I215*H215,2)</f>
        <v>0</v>
      </c>
      <c r="K215" s="222" t="s">
        <v>21</v>
      </c>
      <c r="L215" s="71"/>
      <c r="M215" s="227" t="s">
        <v>21</v>
      </c>
      <c r="N215" s="228" t="s">
        <v>44</v>
      </c>
      <c r="O215" s="46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AR215" s="23" t="s">
        <v>151</v>
      </c>
      <c r="AT215" s="23" t="s">
        <v>146</v>
      </c>
      <c r="AU215" s="23" t="s">
        <v>83</v>
      </c>
      <c r="AY215" s="23" t="s">
        <v>143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3" t="s">
        <v>81</v>
      </c>
      <c r="BK215" s="231">
        <f>ROUND(I215*H215,2)</f>
        <v>0</v>
      </c>
      <c r="BL215" s="23" t="s">
        <v>151</v>
      </c>
      <c r="BM215" s="23" t="s">
        <v>958</v>
      </c>
    </row>
    <row r="216" s="1" customFormat="1" ht="16.5" customHeight="1">
      <c r="B216" s="45"/>
      <c r="C216" s="220" t="s">
        <v>569</v>
      </c>
      <c r="D216" s="220" t="s">
        <v>146</v>
      </c>
      <c r="E216" s="221" t="s">
        <v>959</v>
      </c>
      <c r="F216" s="222" t="s">
        <v>960</v>
      </c>
      <c r="G216" s="223" t="s">
        <v>804</v>
      </c>
      <c r="H216" s="224">
        <v>5</v>
      </c>
      <c r="I216" s="225"/>
      <c r="J216" s="226">
        <f>ROUND(I216*H216,2)</f>
        <v>0</v>
      </c>
      <c r="K216" s="222" t="s">
        <v>21</v>
      </c>
      <c r="L216" s="71"/>
      <c r="M216" s="227" t="s">
        <v>21</v>
      </c>
      <c r="N216" s="228" t="s">
        <v>44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151</v>
      </c>
      <c r="AT216" s="23" t="s">
        <v>146</v>
      </c>
      <c r="AU216" s="23" t="s">
        <v>83</v>
      </c>
      <c r="AY216" s="23" t="s">
        <v>143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81</v>
      </c>
      <c r="BK216" s="231">
        <f>ROUND(I216*H216,2)</f>
        <v>0</v>
      </c>
      <c r="BL216" s="23" t="s">
        <v>151</v>
      </c>
      <c r="BM216" s="23" t="s">
        <v>961</v>
      </c>
    </row>
    <row r="217" s="1" customFormat="1" ht="16.5" customHeight="1">
      <c r="B217" s="45"/>
      <c r="C217" s="220" t="s">
        <v>578</v>
      </c>
      <c r="D217" s="220" t="s">
        <v>146</v>
      </c>
      <c r="E217" s="221" t="s">
        <v>962</v>
      </c>
      <c r="F217" s="222" t="s">
        <v>963</v>
      </c>
      <c r="G217" s="223" t="s">
        <v>804</v>
      </c>
      <c r="H217" s="224">
        <v>4</v>
      </c>
      <c r="I217" s="225"/>
      <c r="J217" s="226">
        <f>ROUND(I217*H217,2)</f>
        <v>0</v>
      </c>
      <c r="K217" s="222" t="s">
        <v>21</v>
      </c>
      <c r="L217" s="71"/>
      <c r="M217" s="227" t="s">
        <v>21</v>
      </c>
      <c r="N217" s="228" t="s">
        <v>44</v>
      </c>
      <c r="O217" s="46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AR217" s="23" t="s">
        <v>151</v>
      </c>
      <c r="AT217" s="23" t="s">
        <v>146</v>
      </c>
      <c r="AU217" s="23" t="s">
        <v>83</v>
      </c>
      <c r="AY217" s="23" t="s">
        <v>143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3" t="s">
        <v>81</v>
      </c>
      <c r="BK217" s="231">
        <f>ROUND(I217*H217,2)</f>
        <v>0</v>
      </c>
      <c r="BL217" s="23" t="s">
        <v>151</v>
      </c>
      <c r="BM217" s="23" t="s">
        <v>964</v>
      </c>
    </row>
    <row r="218" s="1" customFormat="1" ht="16.5" customHeight="1">
      <c r="B218" s="45"/>
      <c r="C218" s="220" t="s">
        <v>582</v>
      </c>
      <c r="D218" s="220" t="s">
        <v>146</v>
      </c>
      <c r="E218" s="221" t="s">
        <v>965</v>
      </c>
      <c r="F218" s="222" t="s">
        <v>966</v>
      </c>
      <c r="G218" s="223" t="s">
        <v>804</v>
      </c>
      <c r="H218" s="224">
        <v>8</v>
      </c>
      <c r="I218" s="225"/>
      <c r="J218" s="226">
        <f>ROUND(I218*H218,2)</f>
        <v>0</v>
      </c>
      <c r="K218" s="222" t="s">
        <v>21</v>
      </c>
      <c r="L218" s="71"/>
      <c r="M218" s="227" t="s">
        <v>21</v>
      </c>
      <c r="N218" s="228" t="s">
        <v>44</v>
      </c>
      <c r="O218" s="46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AR218" s="23" t="s">
        <v>151</v>
      </c>
      <c r="AT218" s="23" t="s">
        <v>146</v>
      </c>
      <c r="AU218" s="23" t="s">
        <v>83</v>
      </c>
      <c r="AY218" s="23" t="s">
        <v>143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23" t="s">
        <v>81</v>
      </c>
      <c r="BK218" s="231">
        <f>ROUND(I218*H218,2)</f>
        <v>0</v>
      </c>
      <c r="BL218" s="23" t="s">
        <v>151</v>
      </c>
      <c r="BM218" s="23" t="s">
        <v>967</v>
      </c>
    </row>
    <row r="219" s="1" customFormat="1" ht="16.5" customHeight="1">
      <c r="B219" s="45"/>
      <c r="C219" s="220" t="s">
        <v>586</v>
      </c>
      <c r="D219" s="220" t="s">
        <v>146</v>
      </c>
      <c r="E219" s="221" t="s">
        <v>968</v>
      </c>
      <c r="F219" s="222" t="s">
        <v>969</v>
      </c>
      <c r="G219" s="223" t="s">
        <v>804</v>
      </c>
      <c r="H219" s="224">
        <v>8</v>
      </c>
      <c r="I219" s="225"/>
      <c r="J219" s="226">
        <f>ROUND(I219*H219,2)</f>
        <v>0</v>
      </c>
      <c r="K219" s="222" t="s">
        <v>21</v>
      </c>
      <c r="L219" s="71"/>
      <c r="M219" s="227" t="s">
        <v>21</v>
      </c>
      <c r="N219" s="228" t="s">
        <v>44</v>
      </c>
      <c r="O219" s="46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AR219" s="23" t="s">
        <v>151</v>
      </c>
      <c r="AT219" s="23" t="s">
        <v>146</v>
      </c>
      <c r="AU219" s="23" t="s">
        <v>83</v>
      </c>
      <c r="AY219" s="23" t="s">
        <v>143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23" t="s">
        <v>81</v>
      </c>
      <c r="BK219" s="231">
        <f>ROUND(I219*H219,2)</f>
        <v>0</v>
      </c>
      <c r="BL219" s="23" t="s">
        <v>151</v>
      </c>
      <c r="BM219" s="23" t="s">
        <v>970</v>
      </c>
    </row>
    <row r="220" s="1" customFormat="1" ht="16.5" customHeight="1">
      <c r="B220" s="45"/>
      <c r="C220" s="220" t="s">
        <v>590</v>
      </c>
      <c r="D220" s="220" t="s">
        <v>146</v>
      </c>
      <c r="E220" s="221" t="s">
        <v>971</v>
      </c>
      <c r="F220" s="222" t="s">
        <v>972</v>
      </c>
      <c r="G220" s="223" t="s">
        <v>804</v>
      </c>
      <c r="H220" s="224">
        <v>3</v>
      </c>
      <c r="I220" s="225"/>
      <c r="J220" s="226">
        <f>ROUND(I220*H220,2)</f>
        <v>0</v>
      </c>
      <c r="K220" s="222" t="s">
        <v>21</v>
      </c>
      <c r="L220" s="71"/>
      <c r="M220" s="227" t="s">
        <v>21</v>
      </c>
      <c r="N220" s="228" t="s">
        <v>44</v>
      </c>
      <c r="O220" s="46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AR220" s="23" t="s">
        <v>151</v>
      </c>
      <c r="AT220" s="23" t="s">
        <v>146</v>
      </c>
      <c r="AU220" s="23" t="s">
        <v>83</v>
      </c>
      <c r="AY220" s="23" t="s">
        <v>143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23" t="s">
        <v>81</v>
      </c>
      <c r="BK220" s="231">
        <f>ROUND(I220*H220,2)</f>
        <v>0</v>
      </c>
      <c r="BL220" s="23" t="s">
        <v>151</v>
      </c>
      <c r="BM220" s="23" t="s">
        <v>973</v>
      </c>
    </row>
    <row r="221" s="10" customFormat="1" ht="29.88" customHeight="1">
      <c r="B221" s="204"/>
      <c r="C221" s="205"/>
      <c r="D221" s="206" t="s">
        <v>72</v>
      </c>
      <c r="E221" s="218" t="s">
        <v>974</v>
      </c>
      <c r="F221" s="218" t="s">
        <v>975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P222</f>
        <v>0</v>
      </c>
      <c r="Q221" s="212"/>
      <c r="R221" s="213">
        <f>R222</f>
        <v>0</v>
      </c>
      <c r="S221" s="212"/>
      <c r="T221" s="214">
        <f>T222</f>
        <v>0</v>
      </c>
      <c r="AR221" s="215" t="s">
        <v>81</v>
      </c>
      <c r="AT221" s="216" t="s">
        <v>72</v>
      </c>
      <c r="AU221" s="216" t="s">
        <v>81</v>
      </c>
      <c r="AY221" s="215" t="s">
        <v>143</v>
      </c>
      <c r="BK221" s="217">
        <f>BK222</f>
        <v>0</v>
      </c>
    </row>
    <row r="222" s="1" customFormat="1" ht="16.5" customHeight="1">
      <c r="B222" s="45"/>
      <c r="C222" s="220" t="s">
        <v>594</v>
      </c>
      <c r="D222" s="220" t="s">
        <v>146</v>
      </c>
      <c r="E222" s="221" t="s">
        <v>976</v>
      </c>
      <c r="F222" s="222" t="s">
        <v>977</v>
      </c>
      <c r="G222" s="223" t="s">
        <v>978</v>
      </c>
      <c r="H222" s="224">
        <v>42</v>
      </c>
      <c r="I222" s="225"/>
      <c r="J222" s="226">
        <f>ROUND(I222*H222,2)</f>
        <v>0</v>
      </c>
      <c r="K222" s="222" t="s">
        <v>21</v>
      </c>
      <c r="L222" s="71"/>
      <c r="M222" s="227" t="s">
        <v>21</v>
      </c>
      <c r="N222" s="228" t="s">
        <v>44</v>
      </c>
      <c r="O222" s="46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AR222" s="23" t="s">
        <v>151</v>
      </c>
      <c r="AT222" s="23" t="s">
        <v>146</v>
      </c>
      <c r="AU222" s="23" t="s">
        <v>83</v>
      </c>
      <c r="AY222" s="23" t="s">
        <v>143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23" t="s">
        <v>81</v>
      </c>
      <c r="BK222" s="231">
        <f>ROUND(I222*H222,2)</f>
        <v>0</v>
      </c>
      <c r="BL222" s="23" t="s">
        <v>151</v>
      </c>
      <c r="BM222" s="23" t="s">
        <v>979</v>
      </c>
    </row>
    <row r="223" s="10" customFormat="1" ht="29.88" customHeight="1">
      <c r="B223" s="204"/>
      <c r="C223" s="205"/>
      <c r="D223" s="206" t="s">
        <v>72</v>
      </c>
      <c r="E223" s="218" t="s">
        <v>980</v>
      </c>
      <c r="F223" s="218" t="s">
        <v>981</v>
      </c>
      <c r="G223" s="205"/>
      <c r="H223" s="205"/>
      <c r="I223" s="208"/>
      <c r="J223" s="219">
        <f>BK223</f>
        <v>0</v>
      </c>
      <c r="K223" s="205"/>
      <c r="L223" s="210"/>
      <c r="M223" s="211"/>
      <c r="N223" s="212"/>
      <c r="O223" s="212"/>
      <c r="P223" s="213">
        <f>SUM(P224:P226)</f>
        <v>0</v>
      </c>
      <c r="Q223" s="212"/>
      <c r="R223" s="213">
        <f>SUM(R224:R226)</f>
        <v>0</v>
      </c>
      <c r="S223" s="212"/>
      <c r="T223" s="214">
        <f>SUM(T224:T226)</f>
        <v>0</v>
      </c>
      <c r="AR223" s="215" t="s">
        <v>81</v>
      </c>
      <c r="AT223" s="216" t="s">
        <v>72</v>
      </c>
      <c r="AU223" s="216" t="s">
        <v>81</v>
      </c>
      <c r="AY223" s="215" t="s">
        <v>143</v>
      </c>
      <c r="BK223" s="217">
        <f>SUM(BK224:BK226)</f>
        <v>0</v>
      </c>
    </row>
    <row r="224" s="1" customFormat="1" ht="16.5" customHeight="1">
      <c r="B224" s="45"/>
      <c r="C224" s="220" t="s">
        <v>598</v>
      </c>
      <c r="D224" s="220" t="s">
        <v>146</v>
      </c>
      <c r="E224" s="221" t="s">
        <v>982</v>
      </c>
      <c r="F224" s="222" t="s">
        <v>983</v>
      </c>
      <c r="G224" s="223" t="s">
        <v>978</v>
      </c>
      <c r="H224" s="224">
        <v>11</v>
      </c>
      <c r="I224" s="225"/>
      <c r="J224" s="226">
        <f>ROUND(I224*H224,2)</f>
        <v>0</v>
      </c>
      <c r="K224" s="222" t="s">
        <v>21</v>
      </c>
      <c r="L224" s="71"/>
      <c r="M224" s="227" t="s">
        <v>21</v>
      </c>
      <c r="N224" s="228" t="s">
        <v>44</v>
      </c>
      <c r="O224" s="46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AR224" s="23" t="s">
        <v>151</v>
      </c>
      <c r="AT224" s="23" t="s">
        <v>146</v>
      </c>
      <c r="AU224" s="23" t="s">
        <v>83</v>
      </c>
      <c r="AY224" s="23" t="s">
        <v>143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3" t="s">
        <v>81</v>
      </c>
      <c r="BK224" s="231">
        <f>ROUND(I224*H224,2)</f>
        <v>0</v>
      </c>
      <c r="BL224" s="23" t="s">
        <v>151</v>
      </c>
      <c r="BM224" s="23" t="s">
        <v>984</v>
      </c>
    </row>
    <row r="225" s="1" customFormat="1" ht="16.5" customHeight="1">
      <c r="B225" s="45"/>
      <c r="C225" s="220" t="s">
        <v>602</v>
      </c>
      <c r="D225" s="220" t="s">
        <v>146</v>
      </c>
      <c r="E225" s="221" t="s">
        <v>985</v>
      </c>
      <c r="F225" s="222" t="s">
        <v>986</v>
      </c>
      <c r="G225" s="223" t="s">
        <v>978</v>
      </c>
      <c r="H225" s="224">
        <v>42</v>
      </c>
      <c r="I225" s="225"/>
      <c r="J225" s="226">
        <f>ROUND(I225*H225,2)</f>
        <v>0</v>
      </c>
      <c r="K225" s="222" t="s">
        <v>21</v>
      </c>
      <c r="L225" s="71"/>
      <c r="M225" s="227" t="s">
        <v>21</v>
      </c>
      <c r="N225" s="228" t="s">
        <v>44</v>
      </c>
      <c r="O225" s="46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AR225" s="23" t="s">
        <v>151</v>
      </c>
      <c r="AT225" s="23" t="s">
        <v>146</v>
      </c>
      <c r="AU225" s="23" t="s">
        <v>83</v>
      </c>
      <c r="AY225" s="23" t="s">
        <v>143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81</v>
      </c>
      <c r="BK225" s="231">
        <f>ROUND(I225*H225,2)</f>
        <v>0</v>
      </c>
      <c r="BL225" s="23" t="s">
        <v>151</v>
      </c>
      <c r="BM225" s="23" t="s">
        <v>987</v>
      </c>
    </row>
    <row r="226" s="1" customFormat="1" ht="16.5" customHeight="1">
      <c r="B226" s="45"/>
      <c r="C226" s="220" t="s">
        <v>608</v>
      </c>
      <c r="D226" s="220" t="s">
        <v>146</v>
      </c>
      <c r="E226" s="221" t="s">
        <v>988</v>
      </c>
      <c r="F226" s="222" t="s">
        <v>989</v>
      </c>
      <c r="G226" s="223" t="s">
        <v>978</v>
      </c>
      <c r="H226" s="224">
        <v>11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44</v>
      </c>
      <c r="O226" s="4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AR226" s="23" t="s">
        <v>151</v>
      </c>
      <c r="AT226" s="23" t="s">
        <v>146</v>
      </c>
      <c r="AU226" s="23" t="s">
        <v>83</v>
      </c>
      <c r="AY226" s="23" t="s">
        <v>143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81</v>
      </c>
      <c r="BK226" s="231">
        <f>ROUND(I226*H226,2)</f>
        <v>0</v>
      </c>
      <c r="BL226" s="23" t="s">
        <v>151</v>
      </c>
      <c r="BM226" s="23" t="s">
        <v>990</v>
      </c>
    </row>
    <row r="227" s="10" customFormat="1" ht="29.88" customHeight="1">
      <c r="B227" s="204"/>
      <c r="C227" s="205"/>
      <c r="D227" s="206" t="s">
        <v>72</v>
      </c>
      <c r="E227" s="218" t="s">
        <v>991</v>
      </c>
      <c r="F227" s="218" t="s">
        <v>992</v>
      </c>
      <c r="G227" s="205"/>
      <c r="H227" s="205"/>
      <c r="I227" s="208"/>
      <c r="J227" s="219">
        <f>BK227</f>
        <v>0</v>
      </c>
      <c r="K227" s="205"/>
      <c r="L227" s="210"/>
      <c r="M227" s="211"/>
      <c r="N227" s="212"/>
      <c r="O227" s="212"/>
      <c r="P227" s="213">
        <f>P228</f>
        <v>0</v>
      </c>
      <c r="Q227" s="212"/>
      <c r="R227" s="213">
        <f>R228</f>
        <v>0</v>
      </c>
      <c r="S227" s="212"/>
      <c r="T227" s="214">
        <f>T228</f>
        <v>0</v>
      </c>
      <c r="AR227" s="215" t="s">
        <v>81</v>
      </c>
      <c r="AT227" s="216" t="s">
        <v>72</v>
      </c>
      <c r="AU227" s="216" t="s">
        <v>81</v>
      </c>
      <c r="AY227" s="215" t="s">
        <v>143</v>
      </c>
      <c r="BK227" s="217">
        <f>BK228</f>
        <v>0</v>
      </c>
    </row>
    <row r="228" s="1" customFormat="1" ht="16.5" customHeight="1">
      <c r="B228" s="45"/>
      <c r="C228" s="220" t="s">
        <v>612</v>
      </c>
      <c r="D228" s="220" t="s">
        <v>146</v>
      </c>
      <c r="E228" s="221" t="s">
        <v>993</v>
      </c>
      <c r="F228" s="222" t="s">
        <v>994</v>
      </c>
      <c r="G228" s="223" t="s">
        <v>978</v>
      </c>
      <c r="H228" s="224">
        <v>11</v>
      </c>
      <c r="I228" s="225"/>
      <c r="J228" s="226">
        <f>ROUND(I228*H228,2)</f>
        <v>0</v>
      </c>
      <c r="K228" s="222" t="s">
        <v>21</v>
      </c>
      <c r="L228" s="71"/>
      <c r="M228" s="227" t="s">
        <v>21</v>
      </c>
      <c r="N228" s="228" t="s">
        <v>44</v>
      </c>
      <c r="O228" s="46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AR228" s="23" t="s">
        <v>151</v>
      </c>
      <c r="AT228" s="23" t="s">
        <v>146</v>
      </c>
      <c r="AU228" s="23" t="s">
        <v>83</v>
      </c>
      <c r="AY228" s="23" t="s">
        <v>143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23" t="s">
        <v>81</v>
      </c>
      <c r="BK228" s="231">
        <f>ROUND(I228*H228,2)</f>
        <v>0</v>
      </c>
      <c r="BL228" s="23" t="s">
        <v>151</v>
      </c>
      <c r="BM228" s="23" t="s">
        <v>995</v>
      </c>
    </row>
    <row r="229" s="10" customFormat="1" ht="29.88" customHeight="1">
      <c r="B229" s="204"/>
      <c r="C229" s="205"/>
      <c r="D229" s="206" t="s">
        <v>72</v>
      </c>
      <c r="E229" s="218" t="s">
        <v>996</v>
      </c>
      <c r="F229" s="218" t="s">
        <v>997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v>0</v>
      </c>
      <c r="Q229" s="212"/>
      <c r="R229" s="213">
        <v>0</v>
      </c>
      <c r="S229" s="212"/>
      <c r="T229" s="214">
        <v>0</v>
      </c>
      <c r="AR229" s="215" t="s">
        <v>81</v>
      </c>
      <c r="AT229" s="216" t="s">
        <v>72</v>
      </c>
      <c r="AU229" s="216" t="s">
        <v>81</v>
      </c>
      <c r="AY229" s="215" t="s">
        <v>143</v>
      </c>
      <c r="BK229" s="217">
        <v>0</v>
      </c>
    </row>
    <row r="230" s="10" customFormat="1" ht="19.92" customHeight="1">
      <c r="B230" s="204"/>
      <c r="C230" s="205"/>
      <c r="D230" s="206" t="s">
        <v>72</v>
      </c>
      <c r="E230" s="218" t="s">
        <v>998</v>
      </c>
      <c r="F230" s="218" t="s">
        <v>999</v>
      </c>
      <c r="G230" s="205"/>
      <c r="H230" s="205"/>
      <c r="I230" s="208"/>
      <c r="J230" s="219">
        <f>BK230</f>
        <v>0</v>
      </c>
      <c r="K230" s="205"/>
      <c r="L230" s="210"/>
      <c r="M230" s="211"/>
      <c r="N230" s="212"/>
      <c r="O230" s="212"/>
      <c r="P230" s="213">
        <f>SUM(P231:P233)</f>
        <v>0</v>
      </c>
      <c r="Q230" s="212"/>
      <c r="R230" s="213">
        <f>SUM(R231:R233)</f>
        <v>0</v>
      </c>
      <c r="S230" s="212"/>
      <c r="T230" s="214">
        <f>SUM(T231:T233)</f>
        <v>0</v>
      </c>
      <c r="AR230" s="215" t="s">
        <v>81</v>
      </c>
      <c r="AT230" s="216" t="s">
        <v>72</v>
      </c>
      <c r="AU230" s="216" t="s">
        <v>81</v>
      </c>
      <c r="AY230" s="215" t="s">
        <v>143</v>
      </c>
      <c r="BK230" s="217">
        <f>SUM(BK231:BK233)</f>
        <v>0</v>
      </c>
    </row>
    <row r="231" s="1" customFormat="1" ht="16.5" customHeight="1">
      <c r="B231" s="45"/>
      <c r="C231" s="220" t="s">
        <v>616</v>
      </c>
      <c r="D231" s="220" t="s">
        <v>146</v>
      </c>
      <c r="E231" s="221" t="s">
        <v>1000</v>
      </c>
      <c r="F231" s="222" t="s">
        <v>1001</v>
      </c>
      <c r="G231" s="223" t="s">
        <v>978</v>
      </c>
      <c r="H231" s="224">
        <v>12</v>
      </c>
      <c r="I231" s="225"/>
      <c r="J231" s="226">
        <f>ROUND(I231*H231,2)</f>
        <v>0</v>
      </c>
      <c r="K231" s="222" t="s">
        <v>21</v>
      </c>
      <c r="L231" s="71"/>
      <c r="M231" s="227" t="s">
        <v>21</v>
      </c>
      <c r="N231" s="228" t="s">
        <v>44</v>
      </c>
      <c r="O231" s="46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AR231" s="23" t="s">
        <v>151</v>
      </c>
      <c r="AT231" s="23" t="s">
        <v>146</v>
      </c>
      <c r="AU231" s="23" t="s">
        <v>83</v>
      </c>
      <c r="AY231" s="23" t="s">
        <v>143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81</v>
      </c>
      <c r="BK231" s="231">
        <f>ROUND(I231*H231,2)</f>
        <v>0</v>
      </c>
      <c r="BL231" s="23" t="s">
        <v>151</v>
      </c>
      <c r="BM231" s="23" t="s">
        <v>1002</v>
      </c>
    </row>
    <row r="232" s="1" customFormat="1" ht="16.5" customHeight="1">
      <c r="B232" s="45"/>
      <c r="C232" s="220" t="s">
        <v>621</v>
      </c>
      <c r="D232" s="220" t="s">
        <v>146</v>
      </c>
      <c r="E232" s="221" t="s">
        <v>1003</v>
      </c>
      <c r="F232" s="222" t="s">
        <v>1004</v>
      </c>
      <c r="G232" s="223" t="s">
        <v>978</v>
      </c>
      <c r="H232" s="224">
        <v>8</v>
      </c>
      <c r="I232" s="225"/>
      <c r="J232" s="226">
        <f>ROUND(I232*H232,2)</f>
        <v>0</v>
      </c>
      <c r="K232" s="222" t="s">
        <v>21</v>
      </c>
      <c r="L232" s="71"/>
      <c r="M232" s="227" t="s">
        <v>21</v>
      </c>
      <c r="N232" s="228" t="s">
        <v>44</v>
      </c>
      <c r="O232" s="4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AR232" s="23" t="s">
        <v>151</v>
      </c>
      <c r="AT232" s="23" t="s">
        <v>146</v>
      </c>
      <c r="AU232" s="23" t="s">
        <v>83</v>
      </c>
      <c r="AY232" s="23" t="s">
        <v>143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23" t="s">
        <v>81</v>
      </c>
      <c r="BK232" s="231">
        <f>ROUND(I232*H232,2)</f>
        <v>0</v>
      </c>
      <c r="BL232" s="23" t="s">
        <v>151</v>
      </c>
      <c r="BM232" s="23" t="s">
        <v>1005</v>
      </c>
    </row>
    <row r="233" s="1" customFormat="1" ht="16.5" customHeight="1">
      <c r="B233" s="45"/>
      <c r="C233" s="220" t="s">
        <v>625</v>
      </c>
      <c r="D233" s="220" t="s">
        <v>146</v>
      </c>
      <c r="E233" s="221" t="s">
        <v>1006</v>
      </c>
      <c r="F233" s="222" t="s">
        <v>1007</v>
      </c>
      <c r="G233" s="223" t="s">
        <v>387</v>
      </c>
      <c r="H233" s="224">
        <v>1</v>
      </c>
      <c r="I233" s="225"/>
      <c r="J233" s="226">
        <f>ROUND(I233*H233,2)</f>
        <v>0</v>
      </c>
      <c r="K233" s="222" t="s">
        <v>21</v>
      </c>
      <c r="L233" s="71"/>
      <c r="M233" s="227" t="s">
        <v>21</v>
      </c>
      <c r="N233" s="275" t="s">
        <v>44</v>
      </c>
      <c r="O233" s="276"/>
      <c r="P233" s="277">
        <f>O233*H233</f>
        <v>0</v>
      </c>
      <c r="Q233" s="277">
        <v>0</v>
      </c>
      <c r="R233" s="277">
        <f>Q233*H233</f>
        <v>0</v>
      </c>
      <c r="S233" s="277">
        <v>0</v>
      </c>
      <c r="T233" s="278">
        <f>S233*H233</f>
        <v>0</v>
      </c>
      <c r="AR233" s="23" t="s">
        <v>151</v>
      </c>
      <c r="AT233" s="23" t="s">
        <v>146</v>
      </c>
      <c r="AU233" s="23" t="s">
        <v>83</v>
      </c>
      <c r="AY233" s="23" t="s">
        <v>143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3" t="s">
        <v>81</v>
      </c>
      <c r="BK233" s="231">
        <f>ROUND(I233*H233,2)</f>
        <v>0</v>
      </c>
      <c r="BL233" s="23" t="s">
        <v>151</v>
      </c>
      <c r="BM233" s="23" t="s">
        <v>1008</v>
      </c>
    </row>
    <row r="234" s="1" customFormat="1" ht="6.96" customHeight="1">
      <c r="B234" s="66"/>
      <c r="C234" s="67"/>
      <c r="D234" s="67"/>
      <c r="E234" s="67"/>
      <c r="F234" s="67"/>
      <c r="G234" s="67"/>
      <c r="H234" s="67"/>
      <c r="I234" s="165"/>
      <c r="J234" s="67"/>
      <c r="K234" s="67"/>
      <c r="L234" s="71"/>
    </row>
  </sheetData>
  <sheetProtection sheet="1" autoFilter="0" formatColumns="0" formatRows="0" objects="1" scenarios="1" spinCount="100000" saltValue="I0h3rM0uzDvXBV8HXS/oukvSD9Ce9Heu1fGebOzPpSsJbHZmOUY8SIuOz4mj70bo742Js1HqMgcwO/dnE/09UQ==" hashValue="9doFxlkT8oLrGpTG2jczg8BFP7YOaQUmfrfcoFV5fpD/HLHV3+uX2FysCPto7n0YwQXY+gAru2l3XnOAqHkDbw==" algorithmName="SHA-512" password="CC35"/>
  <autoFilter ref="C116:K233"/>
  <mergeCells count="10">
    <mergeCell ref="E7:H7"/>
    <mergeCell ref="E9:H9"/>
    <mergeCell ref="E24:H24"/>
    <mergeCell ref="E45:H45"/>
    <mergeCell ref="E47:H47"/>
    <mergeCell ref="J51:J52"/>
    <mergeCell ref="E107:H107"/>
    <mergeCell ref="E109:H109"/>
    <mergeCell ref="G1:H1"/>
    <mergeCell ref="L2:V2"/>
  </mergeCells>
  <hyperlinks>
    <hyperlink ref="F1:G1" location="C2" display="1) Krycí list soupisu"/>
    <hyperlink ref="G1:H1" location="C54" display="2) Rekapitulace"/>
    <hyperlink ref="J1" location="C11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89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1009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ROUND(SUM(BE84:BE188), 2)</f>
        <v>0</v>
      </c>
      <c r="G30" s="46"/>
      <c r="H30" s="46"/>
      <c r="I30" s="157">
        <v>0.20999999999999999</v>
      </c>
      <c r="J30" s="156">
        <f>ROUND(ROUND((SUM(BE84:BE188)),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ROUND(SUM(BF84:BF188), 2)</f>
        <v>0</v>
      </c>
      <c r="G31" s="46"/>
      <c r="H31" s="46"/>
      <c r="I31" s="157">
        <v>0.14999999999999999</v>
      </c>
      <c r="J31" s="156">
        <f>ROUND(ROUND((SUM(BF84:BF188)),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ROUND(SUM(BG84:BG188),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ROUND(SUM(BH84:BH188),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ROUND(SUM(BI84:BI188),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KA04 - ZTI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1010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1011</v>
      </c>
      <c r="E59" s="186"/>
      <c r="F59" s="186"/>
      <c r="G59" s="186"/>
      <c r="H59" s="186"/>
      <c r="I59" s="187"/>
      <c r="J59" s="188">
        <f>J99</f>
        <v>0</v>
      </c>
      <c r="K59" s="189"/>
    </row>
    <row r="60" s="8" customFormat="1" ht="19.92" customHeight="1">
      <c r="B60" s="183"/>
      <c r="C60" s="184"/>
      <c r="D60" s="185" t="s">
        <v>1012</v>
      </c>
      <c r="E60" s="186"/>
      <c r="F60" s="186"/>
      <c r="G60" s="186"/>
      <c r="H60" s="186"/>
      <c r="I60" s="187"/>
      <c r="J60" s="188">
        <f>J123</f>
        <v>0</v>
      </c>
      <c r="K60" s="189"/>
    </row>
    <row r="61" s="8" customFormat="1" ht="19.92" customHeight="1">
      <c r="B61" s="183"/>
      <c r="C61" s="184"/>
      <c r="D61" s="185" t="s">
        <v>1013</v>
      </c>
      <c r="E61" s="186"/>
      <c r="F61" s="186"/>
      <c r="G61" s="186"/>
      <c r="H61" s="186"/>
      <c r="I61" s="187"/>
      <c r="J61" s="188">
        <f>J127</f>
        <v>0</v>
      </c>
      <c r="K61" s="189"/>
    </row>
    <row r="62" s="8" customFormat="1" ht="19.92" customHeight="1">
      <c r="B62" s="183"/>
      <c r="C62" s="184"/>
      <c r="D62" s="185" t="s">
        <v>1014</v>
      </c>
      <c r="E62" s="186"/>
      <c r="F62" s="186"/>
      <c r="G62" s="186"/>
      <c r="H62" s="186"/>
      <c r="I62" s="187"/>
      <c r="J62" s="188">
        <f>J169</f>
        <v>0</v>
      </c>
      <c r="K62" s="189"/>
    </row>
    <row r="63" s="8" customFormat="1" ht="19.92" customHeight="1">
      <c r="B63" s="183"/>
      <c r="C63" s="184"/>
      <c r="D63" s="185" t="s">
        <v>1015</v>
      </c>
      <c r="E63" s="186"/>
      <c r="F63" s="186"/>
      <c r="G63" s="186"/>
      <c r="H63" s="186"/>
      <c r="I63" s="187"/>
      <c r="J63" s="188">
        <f>J175</f>
        <v>0</v>
      </c>
      <c r="K63" s="189"/>
    </row>
    <row r="64" s="8" customFormat="1" ht="19.92" customHeight="1">
      <c r="B64" s="183"/>
      <c r="C64" s="184"/>
      <c r="D64" s="185" t="s">
        <v>1016</v>
      </c>
      <c r="E64" s="186"/>
      <c r="F64" s="186"/>
      <c r="G64" s="186"/>
      <c r="H64" s="186"/>
      <c r="I64" s="187"/>
      <c r="J64" s="188">
        <f>J181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127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Stavební úpravy objektu VOŠS a SŠS Vysoké Mýto v ul. Kpt. Poplera č.p. 272 - rozdělení 2. NP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105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KA04 - ZTI 2. NP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na pozemku č. parc. 4020/5 v k.ú. Vysoké Mýto</v>
      </c>
      <c r="G78" s="73"/>
      <c r="H78" s="73"/>
      <c r="I78" s="193" t="s">
        <v>25</v>
      </c>
      <c r="J78" s="84" t="str">
        <f>IF(J12="","",J12)</f>
        <v>9. 5. 2019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VOŠ a SPŠ stavební Vysoké Mýto, ul. Kpt.Poplera272</v>
      </c>
      <c r="G80" s="73"/>
      <c r="H80" s="73"/>
      <c r="I80" s="193" t="s">
        <v>33</v>
      </c>
      <c r="J80" s="192" t="str">
        <f>E21</f>
        <v>Ing. David Karbulka, Jaroslav 34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128</v>
      </c>
      <c r="D83" s="196" t="s">
        <v>58</v>
      </c>
      <c r="E83" s="196" t="s">
        <v>54</v>
      </c>
      <c r="F83" s="196" t="s">
        <v>129</v>
      </c>
      <c r="G83" s="196" t="s">
        <v>130</v>
      </c>
      <c r="H83" s="196" t="s">
        <v>131</v>
      </c>
      <c r="I83" s="197" t="s">
        <v>132</v>
      </c>
      <c r="J83" s="196" t="s">
        <v>109</v>
      </c>
      <c r="K83" s="198" t="s">
        <v>133</v>
      </c>
      <c r="L83" s="199"/>
      <c r="M83" s="101" t="s">
        <v>134</v>
      </c>
      <c r="N83" s="102" t="s">
        <v>43</v>
      </c>
      <c r="O83" s="102" t="s">
        <v>135</v>
      </c>
      <c r="P83" s="102" t="s">
        <v>136</v>
      </c>
      <c r="Q83" s="102" t="s">
        <v>137</v>
      </c>
      <c r="R83" s="102" t="s">
        <v>138</v>
      </c>
      <c r="S83" s="102" t="s">
        <v>139</v>
      </c>
      <c r="T83" s="103" t="s">
        <v>140</v>
      </c>
    </row>
    <row r="84" s="1" customFormat="1" ht="29.28" customHeight="1">
      <c r="B84" s="45"/>
      <c r="C84" s="107" t="s">
        <v>110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0</v>
      </c>
      <c r="S84" s="105"/>
      <c r="T84" s="202">
        <f>T85</f>
        <v>0</v>
      </c>
      <c r="AT84" s="23" t="s">
        <v>72</v>
      </c>
      <c r="AU84" s="23" t="s">
        <v>111</v>
      </c>
      <c r="BK84" s="203">
        <f>BK85</f>
        <v>0</v>
      </c>
    </row>
    <row r="85" s="10" customFormat="1" ht="37.44" customHeight="1">
      <c r="B85" s="204"/>
      <c r="C85" s="205"/>
      <c r="D85" s="206" t="s">
        <v>72</v>
      </c>
      <c r="E85" s="207" t="s">
        <v>464</v>
      </c>
      <c r="F85" s="207" t="s">
        <v>465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P86+P99+P123+P127+P169+P175+P181</f>
        <v>0</v>
      </c>
      <c r="Q85" s="212"/>
      <c r="R85" s="213">
        <f>R86+R99+R123+R127+R169+R175+R181</f>
        <v>0</v>
      </c>
      <c r="S85" s="212"/>
      <c r="T85" s="214">
        <f>T86+T99+T123+T127+T169+T175+T181</f>
        <v>0</v>
      </c>
      <c r="AR85" s="215" t="s">
        <v>83</v>
      </c>
      <c r="AT85" s="216" t="s">
        <v>72</v>
      </c>
      <c r="AU85" s="216" t="s">
        <v>73</v>
      </c>
      <c r="AY85" s="215" t="s">
        <v>143</v>
      </c>
      <c r="BK85" s="217">
        <f>BK86+BK99+BK123+BK127+BK169+BK175+BK181</f>
        <v>0</v>
      </c>
    </row>
    <row r="86" s="10" customFormat="1" ht="19.92" customHeight="1">
      <c r="B86" s="204"/>
      <c r="C86" s="205"/>
      <c r="D86" s="206" t="s">
        <v>72</v>
      </c>
      <c r="E86" s="218" t="s">
        <v>1017</v>
      </c>
      <c r="F86" s="218" t="s">
        <v>1018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SUM(P87:P98)</f>
        <v>0</v>
      </c>
      <c r="Q86" s="212"/>
      <c r="R86" s="213">
        <f>SUM(R87:R98)</f>
        <v>0</v>
      </c>
      <c r="S86" s="212"/>
      <c r="T86" s="214">
        <f>SUM(T87:T98)</f>
        <v>0</v>
      </c>
      <c r="AR86" s="215" t="s">
        <v>81</v>
      </c>
      <c r="AT86" s="216" t="s">
        <v>72</v>
      </c>
      <c r="AU86" s="216" t="s">
        <v>81</v>
      </c>
      <c r="AY86" s="215" t="s">
        <v>143</v>
      </c>
      <c r="BK86" s="217">
        <f>SUM(BK87:BK98)</f>
        <v>0</v>
      </c>
    </row>
    <row r="87" s="1" customFormat="1" ht="16.5" customHeight="1">
      <c r="B87" s="45"/>
      <c r="C87" s="220" t="s">
        <v>81</v>
      </c>
      <c r="D87" s="220" t="s">
        <v>146</v>
      </c>
      <c r="E87" s="221" t="s">
        <v>1019</v>
      </c>
      <c r="F87" s="222" t="s">
        <v>1020</v>
      </c>
      <c r="G87" s="223" t="s">
        <v>192</v>
      </c>
      <c r="H87" s="224">
        <v>15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44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151</v>
      </c>
      <c r="AT87" s="23" t="s">
        <v>146</v>
      </c>
      <c r="AU87" s="23" t="s">
        <v>83</v>
      </c>
      <c r="AY87" s="23" t="s">
        <v>143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81</v>
      </c>
      <c r="BK87" s="231">
        <f>ROUND(I87*H87,2)</f>
        <v>0</v>
      </c>
      <c r="BL87" s="23" t="s">
        <v>151</v>
      </c>
      <c r="BM87" s="23" t="s">
        <v>1021</v>
      </c>
    </row>
    <row r="88" s="1" customFormat="1" ht="16.5" customHeight="1">
      <c r="B88" s="45"/>
      <c r="C88" s="220" t="s">
        <v>83</v>
      </c>
      <c r="D88" s="220" t="s">
        <v>146</v>
      </c>
      <c r="E88" s="221" t="s">
        <v>1022</v>
      </c>
      <c r="F88" s="222" t="s">
        <v>1023</v>
      </c>
      <c r="G88" s="223" t="s">
        <v>192</v>
      </c>
      <c r="H88" s="224">
        <v>4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44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151</v>
      </c>
      <c r="AT88" s="23" t="s">
        <v>146</v>
      </c>
      <c r="AU88" s="23" t="s">
        <v>83</v>
      </c>
      <c r="AY88" s="23" t="s">
        <v>143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81</v>
      </c>
      <c r="BK88" s="231">
        <f>ROUND(I88*H88,2)</f>
        <v>0</v>
      </c>
      <c r="BL88" s="23" t="s">
        <v>151</v>
      </c>
      <c r="BM88" s="23" t="s">
        <v>1024</v>
      </c>
    </row>
    <row r="89" s="1" customFormat="1" ht="16.5" customHeight="1">
      <c r="B89" s="45"/>
      <c r="C89" s="220" t="s">
        <v>144</v>
      </c>
      <c r="D89" s="220" t="s">
        <v>146</v>
      </c>
      <c r="E89" s="221" t="s">
        <v>1025</v>
      </c>
      <c r="F89" s="222" t="s">
        <v>1026</v>
      </c>
      <c r="G89" s="223" t="s">
        <v>192</v>
      </c>
      <c r="H89" s="224">
        <v>10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44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151</v>
      </c>
      <c r="AT89" s="23" t="s">
        <v>146</v>
      </c>
      <c r="AU89" s="23" t="s">
        <v>83</v>
      </c>
      <c r="AY89" s="23" t="s">
        <v>143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81</v>
      </c>
      <c r="BK89" s="231">
        <f>ROUND(I89*H89,2)</f>
        <v>0</v>
      </c>
      <c r="BL89" s="23" t="s">
        <v>151</v>
      </c>
      <c r="BM89" s="23" t="s">
        <v>1027</v>
      </c>
    </row>
    <row r="90" s="1" customFormat="1" ht="16.5" customHeight="1">
      <c r="B90" s="45"/>
      <c r="C90" s="220" t="s">
        <v>151</v>
      </c>
      <c r="D90" s="220" t="s">
        <v>146</v>
      </c>
      <c r="E90" s="221" t="s">
        <v>1028</v>
      </c>
      <c r="F90" s="222" t="s">
        <v>1029</v>
      </c>
      <c r="G90" s="223" t="s">
        <v>192</v>
      </c>
      <c r="H90" s="224">
        <v>26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44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151</v>
      </c>
      <c r="AT90" s="23" t="s">
        <v>146</v>
      </c>
      <c r="AU90" s="23" t="s">
        <v>83</v>
      </c>
      <c r="AY90" s="23" t="s">
        <v>143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81</v>
      </c>
      <c r="BK90" s="231">
        <f>ROUND(I90*H90,2)</f>
        <v>0</v>
      </c>
      <c r="BL90" s="23" t="s">
        <v>151</v>
      </c>
      <c r="BM90" s="23" t="s">
        <v>1030</v>
      </c>
    </row>
    <row r="91" s="1" customFormat="1" ht="16.5" customHeight="1">
      <c r="B91" s="45"/>
      <c r="C91" s="220" t="s">
        <v>167</v>
      </c>
      <c r="D91" s="220" t="s">
        <v>146</v>
      </c>
      <c r="E91" s="221" t="s">
        <v>1031</v>
      </c>
      <c r="F91" s="222" t="s">
        <v>1032</v>
      </c>
      <c r="G91" s="223" t="s">
        <v>192</v>
      </c>
      <c r="H91" s="224">
        <v>17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44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151</v>
      </c>
      <c r="AT91" s="23" t="s">
        <v>146</v>
      </c>
      <c r="AU91" s="23" t="s">
        <v>83</v>
      </c>
      <c r="AY91" s="23" t="s">
        <v>143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81</v>
      </c>
      <c r="BK91" s="231">
        <f>ROUND(I91*H91,2)</f>
        <v>0</v>
      </c>
      <c r="BL91" s="23" t="s">
        <v>151</v>
      </c>
      <c r="BM91" s="23" t="s">
        <v>1033</v>
      </c>
    </row>
    <row r="92" s="1" customFormat="1" ht="16.5" customHeight="1">
      <c r="B92" s="45"/>
      <c r="C92" s="220" t="s">
        <v>173</v>
      </c>
      <c r="D92" s="220" t="s">
        <v>146</v>
      </c>
      <c r="E92" s="221" t="s">
        <v>1034</v>
      </c>
      <c r="F92" s="222" t="s">
        <v>1035</v>
      </c>
      <c r="G92" s="223" t="s">
        <v>192</v>
      </c>
      <c r="H92" s="224">
        <v>13</v>
      </c>
      <c r="I92" s="225"/>
      <c r="J92" s="226">
        <f>ROUND(I92*H92,2)</f>
        <v>0</v>
      </c>
      <c r="K92" s="222" t="s">
        <v>21</v>
      </c>
      <c r="L92" s="71"/>
      <c r="M92" s="227" t="s">
        <v>21</v>
      </c>
      <c r="N92" s="228" t="s">
        <v>44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151</v>
      </c>
      <c r="AT92" s="23" t="s">
        <v>146</v>
      </c>
      <c r="AU92" s="23" t="s">
        <v>83</v>
      </c>
      <c r="AY92" s="23" t="s">
        <v>143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151</v>
      </c>
      <c r="BM92" s="23" t="s">
        <v>1036</v>
      </c>
    </row>
    <row r="93" s="1" customFormat="1" ht="16.5" customHeight="1">
      <c r="B93" s="45"/>
      <c r="C93" s="220" t="s">
        <v>189</v>
      </c>
      <c r="D93" s="220" t="s">
        <v>146</v>
      </c>
      <c r="E93" s="221" t="s">
        <v>1037</v>
      </c>
      <c r="F93" s="222" t="s">
        <v>1038</v>
      </c>
      <c r="G93" s="223" t="s">
        <v>804</v>
      </c>
      <c r="H93" s="224">
        <v>6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151</v>
      </c>
      <c r="AT93" s="23" t="s">
        <v>146</v>
      </c>
      <c r="AU93" s="23" t="s">
        <v>83</v>
      </c>
      <c r="AY93" s="23" t="s">
        <v>143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151</v>
      </c>
      <c r="BM93" s="23" t="s">
        <v>1039</v>
      </c>
    </row>
    <row r="94" s="1" customFormat="1" ht="16.5" customHeight="1">
      <c r="B94" s="45"/>
      <c r="C94" s="220" t="s">
        <v>162</v>
      </c>
      <c r="D94" s="220" t="s">
        <v>146</v>
      </c>
      <c r="E94" s="221" t="s">
        <v>1040</v>
      </c>
      <c r="F94" s="222" t="s">
        <v>1041</v>
      </c>
      <c r="G94" s="223" t="s">
        <v>804</v>
      </c>
      <c r="H94" s="224">
        <v>9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44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151</v>
      </c>
      <c r="AT94" s="23" t="s">
        <v>146</v>
      </c>
      <c r="AU94" s="23" t="s">
        <v>83</v>
      </c>
      <c r="AY94" s="23" t="s">
        <v>143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81</v>
      </c>
      <c r="BK94" s="231">
        <f>ROUND(I94*H94,2)</f>
        <v>0</v>
      </c>
      <c r="BL94" s="23" t="s">
        <v>151</v>
      </c>
      <c r="BM94" s="23" t="s">
        <v>1042</v>
      </c>
    </row>
    <row r="95" s="1" customFormat="1" ht="16.5" customHeight="1">
      <c r="B95" s="45"/>
      <c r="C95" s="220" t="s">
        <v>206</v>
      </c>
      <c r="D95" s="220" t="s">
        <v>146</v>
      </c>
      <c r="E95" s="221" t="s">
        <v>1043</v>
      </c>
      <c r="F95" s="222" t="s">
        <v>1044</v>
      </c>
      <c r="G95" s="223" t="s">
        <v>804</v>
      </c>
      <c r="H95" s="224">
        <v>1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44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151</v>
      </c>
      <c r="AT95" s="23" t="s">
        <v>146</v>
      </c>
      <c r="AU95" s="23" t="s">
        <v>83</v>
      </c>
      <c r="AY95" s="23" t="s">
        <v>143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151</v>
      </c>
      <c r="BM95" s="23" t="s">
        <v>1045</v>
      </c>
    </row>
    <row r="96" s="1" customFormat="1" ht="16.5" customHeight="1">
      <c r="B96" s="45"/>
      <c r="C96" s="220" t="s">
        <v>210</v>
      </c>
      <c r="D96" s="220" t="s">
        <v>146</v>
      </c>
      <c r="E96" s="221" t="s">
        <v>1046</v>
      </c>
      <c r="F96" s="222" t="s">
        <v>1047</v>
      </c>
      <c r="G96" s="223" t="s">
        <v>804</v>
      </c>
      <c r="H96" s="224">
        <v>2</v>
      </c>
      <c r="I96" s="225"/>
      <c r="J96" s="226">
        <f>ROUND(I96*H96,2)</f>
        <v>0</v>
      </c>
      <c r="K96" s="222" t="s">
        <v>21</v>
      </c>
      <c r="L96" s="71"/>
      <c r="M96" s="227" t="s">
        <v>21</v>
      </c>
      <c r="N96" s="228" t="s">
        <v>44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151</v>
      </c>
      <c r="AT96" s="23" t="s">
        <v>146</v>
      </c>
      <c r="AU96" s="23" t="s">
        <v>83</v>
      </c>
      <c r="AY96" s="23" t="s">
        <v>143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81</v>
      </c>
      <c r="BK96" s="231">
        <f>ROUND(I96*H96,2)</f>
        <v>0</v>
      </c>
      <c r="BL96" s="23" t="s">
        <v>151</v>
      </c>
      <c r="BM96" s="23" t="s">
        <v>1048</v>
      </c>
    </row>
    <row r="97" s="1" customFormat="1" ht="16.5" customHeight="1">
      <c r="B97" s="45"/>
      <c r="C97" s="220" t="s">
        <v>216</v>
      </c>
      <c r="D97" s="220" t="s">
        <v>146</v>
      </c>
      <c r="E97" s="221" t="s">
        <v>1049</v>
      </c>
      <c r="F97" s="222" t="s">
        <v>1050</v>
      </c>
      <c r="G97" s="223" t="s">
        <v>192</v>
      </c>
      <c r="H97" s="224">
        <v>85</v>
      </c>
      <c r="I97" s="225"/>
      <c r="J97" s="226">
        <f>ROUND(I97*H97,2)</f>
        <v>0</v>
      </c>
      <c r="K97" s="222" t="s">
        <v>21</v>
      </c>
      <c r="L97" s="71"/>
      <c r="M97" s="227" t="s">
        <v>21</v>
      </c>
      <c r="N97" s="228" t="s">
        <v>44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151</v>
      </c>
      <c r="AT97" s="23" t="s">
        <v>146</v>
      </c>
      <c r="AU97" s="23" t="s">
        <v>83</v>
      </c>
      <c r="AY97" s="23" t="s">
        <v>143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81</v>
      </c>
      <c r="BK97" s="231">
        <f>ROUND(I97*H97,2)</f>
        <v>0</v>
      </c>
      <c r="BL97" s="23" t="s">
        <v>151</v>
      </c>
      <c r="BM97" s="23" t="s">
        <v>1051</v>
      </c>
    </row>
    <row r="98" s="1" customFormat="1" ht="16.5" customHeight="1">
      <c r="B98" s="45"/>
      <c r="C98" s="220" t="s">
        <v>227</v>
      </c>
      <c r="D98" s="220" t="s">
        <v>146</v>
      </c>
      <c r="E98" s="221" t="s">
        <v>1052</v>
      </c>
      <c r="F98" s="222" t="s">
        <v>1053</v>
      </c>
      <c r="G98" s="223" t="s">
        <v>439</v>
      </c>
      <c r="H98" s="224">
        <v>0.071999999999999995</v>
      </c>
      <c r="I98" s="225"/>
      <c r="J98" s="226">
        <f>ROUND(I98*H98,2)</f>
        <v>0</v>
      </c>
      <c r="K98" s="222" t="s">
        <v>21</v>
      </c>
      <c r="L98" s="71"/>
      <c r="M98" s="227" t="s">
        <v>21</v>
      </c>
      <c r="N98" s="228" t="s">
        <v>44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151</v>
      </c>
      <c r="AT98" s="23" t="s">
        <v>146</v>
      </c>
      <c r="AU98" s="23" t="s">
        <v>83</v>
      </c>
      <c r="AY98" s="23" t="s">
        <v>143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81</v>
      </c>
      <c r="BK98" s="231">
        <f>ROUND(I98*H98,2)</f>
        <v>0</v>
      </c>
      <c r="BL98" s="23" t="s">
        <v>151</v>
      </c>
      <c r="BM98" s="23" t="s">
        <v>1054</v>
      </c>
    </row>
    <row r="99" s="10" customFormat="1" ht="29.88" customHeight="1">
      <c r="B99" s="204"/>
      <c r="C99" s="205"/>
      <c r="D99" s="206" t="s">
        <v>72</v>
      </c>
      <c r="E99" s="218" t="s">
        <v>1055</v>
      </c>
      <c r="F99" s="218" t="s">
        <v>1056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SUM(P100:P122)</f>
        <v>0</v>
      </c>
      <c r="Q99" s="212"/>
      <c r="R99" s="213">
        <f>SUM(R100:R122)</f>
        <v>0</v>
      </c>
      <c r="S99" s="212"/>
      <c r="T99" s="214">
        <f>SUM(T100:T122)</f>
        <v>0</v>
      </c>
      <c r="AR99" s="215" t="s">
        <v>81</v>
      </c>
      <c r="AT99" s="216" t="s">
        <v>72</v>
      </c>
      <c r="AU99" s="216" t="s">
        <v>81</v>
      </c>
      <c r="AY99" s="215" t="s">
        <v>143</v>
      </c>
      <c r="BK99" s="217">
        <f>SUM(BK100:BK122)</f>
        <v>0</v>
      </c>
    </row>
    <row r="100" s="1" customFormat="1" ht="16.5" customHeight="1">
      <c r="B100" s="45"/>
      <c r="C100" s="220" t="s">
        <v>231</v>
      </c>
      <c r="D100" s="220" t="s">
        <v>146</v>
      </c>
      <c r="E100" s="221" t="s">
        <v>1057</v>
      </c>
      <c r="F100" s="222" t="s">
        <v>1058</v>
      </c>
      <c r="G100" s="223" t="s">
        <v>192</v>
      </c>
      <c r="H100" s="224">
        <v>112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44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151</v>
      </c>
      <c r="AT100" s="23" t="s">
        <v>146</v>
      </c>
      <c r="AU100" s="23" t="s">
        <v>83</v>
      </c>
      <c r="AY100" s="23" t="s">
        <v>143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81</v>
      </c>
      <c r="BK100" s="231">
        <f>ROUND(I100*H100,2)</f>
        <v>0</v>
      </c>
      <c r="BL100" s="23" t="s">
        <v>151</v>
      </c>
      <c r="BM100" s="23" t="s">
        <v>1059</v>
      </c>
    </row>
    <row r="101" s="1" customFormat="1" ht="16.5" customHeight="1">
      <c r="B101" s="45"/>
      <c r="C101" s="220" t="s">
        <v>273</v>
      </c>
      <c r="D101" s="220" t="s">
        <v>146</v>
      </c>
      <c r="E101" s="221" t="s">
        <v>1060</v>
      </c>
      <c r="F101" s="222" t="s">
        <v>1061</v>
      </c>
      <c r="G101" s="223" t="s">
        <v>192</v>
      </c>
      <c r="H101" s="224">
        <v>112</v>
      </c>
      <c r="I101" s="225"/>
      <c r="J101" s="226">
        <f>ROUND(I101*H101,2)</f>
        <v>0</v>
      </c>
      <c r="K101" s="222" t="s">
        <v>21</v>
      </c>
      <c r="L101" s="71"/>
      <c r="M101" s="227" t="s">
        <v>21</v>
      </c>
      <c r="N101" s="228" t="s">
        <v>44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151</v>
      </c>
      <c r="AT101" s="23" t="s">
        <v>146</v>
      </c>
      <c r="AU101" s="23" t="s">
        <v>83</v>
      </c>
      <c r="AY101" s="23" t="s">
        <v>143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81</v>
      </c>
      <c r="BK101" s="231">
        <f>ROUND(I101*H101,2)</f>
        <v>0</v>
      </c>
      <c r="BL101" s="23" t="s">
        <v>151</v>
      </c>
      <c r="BM101" s="23" t="s">
        <v>1062</v>
      </c>
    </row>
    <row r="102" s="1" customFormat="1" ht="16.5" customHeight="1">
      <c r="B102" s="45"/>
      <c r="C102" s="220" t="s">
        <v>10</v>
      </c>
      <c r="D102" s="220" t="s">
        <v>146</v>
      </c>
      <c r="E102" s="221" t="s">
        <v>1063</v>
      </c>
      <c r="F102" s="222" t="s">
        <v>1064</v>
      </c>
      <c r="G102" s="223" t="s">
        <v>192</v>
      </c>
      <c r="H102" s="224">
        <v>38</v>
      </c>
      <c r="I102" s="225"/>
      <c r="J102" s="226">
        <f>ROUND(I102*H102,2)</f>
        <v>0</v>
      </c>
      <c r="K102" s="222" t="s">
        <v>21</v>
      </c>
      <c r="L102" s="71"/>
      <c r="M102" s="227" t="s">
        <v>21</v>
      </c>
      <c r="N102" s="228" t="s">
        <v>44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151</v>
      </c>
      <c r="AT102" s="23" t="s">
        <v>146</v>
      </c>
      <c r="AU102" s="23" t="s">
        <v>83</v>
      </c>
      <c r="AY102" s="23" t="s">
        <v>143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81</v>
      </c>
      <c r="BK102" s="231">
        <f>ROUND(I102*H102,2)</f>
        <v>0</v>
      </c>
      <c r="BL102" s="23" t="s">
        <v>151</v>
      </c>
      <c r="BM102" s="23" t="s">
        <v>1065</v>
      </c>
    </row>
    <row r="103" s="1" customFormat="1" ht="16.5" customHeight="1">
      <c r="B103" s="45"/>
      <c r="C103" s="220" t="s">
        <v>290</v>
      </c>
      <c r="D103" s="220" t="s">
        <v>146</v>
      </c>
      <c r="E103" s="221" t="s">
        <v>1066</v>
      </c>
      <c r="F103" s="222" t="s">
        <v>1067</v>
      </c>
      <c r="G103" s="223" t="s">
        <v>192</v>
      </c>
      <c r="H103" s="224">
        <v>61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44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151</v>
      </c>
      <c r="AT103" s="23" t="s">
        <v>146</v>
      </c>
      <c r="AU103" s="23" t="s">
        <v>83</v>
      </c>
      <c r="AY103" s="23" t="s">
        <v>143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81</v>
      </c>
      <c r="BK103" s="231">
        <f>ROUND(I103*H103,2)</f>
        <v>0</v>
      </c>
      <c r="BL103" s="23" t="s">
        <v>151</v>
      </c>
      <c r="BM103" s="23" t="s">
        <v>1068</v>
      </c>
    </row>
    <row r="104" s="1" customFormat="1" ht="16.5" customHeight="1">
      <c r="B104" s="45"/>
      <c r="C104" s="220" t="s">
        <v>296</v>
      </c>
      <c r="D104" s="220" t="s">
        <v>146</v>
      </c>
      <c r="E104" s="221" t="s">
        <v>1069</v>
      </c>
      <c r="F104" s="222" t="s">
        <v>1070</v>
      </c>
      <c r="G104" s="223" t="s">
        <v>192</v>
      </c>
      <c r="H104" s="224">
        <v>13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44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151</v>
      </c>
      <c r="AT104" s="23" t="s">
        <v>146</v>
      </c>
      <c r="AU104" s="23" t="s">
        <v>83</v>
      </c>
      <c r="AY104" s="23" t="s">
        <v>143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81</v>
      </c>
      <c r="BK104" s="231">
        <f>ROUND(I104*H104,2)</f>
        <v>0</v>
      </c>
      <c r="BL104" s="23" t="s">
        <v>151</v>
      </c>
      <c r="BM104" s="23" t="s">
        <v>1071</v>
      </c>
    </row>
    <row r="105" s="1" customFormat="1" ht="16.5" customHeight="1">
      <c r="B105" s="45"/>
      <c r="C105" s="220" t="s">
        <v>325</v>
      </c>
      <c r="D105" s="220" t="s">
        <v>146</v>
      </c>
      <c r="E105" s="221" t="s">
        <v>1072</v>
      </c>
      <c r="F105" s="222" t="s">
        <v>1073</v>
      </c>
      <c r="G105" s="223" t="s">
        <v>804</v>
      </c>
      <c r="H105" s="224">
        <v>20</v>
      </c>
      <c r="I105" s="225"/>
      <c r="J105" s="226">
        <f>ROUND(I105*H105,2)</f>
        <v>0</v>
      </c>
      <c r="K105" s="222" t="s">
        <v>21</v>
      </c>
      <c r="L105" s="71"/>
      <c r="M105" s="227" t="s">
        <v>21</v>
      </c>
      <c r="N105" s="228" t="s">
        <v>44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151</v>
      </c>
      <c r="AT105" s="23" t="s">
        <v>146</v>
      </c>
      <c r="AU105" s="23" t="s">
        <v>83</v>
      </c>
      <c r="AY105" s="23" t="s">
        <v>143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81</v>
      </c>
      <c r="BK105" s="231">
        <f>ROUND(I105*H105,2)</f>
        <v>0</v>
      </c>
      <c r="BL105" s="23" t="s">
        <v>151</v>
      </c>
      <c r="BM105" s="23" t="s">
        <v>1074</v>
      </c>
    </row>
    <row r="106" s="1" customFormat="1" ht="16.5" customHeight="1">
      <c r="B106" s="45"/>
      <c r="C106" s="220" t="s">
        <v>329</v>
      </c>
      <c r="D106" s="220" t="s">
        <v>146</v>
      </c>
      <c r="E106" s="221" t="s">
        <v>1075</v>
      </c>
      <c r="F106" s="222" t="s">
        <v>1076</v>
      </c>
      <c r="G106" s="223" t="s">
        <v>804</v>
      </c>
      <c r="H106" s="224">
        <v>30</v>
      </c>
      <c r="I106" s="225"/>
      <c r="J106" s="226">
        <f>ROUND(I106*H106,2)</f>
        <v>0</v>
      </c>
      <c r="K106" s="222" t="s">
        <v>21</v>
      </c>
      <c r="L106" s="71"/>
      <c r="M106" s="227" t="s">
        <v>21</v>
      </c>
      <c r="N106" s="228" t="s">
        <v>44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151</v>
      </c>
      <c r="AT106" s="23" t="s">
        <v>146</v>
      </c>
      <c r="AU106" s="23" t="s">
        <v>83</v>
      </c>
      <c r="AY106" s="23" t="s">
        <v>143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81</v>
      </c>
      <c r="BK106" s="231">
        <f>ROUND(I106*H106,2)</f>
        <v>0</v>
      </c>
      <c r="BL106" s="23" t="s">
        <v>151</v>
      </c>
      <c r="BM106" s="23" t="s">
        <v>1077</v>
      </c>
    </row>
    <row r="107" s="1" customFormat="1" ht="16.5" customHeight="1">
      <c r="B107" s="45"/>
      <c r="C107" s="220" t="s">
        <v>335</v>
      </c>
      <c r="D107" s="220" t="s">
        <v>146</v>
      </c>
      <c r="E107" s="221" t="s">
        <v>1078</v>
      </c>
      <c r="F107" s="222" t="s">
        <v>1079</v>
      </c>
      <c r="G107" s="223" t="s">
        <v>804</v>
      </c>
      <c r="H107" s="224">
        <v>6</v>
      </c>
      <c r="I107" s="225"/>
      <c r="J107" s="226">
        <f>ROUND(I107*H107,2)</f>
        <v>0</v>
      </c>
      <c r="K107" s="222" t="s">
        <v>21</v>
      </c>
      <c r="L107" s="71"/>
      <c r="M107" s="227" t="s">
        <v>21</v>
      </c>
      <c r="N107" s="228" t="s">
        <v>44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151</v>
      </c>
      <c r="AT107" s="23" t="s">
        <v>146</v>
      </c>
      <c r="AU107" s="23" t="s">
        <v>83</v>
      </c>
      <c r="AY107" s="23" t="s">
        <v>143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81</v>
      </c>
      <c r="BK107" s="231">
        <f>ROUND(I107*H107,2)</f>
        <v>0</v>
      </c>
      <c r="BL107" s="23" t="s">
        <v>151</v>
      </c>
      <c r="BM107" s="23" t="s">
        <v>1080</v>
      </c>
    </row>
    <row r="108" s="1" customFormat="1" ht="16.5" customHeight="1">
      <c r="B108" s="45"/>
      <c r="C108" s="220" t="s">
        <v>9</v>
      </c>
      <c r="D108" s="220" t="s">
        <v>146</v>
      </c>
      <c r="E108" s="221" t="s">
        <v>1081</v>
      </c>
      <c r="F108" s="222" t="s">
        <v>1082</v>
      </c>
      <c r="G108" s="223" t="s">
        <v>192</v>
      </c>
      <c r="H108" s="224">
        <v>38</v>
      </c>
      <c r="I108" s="225"/>
      <c r="J108" s="226">
        <f>ROUND(I108*H108,2)</f>
        <v>0</v>
      </c>
      <c r="K108" s="222" t="s">
        <v>21</v>
      </c>
      <c r="L108" s="71"/>
      <c r="M108" s="227" t="s">
        <v>21</v>
      </c>
      <c r="N108" s="228" t="s">
        <v>44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151</v>
      </c>
      <c r="AT108" s="23" t="s">
        <v>146</v>
      </c>
      <c r="AU108" s="23" t="s">
        <v>83</v>
      </c>
      <c r="AY108" s="23" t="s">
        <v>143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81</v>
      </c>
      <c r="BK108" s="231">
        <f>ROUND(I108*H108,2)</f>
        <v>0</v>
      </c>
      <c r="BL108" s="23" t="s">
        <v>151</v>
      </c>
      <c r="BM108" s="23" t="s">
        <v>1083</v>
      </c>
    </row>
    <row r="109" s="1" customFormat="1" ht="16.5" customHeight="1">
      <c r="B109" s="45"/>
      <c r="C109" s="220" t="s">
        <v>347</v>
      </c>
      <c r="D109" s="220" t="s">
        <v>146</v>
      </c>
      <c r="E109" s="221" t="s">
        <v>1084</v>
      </c>
      <c r="F109" s="222" t="s">
        <v>1085</v>
      </c>
      <c r="G109" s="223" t="s">
        <v>192</v>
      </c>
      <c r="H109" s="224">
        <v>61</v>
      </c>
      <c r="I109" s="225"/>
      <c r="J109" s="226">
        <f>ROUND(I109*H109,2)</f>
        <v>0</v>
      </c>
      <c r="K109" s="222" t="s">
        <v>21</v>
      </c>
      <c r="L109" s="71"/>
      <c r="M109" s="227" t="s">
        <v>21</v>
      </c>
      <c r="N109" s="228" t="s">
        <v>44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151</v>
      </c>
      <c r="AT109" s="23" t="s">
        <v>146</v>
      </c>
      <c r="AU109" s="23" t="s">
        <v>83</v>
      </c>
      <c r="AY109" s="23" t="s">
        <v>143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81</v>
      </c>
      <c r="BK109" s="231">
        <f>ROUND(I109*H109,2)</f>
        <v>0</v>
      </c>
      <c r="BL109" s="23" t="s">
        <v>151</v>
      </c>
      <c r="BM109" s="23" t="s">
        <v>1086</v>
      </c>
    </row>
    <row r="110" s="1" customFormat="1" ht="16.5" customHeight="1">
      <c r="B110" s="45"/>
      <c r="C110" s="220" t="s">
        <v>352</v>
      </c>
      <c r="D110" s="220" t="s">
        <v>146</v>
      </c>
      <c r="E110" s="221" t="s">
        <v>1087</v>
      </c>
      <c r="F110" s="222" t="s">
        <v>1088</v>
      </c>
      <c r="G110" s="223" t="s">
        <v>192</v>
      </c>
      <c r="H110" s="224">
        <v>13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44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151</v>
      </c>
      <c r="AT110" s="23" t="s">
        <v>146</v>
      </c>
      <c r="AU110" s="23" t="s">
        <v>83</v>
      </c>
      <c r="AY110" s="23" t="s">
        <v>143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81</v>
      </c>
      <c r="BK110" s="231">
        <f>ROUND(I110*H110,2)</f>
        <v>0</v>
      </c>
      <c r="BL110" s="23" t="s">
        <v>151</v>
      </c>
      <c r="BM110" s="23" t="s">
        <v>1089</v>
      </c>
    </row>
    <row r="111" s="1" customFormat="1" ht="16.5" customHeight="1">
      <c r="B111" s="45"/>
      <c r="C111" s="220" t="s">
        <v>359</v>
      </c>
      <c r="D111" s="220" t="s">
        <v>146</v>
      </c>
      <c r="E111" s="221" t="s">
        <v>1090</v>
      </c>
      <c r="F111" s="222" t="s">
        <v>1091</v>
      </c>
      <c r="G111" s="223" t="s">
        <v>1092</v>
      </c>
      <c r="H111" s="224">
        <v>1</v>
      </c>
      <c r="I111" s="225"/>
      <c r="J111" s="226">
        <f>ROUND(I111*H111,2)</f>
        <v>0</v>
      </c>
      <c r="K111" s="222" t="s">
        <v>21</v>
      </c>
      <c r="L111" s="71"/>
      <c r="M111" s="227" t="s">
        <v>21</v>
      </c>
      <c r="N111" s="228" t="s">
        <v>44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151</v>
      </c>
      <c r="AT111" s="23" t="s">
        <v>146</v>
      </c>
      <c r="AU111" s="23" t="s">
        <v>83</v>
      </c>
      <c r="AY111" s="23" t="s">
        <v>143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81</v>
      </c>
      <c r="BK111" s="231">
        <f>ROUND(I111*H111,2)</f>
        <v>0</v>
      </c>
      <c r="BL111" s="23" t="s">
        <v>151</v>
      </c>
      <c r="BM111" s="23" t="s">
        <v>1093</v>
      </c>
    </row>
    <row r="112" s="1" customFormat="1" ht="16.5" customHeight="1">
      <c r="B112" s="45"/>
      <c r="C112" s="220" t="s">
        <v>364</v>
      </c>
      <c r="D112" s="220" t="s">
        <v>146</v>
      </c>
      <c r="E112" s="221" t="s">
        <v>1094</v>
      </c>
      <c r="F112" s="222" t="s">
        <v>1095</v>
      </c>
      <c r="G112" s="223" t="s">
        <v>1092</v>
      </c>
      <c r="H112" s="224">
        <v>1</v>
      </c>
      <c r="I112" s="225"/>
      <c r="J112" s="226">
        <f>ROUND(I112*H112,2)</f>
        <v>0</v>
      </c>
      <c r="K112" s="222" t="s">
        <v>21</v>
      </c>
      <c r="L112" s="71"/>
      <c r="M112" s="227" t="s">
        <v>21</v>
      </c>
      <c r="N112" s="228" t="s">
        <v>44</v>
      </c>
      <c r="O112" s="46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3" t="s">
        <v>151</v>
      </c>
      <c r="AT112" s="23" t="s">
        <v>146</v>
      </c>
      <c r="AU112" s="23" t="s">
        <v>83</v>
      </c>
      <c r="AY112" s="23" t="s">
        <v>143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3" t="s">
        <v>81</v>
      </c>
      <c r="BK112" s="231">
        <f>ROUND(I112*H112,2)</f>
        <v>0</v>
      </c>
      <c r="BL112" s="23" t="s">
        <v>151</v>
      </c>
      <c r="BM112" s="23" t="s">
        <v>1096</v>
      </c>
    </row>
    <row r="113" s="1" customFormat="1" ht="16.5" customHeight="1">
      <c r="B113" s="45"/>
      <c r="C113" s="220" t="s">
        <v>369</v>
      </c>
      <c r="D113" s="220" t="s">
        <v>146</v>
      </c>
      <c r="E113" s="221" t="s">
        <v>1097</v>
      </c>
      <c r="F113" s="222" t="s">
        <v>1098</v>
      </c>
      <c r="G113" s="223" t="s">
        <v>192</v>
      </c>
      <c r="H113" s="224">
        <v>112</v>
      </c>
      <c r="I113" s="225"/>
      <c r="J113" s="226">
        <f>ROUND(I113*H113,2)</f>
        <v>0</v>
      </c>
      <c r="K113" s="222" t="s">
        <v>21</v>
      </c>
      <c r="L113" s="71"/>
      <c r="M113" s="227" t="s">
        <v>21</v>
      </c>
      <c r="N113" s="228" t="s">
        <v>44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151</v>
      </c>
      <c r="AT113" s="23" t="s">
        <v>146</v>
      </c>
      <c r="AU113" s="23" t="s">
        <v>83</v>
      </c>
      <c r="AY113" s="23" t="s">
        <v>143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81</v>
      </c>
      <c r="BK113" s="231">
        <f>ROUND(I113*H113,2)</f>
        <v>0</v>
      </c>
      <c r="BL113" s="23" t="s">
        <v>151</v>
      </c>
      <c r="BM113" s="23" t="s">
        <v>1099</v>
      </c>
    </row>
    <row r="114" s="1" customFormat="1" ht="16.5" customHeight="1">
      <c r="B114" s="45"/>
      <c r="C114" s="220" t="s">
        <v>373</v>
      </c>
      <c r="D114" s="220" t="s">
        <v>146</v>
      </c>
      <c r="E114" s="221" t="s">
        <v>1100</v>
      </c>
      <c r="F114" s="222" t="s">
        <v>1101</v>
      </c>
      <c r="G114" s="223" t="s">
        <v>192</v>
      </c>
      <c r="H114" s="224">
        <v>112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44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151</v>
      </c>
      <c r="AT114" s="23" t="s">
        <v>146</v>
      </c>
      <c r="AU114" s="23" t="s">
        <v>83</v>
      </c>
      <c r="AY114" s="23" t="s">
        <v>143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81</v>
      </c>
      <c r="BK114" s="231">
        <f>ROUND(I114*H114,2)</f>
        <v>0</v>
      </c>
      <c r="BL114" s="23" t="s">
        <v>151</v>
      </c>
      <c r="BM114" s="23" t="s">
        <v>1102</v>
      </c>
    </row>
    <row r="115" s="1" customFormat="1" ht="16.5" customHeight="1">
      <c r="B115" s="45"/>
      <c r="C115" s="220" t="s">
        <v>380</v>
      </c>
      <c r="D115" s="220" t="s">
        <v>146</v>
      </c>
      <c r="E115" s="221" t="s">
        <v>1103</v>
      </c>
      <c r="F115" s="222" t="s">
        <v>1104</v>
      </c>
      <c r="G115" s="223" t="s">
        <v>804</v>
      </c>
      <c r="H115" s="224">
        <v>29</v>
      </c>
      <c r="I115" s="225"/>
      <c r="J115" s="226">
        <f>ROUND(I115*H115,2)</f>
        <v>0</v>
      </c>
      <c r="K115" s="222" t="s">
        <v>21</v>
      </c>
      <c r="L115" s="71"/>
      <c r="M115" s="227" t="s">
        <v>21</v>
      </c>
      <c r="N115" s="228" t="s">
        <v>44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151</v>
      </c>
      <c r="AT115" s="23" t="s">
        <v>146</v>
      </c>
      <c r="AU115" s="23" t="s">
        <v>83</v>
      </c>
      <c r="AY115" s="23" t="s">
        <v>143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81</v>
      </c>
      <c r="BK115" s="231">
        <f>ROUND(I115*H115,2)</f>
        <v>0</v>
      </c>
      <c r="BL115" s="23" t="s">
        <v>151</v>
      </c>
      <c r="BM115" s="23" t="s">
        <v>1105</v>
      </c>
    </row>
    <row r="116" s="1" customFormat="1" ht="16.5" customHeight="1">
      <c r="B116" s="45"/>
      <c r="C116" s="220" t="s">
        <v>384</v>
      </c>
      <c r="D116" s="220" t="s">
        <v>146</v>
      </c>
      <c r="E116" s="221" t="s">
        <v>1106</v>
      </c>
      <c r="F116" s="222" t="s">
        <v>1107</v>
      </c>
      <c r="G116" s="223" t="s">
        <v>804</v>
      </c>
      <c r="H116" s="224">
        <v>5</v>
      </c>
      <c r="I116" s="225"/>
      <c r="J116" s="226">
        <f>ROUND(I116*H116,2)</f>
        <v>0</v>
      </c>
      <c r="K116" s="222" t="s">
        <v>21</v>
      </c>
      <c r="L116" s="71"/>
      <c r="M116" s="227" t="s">
        <v>21</v>
      </c>
      <c r="N116" s="228" t="s">
        <v>44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151</v>
      </c>
      <c r="AT116" s="23" t="s">
        <v>146</v>
      </c>
      <c r="AU116" s="23" t="s">
        <v>83</v>
      </c>
      <c r="AY116" s="23" t="s">
        <v>143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81</v>
      </c>
      <c r="BK116" s="231">
        <f>ROUND(I116*H116,2)</f>
        <v>0</v>
      </c>
      <c r="BL116" s="23" t="s">
        <v>151</v>
      </c>
      <c r="BM116" s="23" t="s">
        <v>1108</v>
      </c>
    </row>
    <row r="117" s="1" customFormat="1" ht="16.5" customHeight="1">
      <c r="B117" s="45"/>
      <c r="C117" s="220" t="s">
        <v>389</v>
      </c>
      <c r="D117" s="220" t="s">
        <v>146</v>
      </c>
      <c r="E117" s="221" t="s">
        <v>1109</v>
      </c>
      <c r="F117" s="222" t="s">
        <v>1110</v>
      </c>
      <c r="G117" s="223" t="s">
        <v>804</v>
      </c>
      <c r="H117" s="224">
        <v>2</v>
      </c>
      <c r="I117" s="225"/>
      <c r="J117" s="226">
        <f>ROUND(I117*H117,2)</f>
        <v>0</v>
      </c>
      <c r="K117" s="222" t="s">
        <v>21</v>
      </c>
      <c r="L117" s="71"/>
      <c r="M117" s="227" t="s">
        <v>21</v>
      </c>
      <c r="N117" s="228" t="s">
        <v>44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151</v>
      </c>
      <c r="AT117" s="23" t="s">
        <v>146</v>
      </c>
      <c r="AU117" s="23" t="s">
        <v>83</v>
      </c>
      <c r="AY117" s="23" t="s">
        <v>143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81</v>
      </c>
      <c r="BK117" s="231">
        <f>ROUND(I117*H117,2)</f>
        <v>0</v>
      </c>
      <c r="BL117" s="23" t="s">
        <v>151</v>
      </c>
      <c r="BM117" s="23" t="s">
        <v>1111</v>
      </c>
    </row>
    <row r="118" s="1" customFormat="1" ht="16.5" customHeight="1">
      <c r="B118" s="45"/>
      <c r="C118" s="220" t="s">
        <v>393</v>
      </c>
      <c r="D118" s="220" t="s">
        <v>146</v>
      </c>
      <c r="E118" s="221" t="s">
        <v>1112</v>
      </c>
      <c r="F118" s="222" t="s">
        <v>1113</v>
      </c>
      <c r="G118" s="223" t="s">
        <v>804</v>
      </c>
      <c r="H118" s="224">
        <v>4</v>
      </c>
      <c r="I118" s="225"/>
      <c r="J118" s="226">
        <f>ROUND(I118*H118,2)</f>
        <v>0</v>
      </c>
      <c r="K118" s="222" t="s">
        <v>21</v>
      </c>
      <c r="L118" s="71"/>
      <c r="M118" s="227" t="s">
        <v>21</v>
      </c>
      <c r="N118" s="228" t="s">
        <v>44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151</v>
      </c>
      <c r="AT118" s="23" t="s">
        <v>146</v>
      </c>
      <c r="AU118" s="23" t="s">
        <v>83</v>
      </c>
      <c r="AY118" s="23" t="s">
        <v>143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81</v>
      </c>
      <c r="BK118" s="231">
        <f>ROUND(I118*H118,2)</f>
        <v>0</v>
      </c>
      <c r="BL118" s="23" t="s">
        <v>151</v>
      </c>
      <c r="BM118" s="23" t="s">
        <v>1114</v>
      </c>
    </row>
    <row r="119" s="1" customFormat="1" ht="16.5" customHeight="1">
      <c r="B119" s="45"/>
      <c r="C119" s="220" t="s">
        <v>398</v>
      </c>
      <c r="D119" s="220" t="s">
        <v>146</v>
      </c>
      <c r="E119" s="221" t="s">
        <v>1115</v>
      </c>
      <c r="F119" s="222" t="s">
        <v>1116</v>
      </c>
      <c r="G119" s="223" t="s">
        <v>804</v>
      </c>
      <c r="H119" s="224">
        <v>6</v>
      </c>
      <c r="I119" s="225"/>
      <c r="J119" s="226">
        <f>ROUND(I119*H119,2)</f>
        <v>0</v>
      </c>
      <c r="K119" s="222" t="s">
        <v>21</v>
      </c>
      <c r="L119" s="71"/>
      <c r="M119" s="227" t="s">
        <v>21</v>
      </c>
      <c r="N119" s="228" t="s">
        <v>44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151</v>
      </c>
      <c r="AT119" s="23" t="s">
        <v>146</v>
      </c>
      <c r="AU119" s="23" t="s">
        <v>83</v>
      </c>
      <c r="AY119" s="23" t="s">
        <v>143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81</v>
      </c>
      <c r="BK119" s="231">
        <f>ROUND(I119*H119,2)</f>
        <v>0</v>
      </c>
      <c r="BL119" s="23" t="s">
        <v>151</v>
      </c>
      <c r="BM119" s="23" t="s">
        <v>1117</v>
      </c>
    </row>
    <row r="120" s="1" customFormat="1" ht="16.5" customHeight="1">
      <c r="B120" s="45"/>
      <c r="C120" s="220" t="s">
        <v>402</v>
      </c>
      <c r="D120" s="220" t="s">
        <v>146</v>
      </c>
      <c r="E120" s="221" t="s">
        <v>1118</v>
      </c>
      <c r="F120" s="222" t="s">
        <v>1119</v>
      </c>
      <c r="G120" s="223" t="s">
        <v>804</v>
      </c>
      <c r="H120" s="224">
        <v>23</v>
      </c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44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151</v>
      </c>
      <c r="AT120" s="23" t="s">
        <v>146</v>
      </c>
      <c r="AU120" s="23" t="s">
        <v>83</v>
      </c>
      <c r="AY120" s="23" t="s">
        <v>143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81</v>
      </c>
      <c r="BK120" s="231">
        <f>ROUND(I120*H120,2)</f>
        <v>0</v>
      </c>
      <c r="BL120" s="23" t="s">
        <v>151</v>
      </c>
      <c r="BM120" s="23" t="s">
        <v>1120</v>
      </c>
    </row>
    <row r="121" s="1" customFormat="1" ht="16.5" customHeight="1">
      <c r="B121" s="45"/>
      <c r="C121" s="220" t="s">
        <v>406</v>
      </c>
      <c r="D121" s="220" t="s">
        <v>146</v>
      </c>
      <c r="E121" s="221" t="s">
        <v>1121</v>
      </c>
      <c r="F121" s="222" t="s">
        <v>1122</v>
      </c>
      <c r="G121" s="223" t="s">
        <v>804</v>
      </c>
      <c r="H121" s="224">
        <v>23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44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151</v>
      </c>
      <c r="AT121" s="23" t="s">
        <v>146</v>
      </c>
      <c r="AU121" s="23" t="s">
        <v>83</v>
      </c>
      <c r="AY121" s="23" t="s">
        <v>143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81</v>
      </c>
      <c r="BK121" s="231">
        <f>ROUND(I121*H121,2)</f>
        <v>0</v>
      </c>
      <c r="BL121" s="23" t="s">
        <v>151</v>
      </c>
      <c r="BM121" s="23" t="s">
        <v>1123</v>
      </c>
    </row>
    <row r="122" s="1" customFormat="1" ht="16.5" customHeight="1">
      <c r="B122" s="45"/>
      <c r="C122" s="220" t="s">
        <v>410</v>
      </c>
      <c r="D122" s="220" t="s">
        <v>146</v>
      </c>
      <c r="E122" s="221" t="s">
        <v>1124</v>
      </c>
      <c r="F122" s="222" t="s">
        <v>1053</v>
      </c>
      <c r="G122" s="223" t="s">
        <v>439</v>
      </c>
      <c r="H122" s="224">
        <v>0.34000000000000002</v>
      </c>
      <c r="I122" s="225"/>
      <c r="J122" s="226">
        <f>ROUND(I122*H122,2)</f>
        <v>0</v>
      </c>
      <c r="K122" s="222" t="s">
        <v>21</v>
      </c>
      <c r="L122" s="71"/>
      <c r="M122" s="227" t="s">
        <v>21</v>
      </c>
      <c r="N122" s="228" t="s">
        <v>44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151</v>
      </c>
      <c r="AT122" s="23" t="s">
        <v>146</v>
      </c>
      <c r="AU122" s="23" t="s">
        <v>83</v>
      </c>
      <c r="AY122" s="23" t="s">
        <v>143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81</v>
      </c>
      <c r="BK122" s="231">
        <f>ROUND(I122*H122,2)</f>
        <v>0</v>
      </c>
      <c r="BL122" s="23" t="s">
        <v>151</v>
      </c>
      <c r="BM122" s="23" t="s">
        <v>1125</v>
      </c>
    </row>
    <row r="123" s="10" customFormat="1" ht="29.88" customHeight="1">
      <c r="B123" s="204"/>
      <c r="C123" s="205"/>
      <c r="D123" s="206" t="s">
        <v>72</v>
      </c>
      <c r="E123" s="218" t="s">
        <v>1126</v>
      </c>
      <c r="F123" s="218" t="s">
        <v>1127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SUM(P124:P126)</f>
        <v>0</v>
      </c>
      <c r="Q123" s="212"/>
      <c r="R123" s="213">
        <f>SUM(R124:R126)</f>
        <v>0</v>
      </c>
      <c r="S123" s="212"/>
      <c r="T123" s="214">
        <f>SUM(T124:T126)</f>
        <v>0</v>
      </c>
      <c r="AR123" s="215" t="s">
        <v>81</v>
      </c>
      <c r="AT123" s="216" t="s">
        <v>72</v>
      </c>
      <c r="AU123" s="216" t="s">
        <v>81</v>
      </c>
      <c r="AY123" s="215" t="s">
        <v>143</v>
      </c>
      <c r="BK123" s="217">
        <f>SUM(BK124:BK126)</f>
        <v>0</v>
      </c>
    </row>
    <row r="124" s="1" customFormat="1" ht="16.5" customHeight="1">
      <c r="B124" s="45"/>
      <c r="C124" s="220" t="s">
        <v>414</v>
      </c>
      <c r="D124" s="220" t="s">
        <v>146</v>
      </c>
      <c r="E124" s="221" t="s">
        <v>1128</v>
      </c>
      <c r="F124" s="222" t="s">
        <v>1129</v>
      </c>
      <c r="G124" s="223" t="s">
        <v>1130</v>
      </c>
      <c r="H124" s="224">
        <v>1</v>
      </c>
      <c r="I124" s="225"/>
      <c r="J124" s="226">
        <f>ROUND(I124*H124,2)</f>
        <v>0</v>
      </c>
      <c r="K124" s="222" t="s">
        <v>21</v>
      </c>
      <c r="L124" s="71"/>
      <c r="M124" s="227" t="s">
        <v>21</v>
      </c>
      <c r="N124" s="228" t="s">
        <v>44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151</v>
      </c>
      <c r="AT124" s="23" t="s">
        <v>146</v>
      </c>
      <c r="AU124" s="23" t="s">
        <v>83</v>
      </c>
      <c r="AY124" s="23" t="s">
        <v>143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81</v>
      </c>
      <c r="BK124" s="231">
        <f>ROUND(I124*H124,2)</f>
        <v>0</v>
      </c>
      <c r="BL124" s="23" t="s">
        <v>151</v>
      </c>
      <c r="BM124" s="23" t="s">
        <v>1131</v>
      </c>
    </row>
    <row r="125" s="1" customFormat="1" ht="16.5" customHeight="1">
      <c r="B125" s="45"/>
      <c r="C125" s="220" t="s">
        <v>418</v>
      </c>
      <c r="D125" s="220" t="s">
        <v>146</v>
      </c>
      <c r="E125" s="221" t="s">
        <v>1132</v>
      </c>
      <c r="F125" s="222" t="s">
        <v>1133</v>
      </c>
      <c r="G125" s="223" t="s">
        <v>1130</v>
      </c>
      <c r="H125" s="224">
        <v>1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44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151</v>
      </c>
      <c r="AT125" s="23" t="s">
        <v>146</v>
      </c>
      <c r="AU125" s="23" t="s">
        <v>83</v>
      </c>
      <c r="AY125" s="23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81</v>
      </c>
      <c r="BK125" s="231">
        <f>ROUND(I125*H125,2)</f>
        <v>0</v>
      </c>
      <c r="BL125" s="23" t="s">
        <v>151</v>
      </c>
      <c r="BM125" s="23" t="s">
        <v>1134</v>
      </c>
    </row>
    <row r="126" s="1" customFormat="1" ht="16.5" customHeight="1">
      <c r="B126" s="45"/>
      <c r="C126" s="220" t="s">
        <v>422</v>
      </c>
      <c r="D126" s="220" t="s">
        <v>146</v>
      </c>
      <c r="E126" s="221" t="s">
        <v>1135</v>
      </c>
      <c r="F126" s="222" t="s">
        <v>1053</v>
      </c>
      <c r="G126" s="223" t="s">
        <v>439</v>
      </c>
      <c r="H126" s="224">
        <v>0.044999999999999998</v>
      </c>
      <c r="I126" s="225"/>
      <c r="J126" s="226">
        <f>ROUND(I126*H126,2)</f>
        <v>0</v>
      </c>
      <c r="K126" s="222" t="s">
        <v>21</v>
      </c>
      <c r="L126" s="71"/>
      <c r="M126" s="227" t="s">
        <v>21</v>
      </c>
      <c r="N126" s="228" t="s">
        <v>44</v>
      </c>
      <c r="O126" s="4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AR126" s="23" t="s">
        <v>151</v>
      </c>
      <c r="AT126" s="23" t="s">
        <v>146</v>
      </c>
      <c r="AU126" s="23" t="s">
        <v>83</v>
      </c>
      <c r="AY126" s="23" t="s">
        <v>143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81</v>
      </c>
      <c r="BK126" s="231">
        <f>ROUND(I126*H126,2)</f>
        <v>0</v>
      </c>
      <c r="BL126" s="23" t="s">
        <v>151</v>
      </c>
      <c r="BM126" s="23" t="s">
        <v>1136</v>
      </c>
    </row>
    <row r="127" s="10" customFormat="1" ht="29.88" customHeight="1">
      <c r="B127" s="204"/>
      <c r="C127" s="205"/>
      <c r="D127" s="206" t="s">
        <v>72</v>
      </c>
      <c r="E127" s="218" t="s">
        <v>1137</v>
      </c>
      <c r="F127" s="218" t="s">
        <v>1138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SUM(P128:P168)</f>
        <v>0</v>
      </c>
      <c r="Q127" s="212"/>
      <c r="R127" s="213">
        <f>SUM(R128:R168)</f>
        <v>0</v>
      </c>
      <c r="S127" s="212"/>
      <c r="T127" s="214">
        <f>SUM(T128:T168)</f>
        <v>0</v>
      </c>
      <c r="AR127" s="215" t="s">
        <v>81</v>
      </c>
      <c r="AT127" s="216" t="s">
        <v>72</v>
      </c>
      <c r="AU127" s="216" t="s">
        <v>81</v>
      </c>
      <c r="AY127" s="215" t="s">
        <v>143</v>
      </c>
      <c r="BK127" s="217">
        <f>SUM(BK128:BK168)</f>
        <v>0</v>
      </c>
    </row>
    <row r="128" s="1" customFormat="1" ht="16.5" customHeight="1">
      <c r="B128" s="45"/>
      <c r="C128" s="220" t="s">
        <v>426</v>
      </c>
      <c r="D128" s="220" t="s">
        <v>146</v>
      </c>
      <c r="E128" s="221" t="s">
        <v>1139</v>
      </c>
      <c r="F128" s="222" t="s">
        <v>1140</v>
      </c>
      <c r="G128" s="223" t="s">
        <v>1092</v>
      </c>
      <c r="H128" s="224">
        <v>1</v>
      </c>
      <c r="I128" s="225"/>
      <c r="J128" s="226">
        <f>ROUND(I128*H128,2)</f>
        <v>0</v>
      </c>
      <c r="K128" s="222" t="s">
        <v>21</v>
      </c>
      <c r="L128" s="71"/>
      <c r="M128" s="227" t="s">
        <v>21</v>
      </c>
      <c r="N128" s="228" t="s">
        <v>44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151</v>
      </c>
      <c r="AT128" s="23" t="s">
        <v>146</v>
      </c>
      <c r="AU128" s="23" t="s">
        <v>83</v>
      </c>
      <c r="AY128" s="23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81</v>
      </c>
      <c r="BK128" s="231">
        <f>ROUND(I128*H128,2)</f>
        <v>0</v>
      </c>
      <c r="BL128" s="23" t="s">
        <v>151</v>
      </c>
      <c r="BM128" s="23" t="s">
        <v>1141</v>
      </c>
    </row>
    <row r="129" s="1" customFormat="1" ht="16.5" customHeight="1">
      <c r="B129" s="45"/>
      <c r="C129" s="220" t="s">
        <v>430</v>
      </c>
      <c r="D129" s="220" t="s">
        <v>146</v>
      </c>
      <c r="E129" s="221" t="s">
        <v>1142</v>
      </c>
      <c r="F129" s="222" t="s">
        <v>1143</v>
      </c>
      <c r="G129" s="223" t="s">
        <v>1092</v>
      </c>
      <c r="H129" s="224">
        <v>1</v>
      </c>
      <c r="I129" s="225"/>
      <c r="J129" s="226">
        <f>ROUND(I129*H129,2)</f>
        <v>0</v>
      </c>
      <c r="K129" s="222" t="s">
        <v>21</v>
      </c>
      <c r="L129" s="71"/>
      <c r="M129" s="227" t="s">
        <v>21</v>
      </c>
      <c r="N129" s="228" t="s">
        <v>44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151</v>
      </c>
      <c r="AT129" s="23" t="s">
        <v>146</v>
      </c>
      <c r="AU129" s="23" t="s">
        <v>83</v>
      </c>
      <c r="AY129" s="23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151</v>
      </c>
      <c r="BM129" s="23" t="s">
        <v>1144</v>
      </c>
    </row>
    <row r="130" s="1" customFormat="1" ht="16.5" customHeight="1">
      <c r="B130" s="45"/>
      <c r="C130" s="220" t="s">
        <v>436</v>
      </c>
      <c r="D130" s="220" t="s">
        <v>146</v>
      </c>
      <c r="E130" s="221" t="s">
        <v>1145</v>
      </c>
      <c r="F130" s="222" t="s">
        <v>1146</v>
      </c>
      <c r="G130" s="223" t="s">
        <v>1130</v>
      </c>
      <c r="H130" s="224">
        <v>1</v>
      </c>
      <c r="I130" s="225"/>
      <c r="J130" s="226">
        <f>ROUND(I130*H130,2)</f>
        <v>0</v>
      </c>
      <c r="K130" s="222" t="s">
        <v>21</v>
      </c>
      <c r="L130" s="71"/>
      <c r="M130" s="227" t="s">
        <v>21</v>
      </c>
      <c r="N130" s="228" t="s">
        <v>44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151</v>
      </c>
      <c r="AT130" s="23" t="s">
        <v>146</v>
      </c>
      <c r="AU130" s="23" t="s">
        <v>83</v>
      </c>
      <c r="AY130" s="23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81</v>
      </c>
      <c r="BK130" s="231">
        <f>ROUND(I130*H130,2)</f>
        <v>0</v>
      </c>
      <c r="BL130" s="23" t="s">
        <v>151</v>
      </c>
      <c r="BM130" s="23" t="s">
        <v>1147</v>
      </c>
    </row>
    <row r="131" s="1" customFormat="1" ht="16.5" customHeight="1">
      <c r="B131" s="45"/>
      <c r="C131" s="220" t="s">
        <v>441</v>
      </c>
      <c r="D131" s="220" t="s">
        <v>146</v>
      </c>
      <c r="E131" s="221" t="s">
        <v>1148</v>
      </c>
      <c r="F131" s="222" t="s">
        <v>1149</v>
      </c>
      <c r="G131" s="223" t="s">
        <v>1130</v>
      </c>
      <c r="H131" s="224">
        <v>1</v>
      </c>
      <c r="I131" s="225"/>
      <c r="J131" s="226">
        <f>ROUND(I131*H131,2)</f>
        <v>0</v>
      </c>
      <c r="K131" s="222" t="s">
        <v>21</v>
      </c>
      <c r="L131" s="71"/>
      <c r="M131" s="227" t="s">
        <v>21</v>
      </c>
      <c r="N131" s="228" t="s">
        <v>44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151</v>
      </c>
      <c r="AT131" s="23" t="s">
        <v>146</v>
      </c>
      <c r="AU131" s="23" t="s">
        <v>83</v>
      </c>
      <c r="AY131" s="23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81</v>
      </c>
      <c r="BK131" s="231">
        <f>ROUND(I131*H131,2)</f>
        <v>0</v>
      </c>
      <c r="BL131" s="23" t="s">
        <v>151</v>
      </c>
      <c r="BM131" s="23" t="s">
        <v>1150</v>
      </c>
    </row>
    <row r="132" s="1" customFormat="1" ht="16.5" customHeight="1">
      <c r="B132" s="45"/>
      <c r="C132" s="220" t="s">
        <v>445</v>
      </c>
      <c r="D132" s="220" t="s">
        <v>146</v>
      </c>
      <c r="E132" s="221" t="s">
        <v>1151</v>
      </c>
      <c r="F132" s="222" t="s">
        <v>1152</v>
      </c>
      <c r="G132" s="223" t="s">
        <v>1092</v>
      </c>
      <c r="H132" s="224">
        <v>6</v>
      </c>
      <c r="I132" s="225"/>
      <c r="J132" s="226">
        <f>ROUND(I132*H132,2)</f>
        <v>0</v>
      </c>
      <c r="K132" s="222" t="s">
        <v>21</v>
      </c>
      <c r="L132" s="71"/>
      <c r="M132" s="227" t="s">
        <v>21</v>
      </c>
      <c r="N132" s="228" t="s">
        <v>44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151</v>
      </c>
      <c r="AT132" s="23" t="s">
        <v>146</v>
      </c>
      <c r="AU132" s="23" t="s">
        <v>83</v>
      </c>
      <c r="AY132" s="23" t="s">
        <v>143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81</v>
      </c>
      <c r="BK132" s="231">
        <f>ROUND(I132*H132,2)</f>
        <v>0</v>
      </c>
      <c r="BL132" s="23" t="s">
        <v>151</v>
      </c>
      <c r="BM132" s="23" t="s">
        <v>1153</v>
      </c>
    </row>
    <row r="133" s="1" customFormat="1" ht="16.5" customHeight="1">
      <c r="B133" s="45"/>
      <c r="C133" s="220" t="s">
        <v>449</v>
      </c>
      <c r="D133" s="220" t="s">
        <v>146</v>
      </c>
      <c r="E133" s="221" t="s">
        <v>1154</v>
      </c>
      <c r="F133" s="222" t="s">
        <v>1155</v>
      </c>
      <c r="G133" s="223" t="s">
        <v>1092</v>
      </c>
      <c r="H133" s="224">
        <v>6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44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151</v>
      </c>
      <c r="AT133" s="23" t="s">
        <v>146</v>
      </c>
      <c r="AU133" s="23" t="s">
        <v>83</v>
      </c>
      <c r="AY133" s="23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81</v>
      </c>
      <c r="BK133" s="231">
        <f>ROUND(I133*H133,2)</f>
        <v>0</v>
      </c>
      <c r="BL133" s="23" t="s">
        <v>151</v>
      </c>
      <c r="BM133" s="23" t="s">
        <v>1156</v>
      </c>
    </row>
    <row r="134" s="1" customFormat="1" ht="16.5" customHeight="1">
      <c r="B134" s="45"/>
      <c r="C134" s="220" t="s">
        <v>453</v>
      </c>
      <c r="D134" s="220" t="s">
        <v>146</v>
      </c>
      <c r="E134" s="221" t="s">
        <v>1157</v>
      </c>
      <c r="F134" s="222" t="s">
        <v>1158</v>
      </c>
      <c r="G134" s="223" t="s">
        <v>1092</v>
      </c>
      <c r="H134" s="224">
        <v>1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44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151</v>
      </c>
      <c r="AT134" s="23" t="s">
        <v>146</v>
      </c>
      <c r="AU134" s="23" t="s">
        <v>83</v>
      </c>
      <c r="AY134" s="23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81</v>
      </c>
      <c r="BK134" s="231">
        <f>ROUND(I134*H134,2)</f>
        <v>0</v>
      </c>
      <c r="BL134" s="23" t="s">
        <v>151</v>
      </c>
      <c r="BM134" s="23" t="s">
        <v>1159</v>
      </c>
    </row>
    <row r="135" s="1" customFormat="1" ht="16.5" customHeight="1">
      <c r="B135" s="45"/>
      <c r="C135" s="220" t="s">
        <v>460</v>
      </c>
      <c r="D135" s="220" t="s">
        <v>146</v>
      </c>
      <c r="E135" s="221" t="s">
        <v>1160</v>
      </c>
      <c r="F135" s="222" t="s">
        <v>1161</v>
      </c>
      <c r="G135" s="223" t="s">
        <v>1092</v>
      </c>
      <c r="H135" s="224">
        <v>1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44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151</v>
      </c>
      <c r="AT135" s="23" t="s">
        <v>146</v>
      </c>
      <c r="AU135" s="23" t="s">
        <v>83</v>
      </c>
      <c r="AY135" s="23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81</v>
      </c>
      <c r="BK135" s="231">
        <f>ROUND(I135*H135,2)</f>
        <v>0</v>
      </c>
      <c r="BL135" s="23" t="s">
        <v>151</v>
      </c>
      <c r="BM135" s="23" t="s">
        <v>1162</v>
      </c>
    </row>
    <row r="136" s="1" customFormat="1" ht="16.5" customHeight="1">
      <c r="B136" s="45"/>
      <c r="C136" s="220" t="s">
        <v>468</v>
      </c>
      <c r="D136" s="220" t="s">
        <v>146</v>
      </c>
      <c r="E136" s="221" t="s">
        <v>1163</v>
      </c>
      <c r="F136" s="222" t="s">
        <v>1164</v>
      </c>
      <c r="G136" s="223" t="s">
        <v>1092</v>
      </c>
      <c r="H136" s="224">
        <v>3</v>
      </c>
      <c r="I136" s="225"/>
      <c r="J136" s="226">
        <f>ROUND(I136*H136,2)</f>
        <v>0</v>
      </c>
      <c r="K136" s="222" t="s">
        <v>21</v>
      </c>
      <c r="L136" s="71"/>
      <c r="M136" s="227" t="s">
        <v>21</v>
      </c>
      <c r="N136" s="228" t="s">
        <v>44</v>
      </c>
      <c r="O136" s="4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AR136" s="23" t="s">
        <v>151</v>
      </c>
      <c r="AT136" s="23" t="s">
        <v>146</v>
      </c>
      <c r="AU136" s="23" t="s">
        <v>83</v>
      </c>
      <c r="AY136" s="23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81</v>
      </c>
      <c r="BK136" s="231">
        <f>ROUND(I136*H136,2)</f>
        <v>0</v>
      </c>
      <c r="BL136" s="23" t="s">
        <v>151</v>
      </c>
      <c r="BM136" s="23" t="s">
        <v>1165</v>
      </c>
    </row>
    <row r="137" s="1" customFormat="1" ht="16.5" customHeight="1">
      <c r="B137" s="45"/>
      <c r="C137" s="220" t="s">
        <v>472</v>
      </c>
      <c r="D137" s="220" t="s">
        <v>146</v>
      </c>
      <c r="E137" s="221" t="s">
        <v>1166</v>
      </c>
      <c r="F137" s="222" t="s">
        <v>1167</v>
      </c>
      <c r="G137" s="223" t="s">
        <v>1092</v>
      </c>
      <c r="H137" s="224">
        <v>1</v>
      </c>
      <c r="I137" s="225"/>
      <c r="J137" s="226">
        <f>ROUND(I137*H137,2)</f>
        <v>0</v>
      </c>
      <c r="K137" s="222" t="s">
        <v>21</v>
      </c>
      <c r="L137" s="71"/>
      <c r="M137" s="227" t="s">
        <v>21</v>
      </c>
      <c r="N137" s="228" t="s">
        <v>44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151</v>
      </c>
      <c r="AT137" s="23" t="s">
        <v>146</v>
      </c>
      <c r="AU137" s="23" t="s">
        <v>83</v>
      </c>
      <c r="AY137" s="23" t="s">
        <v>143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81</v>
      </c>
      <c r="BK137" s="231">
        <f>ROUND(I137*H137,2)</f>
        <v>0</v>
      </c>
      <c r="BL137" s="23" t="s">
        <v>151</v>
      </c>
      <c r="BM137" s="23" t="s">
        <v>1168</v>
      </c>
    </row>
    <row r="138" s="1" customFormat="1" ht="16.5" customHeight="1">
      <c r="B138" s="45"/>
      <c r="C138" s="220" t="s">
        <v>477</v>
      </c>
      <c r="D138" s="220" t="s">
        <v>146</v>
      </c>
      <c r="E138" s="221" t="s">
        <v>1169</v>
      </c>
      <c r="F138" s="222" t="s">
        <v>1170</v>
      </c>
      <c r="G138" s="223" t="s">
        <v>1092</v>
      </c>
      <c r="H138" s="224">
        <v>3</v>
      </c>
      <c r="I138" s="225"/>
      <c r="J138" s="226">
        <f>ROUND(I138*H138,2)</f>
        <v>0</v>
      </c>
      <c r="K138" s="222" t="s">
        <v>21</v>
      </c>
      <c r="L138" s="71"/>
      <c r="M138" s="227" t="s">
        <v>21</v>
      </c>
      <c r="N138" s="228" t="s">
        <v>44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151</v>
      </c>
      <c r="AT138" s="23" t="s">
        <v>146</v>
      </c>
      <c r="AU138" s="23" t="s">
        <v>83</v>
      </c>
      <c r="AY138" s="23" t="s">
        <v>143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81</v>
      </c>
      <c r="BK138" s="231">
        <f>ROUND(I138*H138,2)</f>
        <v>0</v>
      </c>
      <c r="BL138" s="23" t="s">
        <v>151</v>
      </c>
      <c r="BM138" s="23" t="s">
        <v>1171</v>
      </c>
    </row>
    <row r="139" s="1" customFormat="1" ht="16.5" customHeight="1">
      <c r="B139" s="45"/>
      <c r="C139" s="220" t="s">
        <v>481</v>
      </c>
      <c r="D139" s="220" t="s">
        <v>146</v>
      </c>
      <c r="E139" s="221" t="s">
        <v>1172</v>
      </c>
      <c r="F139" s="222" t="s">
        <v>1173</v>
      </c>
      <c r="G139" s="223" t="s">
        <v>1130</v>
      </c>
      <c r="H139" s="224">
        <v>1</v>
      </c>
      <c r="I139" s="225"/>
      <c r="J139" s="226">
        <f>ROUND(I139*H139,2)</f>
        <v>0</v>
      </c>
      <c r="K139" s="222" t="s">
        <v>21</v>
      </c>
      <c r="L139" s="71"/>
      <c r="M139" s="227" t="s">
        <v>21</v>
      </c>
      <c r="N139" s="228" t="s">
        <v>44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151</v>
      </c>
      <c r="AT139" s="23" t="s">
        <v>146</v>
      </c>
      <c r="AU139" s="23" t="s">
        <v>83</v>
      </c>
      <c r="AY139" s="23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81</v>
      </c>
      <c r="BK139" s="231">
        <f>ROUND(I139*H139,2)</f>
        <v>0</v>
      </c>
      <c r="BL139" s="23" t="s">
        <v>151</v>
      </c>
      <c r="BM139" s="23" t="s">
        <v>1174</v>
      </c>
    </row>
    <row r="140" s="1" customFormat="1" ht="16.5" customHeight="1">
      <c r="B140" s="45"/>
      <c r="C140" s="220" t="s">
        <v>487</v>
      </c>
      <c r="D140" s="220" t="s">
        <v>146</v>
      </c>
      <c r="E140" s="221" t="s">
        <v>1175</v>
      </c>
      <c r="F140" s="222" t="s">
        <v>1176</v>
      </c>
      <c r="G140" s="223" t="s">
        <v>1130</v>
      </c>
      <c r="H140" s="224">
        <v>1</v>
      </c>
      <c r="I140" s="225"/>
      <c r="J140" s="226">
        <f>ROUND(I140*H140,2)</f>
        <v>0</v>
      </c>
      <c r="K140" s="222" t="s">
        <v>21</v>
      </c>
      <c r="L140" s="71"/>
      <c r="M140" s="227" t="s">
        <v>21</v>
      </c>
      <c r="N140" s="228" t="s">
        <v>44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151</v>
      </c>
      <c r="AT140" s="23" t="s">
        <v>146</v>
      </c>
      <c r="AU140" s="23" t="s">
        <v>83</v>
      </c>
      <c r="AY140" s="23" t="s">
        <v>143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81</v>
      </c>
      <c r="BK140" s="231">
        <f>ROUND(I140*H140,2)</f>
        <v>0</v>
      </c>
      <c r="BL140" s="23" t="s">
        <v>151</v>
      </c>
      <c r="BM140" s="23" t="s">
        <v>1177</v>
      </c>
    </row>
    <row r="141" s="1" customFormat="1" ht="16.5" customHeight="1">
      <c r="B141" s="45"/>
      <c r="C141" s="220" t="s">
        <v>514</v>
      </c>
      <c r="D141" s="220" t="s">
        <v>146</v>
      </c>
      <c r="E141" s="221" t="s">
        <v>1178</v>
      </c>
      <c r="F141" s="222" t="s">
        <v>1179</v>
      </c>
      <c r="G141" s="223" t="s">
        <v>1130</v>
      </c>
      <c r="H141" s="224">
        <v>1</v>
      </c>
      <c r="I141" s="225"/>
      <c r="J141" s="226">
        <f>ROUND(I141*H141,2)</f>
        <v>0</v>
      </c>
      <c r="K141" s="222" t="s">
        <v>21</v>
      </c>
      <c r="L141" s="71"/>
      <c r="M141" s="227" t="s">
        <v>21</v>
      </c>
      <c r="N141" s="228" t="s">
        <v>44</v>
      </c>
      <c r="O141" s="4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AR141" s="23" t="s">
        <v>151</v>
      </c>
      <c r="AT141" s="23" t="s">
        <v>146</v>
      </c>
      <c r="AU141" s="23" t="s">
        <v>83</v>
      </c>
      <c r="AY141" s="23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23" t="s">
        <v>81</v>
      </c>
      <c r="BK141" s="231">
        <f>ROUND(I141*H141,2)</f>
        <v>0</v>
      </c>
      <c r="BL141" s="23" t="s">
        <v>151</v>
      </c>
      <c r="BM141" s="23" t="s">
        <v>1180</v>
      </c>
    </row>
    <row r="142" s="1" customFormat="1" ht="16.5" customHeight="1">
      <c r="B142" s="45"/>
      <c r="C142" s="220" t="s">
        <v>518</v>
      </c>
      <c r="D142" s="220" t="s">
        <v>146</v>
      </c>
      <c r="E142" s="221" t="s">
        <v>1181</v>
      </c>
      <c r="F142" s="222" t="s">
        <v>1182</v>
      </c>
      <c r="G142" s="223" t="s">
        <v>1130</v>
      </c>
      <c r="H142" s="224">
        <v>1</v>
      </c>
      <c r="I142" s="225"/>
      <c r="J142" s="226">
        <f>ROUND(I142*H142,2)</f>
        <v>0</v>
      </c>
      <c r="K142" s="222" t="s">
        <v>21</v>
      </c>
      <c r="L142" s="71"/>
      <c r="M142" s="227" t="s">
        <v>21</v>
      </c>
      <c r="N142" s="228" t="s">
        <v>44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151</v>
      </c>
      <c r="AT142" s="23" t="s">
        <v>146</v>
      </c>
      <c r="AU142" s="23" t="s">
        <v>83</v>
      </c>
      <c r="AY142" s="23" t="s">
        <v>143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81</v>
      </c>
      <c r="BK142" s="231">
        <f>ROUND(I142*H142,2)</f>
        <v>0</v>
      </c>
      <c r="BL142" s="23" t="s">
        <v>151</v>
      </c>
      <c r="BM142" s="23" t="s">
        <v>1183</v>
      </c>
    </row>
    <row r="143" s="1" customFormat="1" ht="16.5" customHeight="1">
      <c r="B143" s="45"/>
      <c r="C143" s="220" t="s">
        <v>522</v>
      </c>
      <c r="D143" s="220" t="s">
        <v>146</v>
      </c>
      <c r="E143" s="221" t="s">
        <v>1184</v>
      </c>
      <c r="F143" s="222" t="s">
        <v>1185</v>
      </c>
      <c r="G143" s="223" t="s">
        <v>804</v>
      </c>
      <c r="H143" s="224">
        <v>1</v>
      </c>
      <c r="I143" s="225"/>
      <c r="J143" s="226">
        <f>ROUND(I143*H143,2)</f>
        <v>0</v>
      </c>
      <c r="K143" s="222" t="s">
        <v>21</v>
      </c>
      <c r="L143" s="71"/>
      <c r="M143" s="227" t="s">
        <v>21</v>
      </c>
      <c r="N143" s="228" t="s">
        <v>44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AR143" s="23" t="s">
        <v>151</v>
      </c>
      <c r="AT143" s="23" t="s">
        <v>146</v>
      </c>
      <c r="AU143" s="23" t="s">
        <v>83</v>
      </c>
      <c r="AY143" s="23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81</v>
      </c>
      <c r="BK143" s="231">
        <f>ROUND(I143*H143,2)</f>
        <v>0</v>
      </c>
      <c r="BL143" s="23" t="s">
        <v>151</v>
      </c>
      <c r="BM143" s="23" t="s">
        <v>1186</v>
      </c>
    </row>
    <row r="144" s="1" customFormat="1" ht="16.5" customHeight="1">
      <c r="B144" s="45"/>
      <c r="C144" s="220" t="s">
        <v>527</v>
      </c>
      <c r="D144" s="220" t="s">
        <v>146</v>
      </c>
      <c r="E144" s="221" t="s">
        <v>1187</v>
      </c>
      <c r="F144" s="222" t="s">
        <v>1188</v>
      </c>
      <c r="G144" s="223" t="s">
        <v>1130</v>
      </c>
      <c r="H144" s="224">
        <v>1</v>
      </c>
      <c r="I144" s="225"/>
      <c r="J144" s="226">
        <f>ROUND(I144*H144,2)</f>
        <v>0</v>
      </c>
      <c r="K144" s="222" t="s">
        <v>21</v>
      </c>
      <c r="L144" s="71"/>
      <c r="M144" s="227" t="s">
        <v>21</v>
      </c>
      <c r="N144" s="228" t="s">
        <v>44</v>
      </c>
      <c r="O144" s="46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AR144" s="23" t="s">
        <v>151</v>
      </c>
      <c r="AT144" s="23" t="s">
        <v>146</v>
      </c>
      <c r="AU144" s="23" t="s">
        <v>83</v>
      </c>
      <c r="AY144" s="23" t="s">
        <v>143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23" t="s">
        <v>81</v>
      </c>
      <c r="BK144" s="231">
        <f>ROUND(I144*H144,2)</f>
        <v>0</v>
      </c>
      <c r="BL144" s="23" t="s">
        <v>151</v>
      </c>
      <c r="BM144" s="23" t="s">
        <v>1189</v>
      </c>
    </row>
    <row r="145" s="1" customFormat="1" ht="16.5" customHeight="1">
      <c r="B145" s="45"/>
      <c r="C145" s="220" t="s">
        <v>531</v>
      </c>
      <c r="D145" s="220" t="s">
        <v>146</v>
      </c>
      <c r="E145" s="221" t="s">
        <v>1190</v>
      </c>
      <c r="F145" s="222" t="s">
        <v>1191</v>
      </c>
      <c r="G145" s="223" t="s">
        <v>1092</v>
      </c>
      <c r="H145" s="224">
        <v>2</v>
      </c>
      <c r="I145" s="225"/>
      <c r="J145" s="226">
        <f>ROUND(I145*H145,2)</f>
        <v>0</v>
      </c>
      <c r="K145" s="222" t="s">
        <v>21</v>
      </c>
      <c r="L145" s="71"/>
      <c r="M145" s="227" t="s">
        <v>21</v>
      </c>
      <c r="N145" s="228" t="s">
        <v>44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3" t="s">
        <v>151</v>
      </c>
      <c r="AT145" s="23" t="s">
        <v>146</v>
      </c>
      <c r="AU145" s="23" t="s">
        <v>83</v>
      </c>
      <c r="AY145" s="23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81</v>
      </c>
      <c r="BK145" s="231">
        <f>ROUND(I145*H145,2)</f>
        <v>0</v>
      </c>
      <c r="BL145" s="23" t="s">
        <v>151</v>
      </c>
      <c r="BM145" s="23" t="s">
        <v>1192</v>
      </c>
    </row>
    <row r="146" s="1" customFormat="1" ht="16.5" customHeight="1">
      <c r="B146" s="45"/>
      <c r="C146" s="220" t="s">
        <v>536</v>
      </c>
      <c r="D146" s="220" t="s">
        <v>146</v>
      </c>
      <c r="E146" s="221" t="s">
        <v>1193</v>
      </c>
      <c r="F146" s="222" t="s">
        <v>1194</v>
      </c>
      <c r="G146" s="223" t="s">
        <v>1092</v>
      </c>
      <c r="H146" s="224">
        <v>2</v>
      </c>
      <c r="I146" s="225"/>
      <c r="J146" s="226">
        <f>ROUND(I146*H146,2)</f>
        <v>0</v>
      </c>
      <c r="K146" s="222" t="s">
        <v>21</v>
      </c>
      <c r="L146" s="71"/>
      <c r="M146" s="227" t="s">
        <v>21</v>
      </c>
      <c r="N146" s="228" t="s">
        <v>44</v>
      </c>
      <c r="O146" s="46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AR146" s="23" t="s">
        <v>151</v>
      </c>
      <c r="AT146" s="23" t="s">
        <v>146</v>
      </c>
      <c r="AU146" s="23" t="s">
        <v>83</v>
      </c>
      <c r="AY146" s="23" t="s">
        <v>143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81</v>
      </c>
      <c r="BK146" s="231">
        <f>ROUND(I146*H146,2)</f>
        <v>0</v>
      </c>
      <c r="BL146" s="23" t="s">
        <v>151</v>
      </c>
      <c r="BM146" s="23" t="s">
        <v>1195</v>
      </c>
    </row>
    <row r="147" s="1" customFormat="1" ht="16.5" customHeight="1">
      <c r="B147" s="45"/>
      <c r="C147" s="220" t="s">
        <v>540</v>
      </c>
      <c r="D147" s="220" t="s">
        <v>146</v>
      </c>
      <c r="E147" s="221" t="s">
        <v>1196</v>
      </c>
      <c r="F147" s="222" t="s">
        <v>1197</v>
      </c>
      <c r="G147" s="223" t="s">
        <v>1092</v>
      </c>
      <c r="H147" s="224">
        <v>12</v>
      </c>
      <c r="I147" s="225"/>
      <c r="J147" s="226">
        <f>ROUND(I147*H147,2)</f>
        <v>0</v>
      </c>
      <c r="K147" s="222" t="s">
        <v>21</v>
      </c>
      <c r="L147" s="71"/>
      <c r="M147" s="227" t="s">
        <v>21</v>
      </c>
      <c r="N147" s="228" t="s">
        <v>44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AR147" s="23" t="s">
        <v>151</v>
      </c>
      <c r="AT147" s="23" t="s">
        <v>146</v>
      </c>
      <c r="AU147" s="23" t="s">
        <v>83</v>
      </c>
      <c r="AY147" s="23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81</v>
      </c>
      <c r="BK147" s="231">
        <f>ROUND(I147*H147,2)</f>
        <v>0</v>
      </c>
      <c r="BL147" s="23" t="s">
        <v>151</v>
      </c>
      <c r="BM147" s="23" t="s">
        <v>1198</v>
      </c>
    </row>
    <row r="148" s="1" customFormat="1" ht="16.5" customHeight="1">
      <c r="B148" s="45"/>
      <c r="C148" s="220" t="s">
        <v>546</v>
      </c>
      <c r="D148" s="220" t="s">
        <v>146</v>
      </c>
      <c r="E148" s="221" t="s">
        <v>1199</v>
      </c>
      <c r="F148" s="222" t="s">
        <v>1200</v>
      </c>
      <c r="G148" s="223" t="s">
        <v>1092</v>
      </c>
      <c r="H148" s="224">
        <v>1</v>
      </c>
      <c r="I148" s="225"/>
      <c r="J148" s="226">
        <f>ROUND(I148*H148,2)</f>
        <v>0</v>
      </c>
      <c r="K148" s="222" t="s">
        <v>21</v>
      </c>
      <c r="L148" s="71"/>
      <c r="M148" s="227" t="s">
        <v>21</v>
      </c>
      <c r="N148" s="228" t="s">
        <v>44</v>
      </c>
      <c r="O148" s="46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3" t="s">
        <v>151</v>
      </c>
      <c r="AT148" s="23" t="s">
        <v>146</v>
      </c>
      <c r="AU148" s="23" t="s">
        <v>83</v>
      </c>
      <c r="AY148" s="23" t="s">
        <v>143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81</v>
      </c>
      <c r="BK148" s="231">
        <f>ROUND(I148*H148,2)</f>
        <v>0</v>
      </c>
      <c r="BL148" s="23" t="s">
        <v>151</v>
      </c>
      <c r="BM148" s="23" t="s">
        <v>1201</v>
      </c>
    </row>
    <row r="149" s="1" customFormat="1" ht="16.5" customHeight="1">
      <c r="B149" s="45"/>
      <c r="C149" s="220" t="s">
        <v>552</v>
      </c>
      <c r="D149" s="220" t="s">
        <v>146</v>
      </c>
      <c r="E149" s="221" t="s">
        <v>1202</v>
      </c>
      <c r="F149" s="222" t="s">
        <v>1203</v>
      </c>
      <c r="G149" s="223" t="s">
        <v>1092</v>
      </c>
      <c r="H149" s="224">
        <v>12</v>
      </c>
      <c r="I149" s="225"/>
      <c r="J149" s="226">
        <f>ROUND(I149*H149,2)</f>
        <v>0</v>
      </c>
      <c r="K149" s="222" t="s">
        <v>21</v>
      </c>
      <c r="L149" s="71"/>
      <c r="M149" s="227" t="s">
        <v>21</v>
      </c>
      <c r="N149" s="228" t="s">
        <v>44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AR149" s="23" t="s">
        <v>151</v>
      </c>
      <c r="AT149" s="23" t="s">
        <v>146</v>
      </c>
      <c r="AU149" s="23" t="s">
        <v>83</v>
      </c>
      <c r="AY149" s="23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81</v>
      </c>
      <c r="BK149" s="231">
        <f>ROUND(I149*H149,2)</f>
        <v>0</v>
      </c>
      <c r="BL149" s="23" t="s">
        <v>151</v>
      </c>
      <c r="BM149" s="23" t="s">
        <v>1204</v>
      </c>
    </row>
    <row r="150" s="1" customFormat="1" ht="16.5" customHeight="1">
      <c r="B150" s="45"/>
      <c r="C150" s="220" t="s">
        <v>561</v>
      </c>
      <c r="D150" s="220" t="s">
        <v>146</v>
      </c>
      <c r="E150" s="221" t="s">
        <v>1205</v>
      </c>
      <c r="F150" s="222" t="s">
        <v>1206</v>
      </c>
      <c r="G150" s="223" t="s">
        <v>1092</v>
      </c>
      <c r="H150" s="224">
        <v>1</v>
      </c>
      <c r="I150" s="225"/>
      <c r="J150" s="226">
        <f>ROUND(I150*H150,2)</f>
        <v>0</v>
      </c>
      <c r="K150" s="222" t="s">
        <v>21</v>
      </c>
      <c r="L150" s="71"/>
      <c r="M150" s="227" t="s">
        <v>21</v>
      </c>
      <c r="N150" s="228" t="s">
        <v>44</v>
      </c>
      <c r="O150" s="46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AR150" s="23" t="s">
        <v>151</v>
      </c>
      <c r="AT150" s="23" t="s">
        <v>146</v>
      </c>
      <c r="AU150" s="23" t="s">
        <v>83</v>
      </c>
      <c r="AY150" s="23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23" t="s">
        <v>81</v>
      </c>
      <c r="BK150" s="231">
        <f>ROUND(I150*H150,2)</f>
        <v>0</v>
      </c>
      <c r="BL150" s="23" t="s">
        <v>151</v>
      </c>
      <c r="BM150" s="23" t="s">
        <v>1207</v>
      </c>
    </row>
    <row r="151" s="1" customFormat="1" ht="16.5" customHeight="1">
      <c r="B151" s="45"/>
      <c r="C151" s="220" t="s">
        <v>565</v>
      </c>
      <c r="D151" s="220" t="s">
        <v>146</v>
      </c>
      <c r="E151" s="221" t="s">
        <v>1208</v>
      </c>
      <c r="F151" s="222" t="s">
        <v>1209</v>
      </c>
      <c r="G151" s="223" t="s">
        <v>1092</v>
      </c>
      <c r="H151" s="224">
        <v>1</v>
      </c>
      <c r="I151" s="225"/>
      <c r="J151" s="226">
        <f>ROUND(I151*H151,2)</f>
        <v>0</v>
      </c>
      <c r="K151" s="222" t="s">
        <v>21</v>
      </c>
      <c r="L151" s="71"/>
      <c r="M151" s="227" t="s">
        <v>21</v>
      </c>
      <c r="N151" s="228" t="s">
        <v>44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151</v>
      </c>
      <c r="AT151" s="23" t="s">
        <v>146</v>
      </c>
      <c r="AU151" s="23" t="s">
        <v>83</v>
      </c>
      <c r="AY151" s="23" t="s">
        <v>143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81</v>
      </c>
      <c r="BK151" s="231">
        <f>ROUND(I151*H151,2)</f>
        <v>0</v>
      </c>
      <c r="BL151" s="23" t="s">
        <v>151</v>
      </c>
      <c r="BM151" s="23" t="s">
        <v>1210</v>
      </c>
    </row>
    <row r="152" s="1" customFormat="1" ht="16.5" customHeight="1">
      <c r="B152" s="45"/>
      <c r="C152" s="220" t="s">
        <v>569</v>
      </c>
      <c r="D152" s="220" t="s">
        <v>146</v>
      </c>
      <c r="E152" s="221" t="s">
        <v>1211</v>
      </c>
      <c r="F152" s="222" t="s">
        <v>1212</v>
      </c>
      <c r="G152" s="223" t="s">
        <v>1092</v>
      </c>
      <c r="H152" s="224">
        <v>6</v>
      </c>
      <c r="I152" s="225"/>
      <c r="J152" s="226">
        <f>ROUND(I152*H152,2)</f>
        <v>0</v>
      </c>
      <c r="K152" s="222" t="s">
        <v>21</v>
      </c>
      <c r="L152" s="71"/>
      <c r="M152" s="227" t="s">
        <v>21</v>
      </c>
      <c r="N152" s="228" t="s">
        <v>44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151</v>
      </c>
      <c r="AT152" s="23" t="s">
        <v>146</v>
      </c>
      <c r="AU152" s="23" t="s">
        <v>83</v>
      </c>
      <c r="AY152" s="23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81</v>
      </c>
      <c r="BK152" s="231">
        <f>ROUND(I152*H152,2)</f>
        <v>0</v>
      </c>
      <c r="BL152" s="23" t="s">
        <v>151</v>
      </c>
      <c r="BM152" s="23" t="s">
        <v>1213</v>
      </c>
    </row>
    <row r="153" s="1" customFormat="1" ht="16.5" customHeight="1">
      <c r="B153" s="45"/>
      <c r="C153" s="220" t="s">
        <v>578</v>
      </c>
      <c r="D153" s="220" t="s">
        <v>146</v>
      </c>
      <c r="E153" s="221" t="s">
        <v>1214</v>
      </c>
      <c r="F153" s="222" t="s">
        <v>1215</v>
      </c>
      <c r="G153" s="223" t="s">
        <v>1092</v>
      </c>
      <c r="H153" s="224">
        <v>1</v>
      </c>
      <c r="I153" s="225"/>
      <c r="J153" s="226">
        <f>ROUND(I153*H153,2)</f>
        <v>0</v>
      </c>
      <c r="K153" s="222" t="s">
        <v>21</v>
      </c>
      <c r="L153" s="71"/>
      <c r="M153" s="227" t="s">
        <v>21</v>
      </c>
      <c r="N153" s="228" t="s">
        <v>44</v>
      </c>
      <c r="O153" s="46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AR153" s="23" t="s">
        <v>151</v>
      </c>
      <c r="AT153" s="23" t="s">
        <v>146</v>
      </c>
      <c r="AU153" s="23" t="s">
        <v>83</v>
      </c>
      <c r="AY153" s="23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23" t="s">
        <v>81</v>
      </c>
      <c r="BK153" s="231">
        <f>ROUND(I153*H153,2)</f>
        <v>0</v>
      </c>
      <c r="BL153" s="23" t="s">
        <v>151</v>
      </c>
      <c r="BM153" s="23" t="s">
        <v>1216</v>
      </c>
    </row>
    <row r="154" s="1" customFormat="1" ht="16.5" customHeight="1">
      <c r="B154" s="45"/>
      <c r="C154" s="220" t="s">
        <v>582</v>
      </c>
      <c r="D154" s="220" t="s">
        <v>146</v>
      </c>
      <c r="E154" s="221" t="s">
        <v>1217</v>
      </c>
      <c r="F154" s="222" t="s">
        <v>1218</v>
      </c>
      <c r="G154" s="223" t="s">
        <v>1092</v>
      </c>
      <c r="H154" s="224">
        <v>6</v>
      </c>
      <c r="I154" s="225"/>
      <c r="J154" s="226">
        <f>ROUND(I154*H154,2)</f>
        <v>0</v>
      </c>
      <c r="K154" s="222" t="s">
        <v>21</v>
      </c>
      <c r="L154" s="71"/>
      <c r="M154" s="227" t="s">
        <v>21</v>
      </c>
      <c r="N154" s="228" t="s">
        <v>44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151</v>
      </c>
      <c r="AT154" s="23" t="s">
        <v>146</v>
      </c>
      <c r="AU154" s="23" t="s">
        <v>83</v>
      </c>
      <c r="AY154" s="23" t="s">
        <v>143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81</v>
      </c>
      <c r="BK154" s="231">
        <f>ROUND(I154*H154,2)</f>
        <v>0</v>
      </c>
      <c r="BL154" s="23" t="s">
        <v>151</v>
      </c>
      <c r="BM154" s="23" t="s">
        <v>1219</v>
      </c>
    </row>
    <row r="155" s="1" customFormat="1" ht="16.5" customHeight="1">
      <c r="B155" s="45"/>
      <c r="C155" s="220" t="s">
        <v>586</v>
      </c>
      <c r="D155" s="220" t="s">
        <v>146</v>
      </c>
      <c r="E155" s="221" t="s">
        <v>1220</v>
      </c>
      <c r="F155" s="222" t="s">
        <v>1221</v>
      </c>
      <c r="G155" s="223" t="s">
        <v>804</v>
      </c>
      <c r="H155" s="224">
        <v>4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44</v>
      </c>
      <c r="O155" s="46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AR155" s="23" t="s">
        <v>151</v>
      </c>
      <c r="AT155" s="23" t="s">
        <v>146</v>
      </c>
      <c r="AU155" s="23" t="s">
        <v>83</v>
      </c>
      <c r="AY155" s="23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81</v>
      </c>
      <c r="BK155" s="231">
        <f>ROUND(I155*H155,2)</f>
        <v>0</v>
      </c>
      <c r="BL155" s="23" t="s">
        <v>151</v>
      </c>
      <c r="BM155" s="23" t="s">
        <v>1222</v>
      </c>
    </row>
    <row r="156" s="1" customFormat="1" ht="16.5" customHeight="1">
      <c r="B156" s="45"/>
      <c r="C156" s="220" t="s">
        <v>590</v>
      </c>
      <c r="D156" s="220" t="s">
        <v>146</v>
      </c>
      <c r="E156" s="221" t="s">
        <v>1223</v>
      </c>
      <c r="F156" s="222" t="s">
        <v>1224</v>
      </c>
      <c r="G156" s="223" t="s">
        <v>804</v>
      </c>
      <c r="H156" s="224">
        <v>4</v>
      </c>
      <c r="I156" s="225"/>
      <c r="J156" s="226">
        <f>ROUND(I156*H156,2)</f>
        <v>0</v>
      </c>
      <c r="K156" s="222" t="s">
        <v>21</v>
      </c>
      <c r="L156" s="71"/>
      <c r="M156" s="227" t="s">
        <v>21</v>
      </c>
      <c r="N156" s="228" t="s">
        <v>44</v>
      </c>
      <c r="O156" s="46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AR156" s="23" t="s">
        <v>151</v>
      </c>
      <c r="AT156" s="23" t="s">
        <v>146</v>
      </c>
      <c r="AU156" s="23" t="s">
        <v>83</v>
      </c>
      <c r="AY156" s="23" t="s">
        <v>143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81</v>
      </c>
      <c r="BK156" s="231">
        <f>ROUND(I156*H156,2)</f>
        <v>0</v>
      </c>
      <c r="BL156" s="23" t="s">
        <v>151</v>
      </c>
      <c r="BM156" s="23" t="s">
        <v>1225</v>
      </c>
    </row>
    <row r="157" s="1" customFormat="1" ht="16.5" customHeight="1">
      <c r="B157" s="45"/>
      <c r="C157" s="220" t="s">
        <v>594</v>
      </c>
      <c r="D157" s="220" t="s">
        <v>146</v>
      </c>
      <c r="E157" s="221" t="s">
        <v>1226</v>
      </c>
      <c r="F157" s="222" t="s">
        <v>1227</v>
      </c>
      <c r="G157" s="223" t="s">
        <v>804</v>
      </c>
      <c r="H157" s="224">
        <v>1</v>
      </c>
      <c r="I157" s="225"/>
      <c r="J157" s="226">
        <f>ROUND(I157*H157,2)</f>
        <v>0</v>
      </c>
      <c r="K157" s="222" t="s">
        <v>21</v>
      </c>
      <c r="L157" s="71"/>
      <c r="M157" s="227" t="s">
        <v>21</v>
      </c>
      <c r="N157" s="228" t="s">
        <v>44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151</v>
      </c>
      <c r="AT157" s="23" t="s">
        <v>146</v>
      </c>
      <c r="AU157" s="23" t="s">
        <v>83</v>
      </c>
      <c r="AY157" s="23" t="s">
        <v>143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81</v>
      </c>
      <c r="BK157" s="231">
        <f>ROUND(I157*H157,2)</f>
        <v>0</v>
      </c>
      <c r="BL157" s="23" t="s">
        <v>151</v>
      </c>
      <c r="BM157" s="23" t="s">
        <v>1228</v>
      </c>
    </row>
    <row r="158" s="1" customFormat="1" ht="16.5" customHeight="1">
      <c r="B158" s="45"/>
      <c r="C158" s="220" t="s">
        <v>598</v>
      </c>
      <c r="D158" s="220" t="s">
        <v>146</v>
      </c>
      <c r="E158" s="221" t="s">
        <v>1229</v>
      </c>
      <c r="F158" s="222" t="s">
        <v>1230</v>
      </c>
      <c r="G158" s="223" t="s">
        <v>804</v>
      </c>
      <c r="H158" s="224">
        <v>6</v>
      </c>
      <c r="I158" s="225"/>
      <c r="J158" s="226">
        <f>ROUND(I158*H158,2)</f>
        <v>0</v>
      </c>
      <c r="K158" s="222" t="s">
        <v>21</v>
      </c>
      <c r="L158" s="71"/>
      <c r="M158" s="227" t="s">
        <v>21</v>
      </c>
      <c r="N158" s="228" t="s">
        <v>44</v>
      </c>
      <c r="O158" s="46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AR158" s="23" t="s">
        <v>151</v>
      </c>
      <c r="AT158" s="23" t="s">
        <v>146</v>
      </c>
      <c r="AU158" s="23" t="s">
        <v>83</v>
      </c>
      <c r="AY158" s="23" t="s">
        <v>143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81</v>
      </c>
      <c r="BK158" s="231">
        <f>ROUND(I158*H158,2)</f>
        <v>0</v>
      </c>
      <c r="BL158" s="23" t="s">
        <v>151</v>
      </c>
      <c r="BM158" s="23" t="s">
        <v>1231</v>
      </c>
    </row>
    <row r="159" s="1" customFormat="1" ht="16.5" customHeight="1">
      <c r="B159" s="45"/>
      <c r="C159" s="220" t="s">
        <v>602</v>
      </c>
      <c r="D159" s="220" t="s">
        <v>146</v>
      </c>
      <c r="E159" s="221" t="s">
        <v>1232</v>
      </c>
      <c r="F159" s="222" t="s">
        <v>1233</v>
      </c>
      <c r="G159" s="223" t="s">
        <v>804</v>
      </c>
      <c r="H159" s="224">
        <v>7</v>
      </c>
      <c r="I159" s="225"/>
      <c r="J159" s="226">
        <f>ROUND(I159*H159,2)</f>
        <v>0</v>
      </c>
      <c r="K159" s="222" t="s">
        <v>21</v>
      </c>
      <c r="L159" s="71"/>
      <c r="M159" s="227" t="s">
        <v>21</v>
      </c>
      <c r="N159" s="228" t="s">
        <v>44</v>
      </c>
      <c r="O159" s="46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AR159" s="23" t="s">
        <v>151</v>
      </c>
      <c r="AT159" s="23" t="s">
        <v>146</v>
      </c>
      <c r="AU159" s="23" t="s">
        <v>83</v>
      </c>
      <c r="AY159" s="23" t="s">
        <v>143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23" t="s">
        <v>81</v>
      </c>
      <c r="BK159" s="231">
        <f>ROUND(I159*H159,2)</f>
        <v>0</v>
      </c>
      <c r="BL159" s="23" t="s">
        <v>151</v>
      </c>
      <c r="BM159" s="23" t="s">
        <v>1234</v>
      </c>
    </row>
    <row r="160" s="1" customFormat="1" ht="16.5" customHeight="1">
      <c r="B160" s="45"/>
      <c r="C160" s="220" t="s">
        <v>608</v>
      </c>
      <c r="D160" s="220" t="s">
        <v>146</v>
      </c>
      <c r="E160" s="221" t="s">
        <v>1235</v>
      </c>
      <c r="F160" s="222" t="s">
        <v>1236</v>
      </c>
      <c r="G160" s="223" t="s">
        <v>804</v>
      </c>
      <c r="H160" s="224">
        <v>6</v>
      </c>
      <c r="I160" s="225"/>
      <c r="J160" s="226">
        <f>ROUND(I160*H160,2)</f>
        <v>0</v>
      </c>
      <c r="K160" s="222" t="s">
        <v>21</v>
      </c>
      <c r="L160" s="71"/>
      <c r="M160" s="227" t="s">
        <v>21</v>
      </c>
      <c r="N160" s="228" t="s">
        <v>44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151</v>
      </c>
      <c r="AT160" s="23" t="s">
        <v>146</v>
      </c>
      <c r="AU160" s="23" t="s">
        <v>83</v>
      </c>
      <c r="AY160" s="23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81</v>
      </c>
      <c r="BK160" s="231">
        <f>ROUND(I160*H160,2)</f>
        <v>0</v>
      </c>
      <c r="BL160" s="23" t="s">
        <v>151</v>
      </c>
      <c r="BM160" s="23" t="s">
        <v>1237</v>
      </c>
    </row>
    <row r="161" s="1" customFormat="1" ht="16.5" customHeight="1">
      <c r="B161" s="45"/>
      <c r="C161" s="220" t="s">
        <v>612</v>
      </c>
      <c r="D161" s="220" t="s">
        <v>146</v>
      </c>
      <c r="E161" s="221" t="s">
        <v>1238</v>
      </c>
      <c r="F161" s="222" t="s">
        <v>1239</v>
      </c>
      <c r="G161" s="223" t="s">
        <v>804</v>
      </c>
      <c r="H161" s="224">
        <v>1</v>
      </c>
      <c r="I161" s="225"/>
      <c r="J161" s="226">
        <f>ROUND(I161*H161,2)</f>
        <v>0</v>
      </c>
      <c r="K161" s="222" t="s">
        <v>21</v>
      </c>
      <c r="L161" s="71"/>
      <c r="M161" s="227" t="s">
        <v>21</v>
      </c>
      <c r="N161" s="228" t="s">
        <v>44</v>
      </c>
      <c r="O161" s="46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AR161" s="23" t="s">
        <v>151</v>
      </c>
      <c r="AT161" s="23" t="s">
        <v>146</v>
      </c>
      <c r="AU161" s="23" t="s">
        <v>83</v>
      </c>
      <c r="AY161" s="23" t="s">
        <v>143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23" t="s">
        <v>81</v>
      </c>
      <c r="BK161" s="231">
        <f>ROUND(I161*H161,2)</f>
        <v>0</v>
      </c>
      <c r="BL161" s="23" t="s">
        <v>151</v>
      </c>
      <c r="BM161" s="23" t="s">
        <v>1240</v>
      </c>
    </row>
    <row r="162" s="1" customFormat="1" ht="16.5" customHeight="1">
      <c r="B162" s="45"/>
      <c r="C162" s="220" t="s">
        <v>616</v>
      </c>
      <c r="D162" s="220" t="s">
        <v>146</v>
      </c>
      <c r="E162" s="221" t="s">
        <v>1241</v>
      </c>
      <c r="F162" s="222" t="s">
        <v>1242</v>
      </c>
      <c r="G162" s="223" t="s">
        <v>804</v>
      </c>
      <c r="H162" s="224">
        <v>6</v>
      </c>
      <c r="I162" s="225"/>
      <c r="J162" s="226">
        <f>ROUND(I162*H162,2)</f>
        <v>0</v>
      </c>
      <c r="K162" s="222" t="s">
        <v>21</v>
      </c>
      <c r="L162" s="71"/>
      <c r="M162" s="227" t="s">
        <v>21</v>
      </c>
      <c r="N162" s="228" t="s">
        <v>44</v>
      </c>
      <c r="O162" s="4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AR162" s="23" t="s">
        <v>151</v>
      </c>
      <c r="AT162" s="23" t="s">
        <v>146</v>
      </c>
      <c r="AU162" s="23" t="s">
        <v>83</v>
      </c>
      <c r="AY162" s="23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81</v>
      </c>
      <c r="BK162" s="231">
        <f>ROUND(I162*H162,2)</f>
        <v>0</v>
      </c>
      <c r="BL162" s="23" t="s">
        <v>151</v>
      </c>
      <c r="BM162" s="23" t="s">
        <v>1243</v>
      </c>
    </row>
    <row r="163" s="1" customFormat="1" ht="16.5" customHeight="1">
      <c r="B163" s="45"/>
      <c r="C163" s="220" t="s">
        <v>621</v>
      </c>
      <c r="D163" s="220" t="s">
        <v>146</v>
      </c>
      <c r="E163" s="221" t="s">
        <v>1244</v>
      </c>
      <c r="F163" s="222" t="s">
        <v>1245</v>
      </c>
      <c r="G163" s="223" t="s">
        <v>804</v>
      </c>
      <c r="H163" s="224">
        <v>1</v>
      </c>
      <c r="I163" s="225"/>
      <c r="J163" s="226">
        <f>ROUND(I163*H163,2)</f>
        <v>0</v>
      </c>
      <c r="K163" s="222" t="s">
        <v>21</v>
      </c>
      <c r="L163" s="71"/>
      <c r="M163" s="227" t="s">
        <v>21</v>
      </c>
      <c r="N163" s="228" t="s">
        <v>44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151</v>
      </c>
      <c r="AT163" s="23" t="s">
        <v>146</v>
      </c>
      <c r="AU163" s="23" t="s">
        <v>83</v>
      </c>
      <c r="AY163" s="23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81</v>
      </c>
      <c r="BK163" s="231">
        <f>ROUND(I163*H163,2)</f>
        <v>0</v>
      </c>
      <c r="BL163" s="23" t="s">
        <v>151</v>
      </c>
      <c r="BM163" s="23" t="s">
        <v>1246</v>
      </c>
    </row>
    <row r="164" s="1" customFormat="1" ht="16.5" customHeight="1">
      <c r="B164" s="45"/>
      <c r="C164" s="220" t="s">
        <v>625</v>
      </c>
      <c r="D164" s="220" t="s">
        <v>146</v>
      </c>
      <c r="E164" s="221" t="s">
        <v>1247</v>
      </c>
      <c r="F164" s="222" t="s">
        <v>1248</v>
      </c>
      <c r="G164" s="223" t="s">
        <v>1092</v>
      </c>
      <c r="H164" s="224">
        <v>2</v>
      </c>
      <c r="I164" s="225"/>
      <c r="J164" s="226">
        <f>ROUND(I164*H164,2)</f>
        <v>0</v>
      </c>
      <c r="K164" s="222" t="s">
        <v>21</v>
      </c>
      <c r="L164" s="71"/>
      <c r="M164" s="227" t="s">
        <v>21</v>
      </c>
      <c r="N164" s="228" t="s">
        <v>44</v>
      </c>
      <c r="O164" s="46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AR164" s="23" t="s">
        <v>151</v>
      </c>
      <c r="AT164" s="23" t="s">
        <v>146</v>
      </c>
      <c r="AU164" s="23" t="s">
        <v>83</v>
      </c>
      <c r="AY164" s="23" t="s">
        <v>143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23" t="s">
        <v>81</v>
      </c>
      <c r="BK164" s="231">
        <f>ROUND(I164*H164,2)</f>
        <v>0</v>
      </c>
      <c r="BL164" s="23" t="s">
        <v>151</v>
      </c>
      <c r="BM164" s="23" t="s">
        <v>1249</v>
      </c>
    </row>
    <row r="165" s="1" customFormat="1" ht="16.5" customHeight="1">
      <c r="B165" s="45"/>
      <c r="C165" s="220" t="s">
        <v>630</v>
      </c>
      <c r="D165" s="220" t="s">
        <v>146</v>
      </c>
      <c r="E165" s="221" t="s">
        <v>1250</v>
      </c>
      <c r="F165" s="222" t="s">
        <v>1251</v>
      </c>
      <c r="G165" s="223" t="s">
        <v>1130</v>
      </c>
      <c r="H165" s="224">
        <v>1</v>
      </c>
      <c r="I165" s="225"/>
      <c r="J165" s="226">
        <f>ROUND(I165*H165,2)</f>
        <v>0</v>
      </c>
      <c r="K165" s="222" t="s">
        <v>21</v>
      </c>
      <c r="L165" s="71"/>
      <c r="M165" s="227" t="s">
        <v>21</v>
      </c>
      <c r="N165" s="228" t="s">
        <v>44</v>
      </c>
      <c r="O165" s="46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3" t="s">
        <v>151</v>
      </c>
      <c r="AT165" s="23" t="s">
        <v>146</v>
      </c>
      <c r="AU165" s="23" t="s">
        <v>83</v>
      </c>
      <c r="AY165" s="23" t="s">
        <v>143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81</v>
      </c>
      <c r="BK165" s="231">
        <f>ROUND(I165*H165,2)</f>
        <v>0</v>
      </c>
      <c r="BL165" s="23" t="s">
        <v>151</v>
      </c>
      <c r="BM165" s="23" t="s">
        <v>1252</v>
      </c>
    </row>
    <row r="166" s="1" customFormat="1" ht="16.5" customHeight="1">
      <c r="B166" s="45"/>
      <c r="C166" s="220" t="s">
        <v>634</v>
      </c>
      <c r="D166" s="220" t="s">
        <v>146</v>
      </c>
      <c r="E166" s="221" t="s">
        <v>1253</v>
      </c>
      <c r="F166" s="222" t="s">
        <v>1254</v>
      </c>
      <c r="G166" s="223" t="s">
        <v>1130</v>
      </c>
      <c r="H166" s="224">
        <v>1</v>
      </c>
      <c r="I166" s="225"/>
      <c r="J166" s="226">
        <f>ROUND(I166*H166,2)</f>
        <v>0</v>
      </c>
      <c r="K166" s="222" t="s">
        <v>21</v>
      </c>
      <c r="L166" s="71"/>
      <c r="M166" s="227" t="s">
        <v>21</v>
      </c>
      <c r="N166" s="228" t="s">
        <v>44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151</v>
      </c>
      <c r="AT166" s="23" t="s">
        <v>146</v>
      </c>
      <c r="AU166" s="23" t="s">
        <v>83</v>
      </c>
      <c r="AY166" s="23" t="s">
        <v>143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81</v>
      </c>
      <c r="BK166" s="231">
        <f>ROUND(I166*H166,2)</f>
        <v>0</v>
      </c>
      <c r="BL166" s="23" t="s">
        <v>151</v>
      </c>
      <c r="BM166" s="23" t="s">
        <v>1255</v>
      </c>
    </row>
    <row r="167" s="1" customFormat="1" ht="16.5" customHeight="1">
      <c r="B167" s="45"/>
      <c r="C167" s="220" t="s">
        <v>644</v>
      </c>
      <c r="D167" s="220" t="s">
        <v>146</v>
      </c>
      <c r="E167" s="221" t="s">
        <v>1256</v>
      </c>
      <c r="F167" s="222" t="s">
        <v>1257</v>
      </c>
      <c r="G167" s="223" t="s">
        <v>387</v>
      </c>
      <c r="H167" s="224">
        <v>1</v>
      </c>
      <c r="I167" s="225"/>
      <c r="J167" s="226">
        <f>ROUND(I167*H167,2)</f>
        <v>0</v>
      </c>
      <c r="K167" s="222" t="s">
        <v>21</v>
      </c>
      <c r="L167" s="71"/>
      <c r="M167" s="227" t="s">
        <v>21</v>
      </c>
      <c r="N167" s="228" t="s">
        <v>44</v>
      </c>
      <c r="O167" s="46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AR167" s="23" t="s">
        <v>151</v>
      </c>
      <c r="AT167" s="23" t="s">
        <v>146</v>
      </c>
      <c r="AU167" s="23" t="s">
        <v>83</v>
      </c>
      <c r="AY167" s="23" t="s">
        <v>143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81</v>
      </c>
      <c r="BK167" s="231">
        <f>ROUND(I167*H167,2)</f>
        <v>0</v>
      </c>
      <c r="BL167" s="23" t="s">
        <v>151</v>
      </c>
      <c r="BM167" s="23" t="s">
        <v>1258</v>
      </c>
    </row>
    <row r="168" s="1" customFormat="1" ht="16.5" customHeight="1">
      <c r="B168" s="45"/>
      <c r="C168" s="220" t="s">
        <v>649</v>
      </c>
      <c r="D168" s="220" t="s">
        <v>146</v>
      </c>
      <c r="E168" s="221" t="s">
        <v>1259</v>
      </c>
      <c r="F168" s="222" t="s">
        <v>1053</v>
      </c>
      <c r="G168" s="223" t="s">
        <v>439</v>
      </c>
      <c r="H168" s="224">
        <v>0.38800000000000001</v>
      </c>
      <c r="I168" s="225"/>
      <c r="J168" s="226">
        <f>ROUND(I168*H168,2)</f>
        <v>0</v>
      </c>
      <c r="K168" s="222" t="s">
        <v>21</v>
      </c>
      <c r="L168" s="71"/>
      <c r="M168" s="227" t="s">
        <v>21</v>
      </c>
      <c r="N168" s="228" t="s">
        <v>44</v>
      </c>
      <c r="O168" s="46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AR168" s="23" t="s">
        <v>151</v>
      </c>
      <c r="AT168" s="23" t="s">
        <v>146</v>
      </c>
      <c r="AU168" s="23" t="s">
        <v>83</v>
      </c>
      <c r="AY168" s="23" t="s">
        <v>143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81</v>
      </c>
      <c r="BK168" s="231">
        <f>ROUND(I168*H168,2)</f>
        <v>0</v>
      </c>
      <c r="BL168" s="23" t="s">
        <v>151</v>
      </c>
      <c r="BM168" s="23" t="s">
        <v>1260</v>
      </c>
    </row>
    <row r="169" s="10" customFormat="1" ht="29.88" customHeight="1">
      <c r="B169" s="204"/>
      <c r="C169" s="205"/>
      <c r="D169" s="206" t="s">
        <v>72</v>
      </c>
      <c r="E169" s="218" t="s">
        <v>785</v>
      </c>
      <c r="F169" s="218" t="s">
        <v>1261</v>
      </c>
      <c r="G169" s="205"/>
      <c r="H169" s="205"/>
      <c r="I169" s="208"/>
      <c r="J169" s="219">
        <f>BK169</f>
        <v>0</v>
      </c>
      <c r="K169" s="205"/>
      <c r="L169" s="210"/>
      <c r="M169" s="211"/>
      <c r="N169" s="212"/>
      <c r="O169" s="212"/>
      <c r="P169" s="213">
        <f>SUM(P170:P174)</f>
        <v>0</v>
      </c>
      <c r="Q169" s="212"/>
      <c r="R169" s="213">
        <f>SUM(R170:R174)</f>
        <v>0</v>
      </c>
      <c r="S169" s="212"/>
      <c r="T169" s="214">
        <f>SUM(T170:T174)</f>
        <v>0</v>
      </c>
      <c r="AR169" s="215" t="s">
        <v>81</v>
      </c>
      <c r="AT169" s="216" t="s">
        <v>72</v>
      </c>
      <c r="AU169" s="216" t="s">
        <v>81</v>
      </c>
      <c r="AY169" s="215" t="s">
        <v>143</v>
      </c>
      <c r="BK169" s="217">
        <f>SUM(BK170:BK174)</f>
        <v>0</v>
      </c>
    </row>
    <row r="170" s="1" customFormat="1" ht="16.5" customHeight="1">
      <c r="B170" s="45"/>
      <c r="C170" s="220" t="s">
        <v>654</v>
      </c>
      <c r="D170" s="220" t="s">
        <v>146</v>
      </c>
      <c r="E170" s="221" t="s">
        <v>1262</v>
      </c>
      <c r="F170" s="222" t="s">
        <v>1263</v>
      </c>
      <c r="G170" s="223" t="s">
        <v>192</v>
      </c>
      <c r="H170" s="224">
        <v>24</v>
      </c>
      <c r="I170" s="225"/>
      <c r="J170" s="226">
        <f>ROUND(I170*H170,2)</f>
        <v>0</v>
      </c>
      <c r="K170" s="222" t="s">
        <v>21</v>
      </c>
      <c r="L170" s="71"/>
      <c r="M170" s="227" t="s">
        <v>21</v>
      </c>
      <c r="N170" s="228" t="s">
        <v>44</v>
      </c>
      <c r="O170" s="46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3" t="s">
        <v>151</v>
      </c>
      <c r="AT170" s="23" t="s">
        <v>146</v>
      </c>
      <c r="AU170" s="23" t="s">
        <v>83</v>
      </c>
      <c r="AY170" s="23" t="s">
        <v>143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81</v>
      </c>
      <c r="BK170" s="231">
        <f>ROUND(I170*H170,2)</f>
        <v>0</v>
      </c>
      <c r="BL170" s="23" t="s">
        <v>151</v>
      </c>
      <c r="BM170" s="23" t="s">
        <v>1264</v>
      </c>
    </row>
    <row r="171" s="1" customFormat="1" ht="16.5" customHeight="1">
      <c r="B171" s="45"/>
      <c r="C171" s="220" t="s">
        <v>659</v>
      </c>
      <c r="D171" s="220" t="s">
        <v>146</v>
      </c>
      <c r="E171" s="221" t="s">
        <v>1265</v>
      </c>
      <c r="F171" s="222" t="s">
        <v>1266</v>
      </c>
      <c r="G171" s="223" t="s">
        <v>192</v>
      </c>
      <c r="H171" s="224">
        <v>6</v>
      </c>
      <c r="I171" s="225"/>
      <c r="J171" s="226">
        <f>ROUND(I171*H171,2)</f>
        <v>0</v>
      </c>
      <c r="K171" s="222" t="s">
        <v>21</v>
      </c>
      <c r="L171" s="71"/>
      <c r="M171" s="227" t="s">
        <v>21</v>
      </c>
      <c r="N171" s="228" t="s">
        <v>44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151</v>
      </c>
      <c r="AT171" s="23" t="s">
        <v>146</v>
      </c>
      <c r="AU171" s="23" t="s">
        <v>83</v>
      </c>
      <c r="AY171" s="23" t="s">
        <v>143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81</v>
      </c>
      <c r="BK171" s="231">
        <f>ROUND(I171*H171,2)</f>
        <v>0</v>
      </c>
      <c r="BL171" s="23" t="s">
        <v>151</v>
      </c>
      <c r="BM171" s="23" t="s">
        <v>1267</v>
      </c>
    </row>
    <row r="172" s="1" customFormat="1" ht="16.5" customHeight="1">
      <c r="B172" s="45"/>
      <c r="C172" s="220" t="s">
        <v>663</v>
      </c>
      <c r="D172" s="220" t="s">
        <v>146</v>
      </c>
      <c r="E172" s="221" t="s">
        <v>1268</v>
      </c>
      <c r="F172" s="222" t="s">
        <v>1269</v>
      </c>
      <c r="G172" s="223" t="s">
        <v>804</v>
      </c>
      <c r="H172" s="224">
        <v>3</v>
      </c>
      <c r="I172" s="225"/>
      <c r="J172" s="226">
        <f>ROUND(I172*H172,2)</f>
        <v>0</v>
      </c>
      <c r="K172" s="222" t="s">
        <v>21</v>
      </c>
      <c r="L172" s="71"/>
      <c r="M172" s="227" t="s">
        <v>21</v>
      </c>
      <c r="N172" s="228" t="s">
        <v>44</v>
      </c>
      <c r="O172" s="46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AR172" s="23" t="s">
        <v>151</v>
      </c>
      <c r="AT172" s="23" t="s">
        <v>146</v>
      </c>
      <c r="AU172" s="23" t="s">
        <v>83</v>
      </c>
      <c r="AY172" s="23" t="s">
        <v>143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23" t="s">
        <v>81</v>
      </c>
      <c r="BK172" s="231">
        <f>ROUND(I172*H172,2)</f>
        <v>0</v>
      </c>
      <c r="BL172" s="23" t="s">
        <v>151</v>
      </c>
      <c r="BM172" s="23" t="s">
        <v>1270</v>
      </c>
    </row>
    <row r="173" s="1" customFormat="1" ht="16.5" customHeight="1">
      <c r="B173" s="45"/>
      <c r="C173" s="220" t="s">
        <v>669</v>
      </c>
      <c r="D173" s="220" t="s">
        <v>146</v>
      </c>
      <c r="E173" s="221" t="s">
        <v>1271</v>
      </c>
      <c r="F173" s="222" t="s">
        <v>1272</v>
      </c>
      <c r="G173" s="223" t="s">
        <v>804</v>
      </c>
      <c r="H173" s="224">
        <v>4</v>
      </c>
      <c r="I173" s="225"/>
      <c r="J173" s="226">
        <f>ROUND(I173*H173,2)</f>
        <v>0</v>
      </c>
      <c r="K173" s="222" t="s">
        <v>21</v>
      </c>
      <c r="L173" s="71"/>
      <c r="M173" s="227" t="s">
        <v>21</v>
      </c>
      <c r="N173" s="228" t="s">
        <v>44</v>
      </c>
      <c r="O173" s="46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3" t="s">
        <v>151</v>
      </c>
      <c r="AT173" s="23" t="s">
        <v>146</v>
      </c>
      <c r="AU173" s="23" t="s">
        <v>83</v>
      </c>
      <c r="AY173" s="23" t="s">
        <v>143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3" t="s">
        <v>81</v>
      </c>
      <c r="BK173" s="231">
        <f>ROUND(I173*H173,2)</f>
        <v>0</v>
      </c>
      <c r="BL173" s="23" t="s">
        <v>151</v>
      </c>
      <c r="BM173" s="23" t="s">
        <v>1273</v>
      </c>
    </row>
    <row r="174" s="1" customFormat="1" ht="16.5" customHeight="1">
      <c r="B174" s="45"/>
      <c r="C174" s="220" t="s">
        <v>679</v>
      </c>
      <c r="D174" s="220" t="s">
        <v>146</v>
      </c>
      <c r="E174" s="221" t="s">
        <v>1274</v>
      </c>
      <c r="F174" s="222" t="s">
        <v>1053</v>
      </c>
      <c r="G174" s="223" t="s">
        <v>439</v>
      </c>
      <c r="H174" s="224">
        <v>0.045999999999999999</v>
      </c>
      <c r="I174" s="225"/>
      <c r="J174" s="226">
        <f>ROUND(I174*H174,2)</f>
        <v>0</v>
      </c>
      <c r="K174" s="222" t="s">
        <v>21</v>
      </c>
      <c r="L174" s="71"/>
      <c r="M174" s="227" t="s">
        <v>21</v>
      </c>
      <c r="N174" s="228" t="s">
        <v>44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151</v>
      </c>
      <c r="AT174" s="23" t="s">
        <v>146</v>
      </c>
      <c r="AU174" s="23" t="s">
        <v>83</v>
      </c>
      <c r="AY174" s="23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81</v>
      </c>
      <c r="BK174" s="231">
        <f>ROUND(I174*H174,2)</f>
        <v>0</v>
      </c>
      <c r="BL174" s="23" t="s">
        <v>151</v>
      </c>
      <c r="BM174" s="23" t="s">
        <v>1275</v>
      </c>
    </row>
    <row r="175" s="10" customFormat="1" ht="29.88" customHeight="1">
      <c r="B175" s="204"/>
      <c r="C175" s="205"/>
      <c r="D175" s="206" t="s">
        <v>72</v>
      </c>
      <c r="E175" s="218" t="s">
        <v>798</v>
      </c>
      <c r="F175" s="218" t="s">
        <v>1276</v>
      </c>
      <c r="G175" s="205"/>
      <c r="H175" s="205"/>
      <c r="I175" s="208"/>
      <c r="J175" s="219">
        <f>BK175</f>
        <v>0</v>
      </c>
      <c r="K175" s="205"/>
      <c r="L175" s="210"/>
      <c r="M175" s="211"/>
      <c r="N175" s="212"/>
      <c r="O175" s="212"/>
      <c r="P175" s="213">
        <f>SUM(P176:P180)</f>
        <v>0</v>
      </c>
      <c r="Q175" s="212"/>
      <c r="R175" s="213">
        <f>SUM(R176:R180)</f>
        <v>0</v>
      </c>
      <c r="S175" s="212"/>
      <c r="T175" s="214">
        <f>SUM(T176:T180)</f>
        <v>0</v>
      </c>
      <c r="AR175" s="215" t="s">
        <v>81</v>
      </c>
      <c r="AT175" s="216" t="s">
        <v>72</v>
      </c>
      <c r="AU175" s="216" t="s">
        <v>81</v>
      </c>
      <c r="AY175" s="215" t="s">
        <v>143</v>
      </c>
      <c r="BK175" s="217">
        <f>SUM(BK176:BK180)</f>
        <v>0</v>
      </c>
    </row>
    <row r="176" s="1" customFormat="1" ht="16.5" customHeight="1">
      <c r="B176" s="45"/>
      <c r="C176" s="220" t="s">
        <v>697</v>
      </c>
      <c r="D176" s="220" t="s">
        <v>146</v>
      </c>
      <c r="E176" s="221" t="s">
        <v>1277</v>
      </c>
      <c r="F176" s="222" t="s">
        <v>1278</v>
      </c>
      <c r="G176" s="223" t="s">
        <v>192</v>
      </c>
      <c r="H176" s="224">
        <v>43</v>
      </c>
      <c r="I176" s="225"/>
      <c r="J176" s="226">
        <f>ROUND(I176*H176,2)</f>
        <v>0</v>
      </c>
      <c r="K176" s="222" t="s">
        <v>21</v>
      </c>
      <c r="L176" s="71"/>
      <c r="M176" s="227" t="s">
        <v>21</v>
      </c>
      <c r="N176" s="228" t="s">
        <v>44</v>
      </c>
      <c r="O176" s="46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3" t="s">
        <v>151</v>
      </c>
      <c r="AT176" s="23" t="s">
        <v>146</v>
      </c>
      <c r="AU176" s="23" t="s">
        <v>83</v>
      </c>
      <c r="AY176" s="23" t="s">
        <v>143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81</v>
      </c>
      <c r="BK176" s="231">
        <f>ROUND(I176*H176,2)</f>
        <v>0</v>
      </c>
      <c r="BL176" s="23" t="s">
        <v>151</v>
      </c>
      <c r="BM176" s="23" t="s">
        <v>1279</v>
      </c>
    </row>
    <row r="177" s="1" customFormat="1" ht="16.5" customHeight="1">
      <c r="B177" s="45"/>
      <c r="C177" s="220" t="s">
        <v>702</v>
      </c>
      <c r="D177" s="220" t="s">
        <v>146</v>
      </c>
      <c r="E177" s="221" t="s">
        <v>1280</v>
      </c>
      <c r="F177" s="222" t="s">
        <v>1281</v>
      </c>
      <c r="G177" s="223" t="s">
        <v>192</v>
      </c>
      <c r="H177" s="224">
        <v>43</v>
      </c>
      <c r="I177" s="225"/>
      <c r="J177" s="226">
        <f>ROUND(I177*H177,2)</f>
        <v>0</v>
      </c>
      <c r="K177" s="222" t="s">
        <v>21</v>
      </c>
      <c r="L177" s="71"/>
      <c r="M177" s="227" t="s">
        <v>21</v>
      </c>
      <c r="N177" s="228" t="s">
        <v>44</v>
      </c>
      <c r="O177" s="46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AR177" s="23" t="s">
        <v>151</v>
      </c>
      <c r="AT177" s="23" t="s">
        <v>146</v>
      </c>
      <c r="AU177" s="23" t="s">
        <v>83</v>
      </c>
      <c r="AY177" s="23" t="s">
        <v>143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23" t="s">
        <v>81</v>
      </c>
      <c r="BK177" s="231">
        <f>ROUND(I177*H177,2)</f>
        <v>0</v>
      </c>
      <c r="BL177" s="23" t="s">
        <v>151</v>
      </c>
      <c r="BM177" s="23" t="s">
        <v>1282</v>
      </c>
    </row>
    <row r="178" s="1" customFormat="1" ht="16.5" customHeight="1">
      <c r="B178" s="45"/>
      <c r="C178" s="220" t="s">
        <v>706</v>
      </c>
      <c r="D178" s="220" t="s">
        <v>146</v>
      </c>
      <c r="E178" s="221" t="s">
        <v>1283</v>
      </c>
      <c r="F178" s="222" t="s">
        <v>1119</v>
      </c>
      <c r="G178" s="223" t="s">
        <v>804</v>
      </c>
      <c r="H178" s="224">
        <v>15</v>
      </c>
      <c r="I178" s="225"/>
      <c r="J178" s="226">
        <f>ROUND(I178*H178,2)</f>
        <v>0</v>
      </c>
      <c r="K178" s="222" t="s">
        <v>21</v>
      </c>
      <c r="L178" s="71"/>
      <c r="M178" s="227" t="s">
        <v>21</v>
      </c>
      <c r="N178" s="228" t="s">
        <v>44</v>
      </c>
      <c r="O178" s="46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3" t="s">
        <v>151</v>
      </c>
      <c r="AT178" s="23" t="s">
        <v>146</v>
      </c>
      <c r="AU178" s="23" t="s">
        <v>83</v>
      </c>
      <c r="AY178" s="23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81</v>
      </c>
      <c r="BK178" s="231">
        <f>ROUND(I178*H178,2)</f>
        <v>0</v>
      </c>
      <c r="BL178" s="23" t="s">
        <v>151</v>
      </c>
      <c r="BM178" s="23" t="s">
        <v>1284</v>
      </c>
    </row>
    <row r="179" s="1" customFormat="1" ht="16.5" customHeight="1">
      <c r="B179" s="45"/>
      <c r="C179" s="220" t="s">
        <v>710</v>
      </c>
      <c r="D179" s="220" t="s">
        <v>146</v>
      </c>
      <c r="E179" s="221" t="s">
        <v>1285</v>
      </c>
      <c r="F179" s="222" t="s">
        <v>1286</v>
      </c>
      <c r="G179" s="223" t="s">
        <v>804</v>
      </c>
      <c r="H179" s="224">
        <v>12</v>
      </c>
      <c r="I179" s="225"/>
      <c r="J179" s="226">
        <f>ROUND(I179*H179,2)</f>
        <v>0</v>
      </c>
      <c r="K179" s="222" t="s">
        <v>21</v>
      </c>
      <c r="L179" s="71"/>
      <c r="M179" s="227" t="s">
        <v>21</v>
      </c>
      <c r="N179" s="228" t="s">
        <v>44</v>
      </c>
      <c r="O179" s="46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AR179" s="23" t="s">
        <v>151</v>
      </c>
      <c r="AT179" s="23" t="s">
        <v>146</v>
      </c>
      <c r="AU179" s="23" t="s">
        <v>83</v>
      </c>
      <c r="AY179" s="23" t="s">
        <v>143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23" t="s">
        <v>81</v>
      </c>
      <c r="BK179" s="231">
        <f>ROUND(I179*H179,2)</f>
        <v>0</v>
      </c>
      <c r="BL179" s="23" t="s">
        <v>151</v>
      </c>
      <c r="BM179" s="23" t="s">
        <v>1287</v>
      </c>
    </row>
    <row r="180" s="1" customFormat="1" ht="16.5" customHeight="1">
      <c r="B180" s="45"/>
      <c r="C180" s="220" t="s">
        <v>714</v>
      </c>
      <c r="D180" s="220" t="s">
        <v>146</v>
      </c>
      <c r="E180" s="221" t="s">
        <v>1288</v>
      </c>
      <c r="F180" s="222" t="s">
        <v>1053</v>
      </c>
      <c r="G180" s="223" t="s">
        <v>439</v>
      </c>
      <c r="H180" s="224">
        <v>0.044999999999999998</v>
      </c>
      <c r="I180" s="225"/>
      <c r="J180" s="226">
        <f>ROUND(I180*H180,2)</f>
        <v>0</v>
      </c>
      <c r="K180" s="222" t="s">
        <v>21</v>
      </c>
      <c r="L180" s="71"/>
      <c r="M180" s="227" t="s">
        <v>21</v>
      </c>
      <c r="N180" s="228" t="s">
        <v>44</v>
      </c>
      <c r="O180" s="46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AR180" s="23" t="s">
        <v>151</v>
      </c>
      <c r="AT180" s="23" t="s">
        <v>146</v>
      </c>
      <c r="AU180" s="23" t="s">
        <v>83</v>
      </c>
      <c r="AY180" s="23" t="s">
        <v>143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81</v>
      </c>
      <c r="BK180" s="231">
        <f>ROUND(I180*H180,2)</f>
        <v>0</v>
      </c>
      <c r="BL180" s="23" t="s">
        <v>151</v>
      </c>
      <c r="BM180" s="23" t="s">
        <v>1289</v>
      </c>
    </row>
    <row r="181" s="10" customFormat="1" ht="29.88" customHeight="1">
      <c r="B181" s="204"/>
      <c r="C181" s="205"/>
      <c r="D181" s="206" t="s">
        <v>72</v>
      </c>
      <c r="E181" s="218" t="s">
        <v>800</v>
      </c>
      <c r="F181" s="218" t="s">
        <v>1290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SUM(P182:P188)</f>
        <v>0</v>
      </c>
      <c r="Q181" s="212"/>
      <c r="R181" s="213">
        <f>SUM(R182:R188)</f>
        <v>0</v>
      </c>
      <c r="S181" s="212"/>
      <c r="T181" s="214">
        <f>SUM(T182:T188)</f>
        <v>0</v>
      </c>
      <c r="AR181" s="215" t="s">
        <v>81</v>
      </c>
      <c r="AT181" s="216" t="s">
        <v>72</v>
      </c>
      <c r="AU181" s="216" t="s">
        <v>81</v>
      </c>
      <c r="AY181" s="215" t="s">
        <v>143</v>
      </c>
      <c r="BK181" s="217">
        <f>SUM(BK182:BK188)</f>
        <v>0</v>
      </c>
    </row>
    <row r="182" s="1" customFormat="1" ht="16.5" customHeight="1">
      <c r="B182" s="45"/>
      <c r="C182" s="220" t="s">
        <v>289</v>
      </c>
      <c r="D182" s="220" t="s">
        <v>146</v>
      </c>
      <c r="E182" s="221" t="s">
        <v>1291</v>
      </c>
      <c r="F182" s="222" t="s">
        <v>1292</v>
      </c>
      <c r="G182" s="223" t="s">
        <v>1092</v>
      </c>
      <c r="H182" s="224">
        <v>3</v>
      </c>
      <c r="I182" s="225"/>
      <c r="J182" s="226">
        <f>ROUND(I182*H182,2)</f>
        <v>0</v>
      </c>
      <c r="K182" s="222" t="s">
        <v>21</v>
      </c>
      <c r="L182" s="71"/>
      <c r="M182" s="227" t="s">
        <v>21</v>
      </c>
      <c r="N182" s="228" t="s">
        <v>44</v>
      </c>
      <c r="O182" s="46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AR182" s="23" t="s">
        <v>151</v>
      </c>
      <c r="AT182" s="23" t="s">
        <v>146</v>
      </c>
      <c r="AU182" s="23" t="s">
        <v>83</v>
      </c>
      <c r="AY182" s="23" t="s">
        <v>143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81</v>
      </c>
      <c r="BK182" s="231">
        <f>ROUND(I182*H182,2)</f>
        <v>0</v>
      </c>
      <c r="BL182" s="23" t="s">
        <v>151</v>
      </c>
      <c r="BM182" s="23" t="s">
        <v>1293</v>
      </c>
    </row>
    <row r="183" s="1" customFormat="1" ht="16.5" customHeight="1">
      <c r="B183" s="45"/>
      <c r="C183" s="220" t="s">
        <v>720</v>
      </c>
      <c r="D183" s="220" t="s">
        <v>146</v>
      </c>
      <c r="E183" s="221" t="s">
        <v>1294</v>
      </c>
      <c r="F183" s="222" t="s">
        <v>1295</v>
      </c>
      <c r="G183" s="223" t="s">
        <v>1092</v>
      </c>
      <c r="H183" s="224">
        <v>1</v>
      </c>
      <c r="I183" s="225"/>
      <c r="J183" s="226">
        <f>ROUND(I183*H183,2)</f>
        <v>0</v>
      </c>
      <c r="K183" s="222" t="s">
        <v>21</v>
      </c>
      <c r="L183" s="71"/>
      <c r="M183" s="227" t="s">
        <v>21</v>
      </c>
      <c r="N183" s="228" t="s">
        <v>44</v>
      </c>
      <c r="O183" s="46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AR183" s="23" t="s">
        <v>151</v>
      </c>
      <c r="AT183" s="23" t="s">
        <v>146</v>
      </c>
      <c r="AU183" s="23" t="s">
        <v>83</v>
      </c>
      <c r="AY183" s="23" t="s">
        <v>143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23" t="s">
        <v>81</v>
      </c>
      <c r="BK183" s="231">
        <f>ROUND(I183*H183,2)</f>
        <v>0</v>
      </c>
      <c r="BL183" s="23" t="s">
        <v>151</v>
      </c>
      <c r="BM183" s="23" t="s">
        <v>1296</v>
      </c>
    </row>
    <row r="184" s="1" customFormat="1" ht="16.5" customHeight="1">
      <c r="B184" s="45"/>
      <c r="C184" s="220" t="s">
        <v>726</v>
      </c>
      <c r="D184" s="220" t="s">
        <v>146</v>
      </c>
      <c r="E184" s="221" t="s">
        <v>1297</v>
      </c>
      <c r="F184" s="222" t="s">
        <v>1298</v>
      </c>
      <c r="G184" s="223" t="s">
        <v>1092</v>
      </c>
      <c r="H184" s="224">
        <v>2</v>
      </c>
      <c r="I184" s="225"/>
      <c r="J184" s="226">
        <f>ROUND(I184*H184,2)</f>
        <v>0</v>
      </c>
      <c r="K184" s="222" t="s">
        <v>21</v>
      </c>
      <c r="L184" s="71"/>
      <c r="M184" s="227" t="s">
        <v>21</v>
      </c>
      <c r="N184" s="228" t="s">
        <v>44</v>
      </c>
      <c r="O184" s="46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3" t="s">
        <v>151</v>
      </c>
      <c r="AT184" s="23" t="s">
        <v>146</v>
      </c>
      <c r="AU184" s="23" t="s">
        <v>83</v>
      </c>
      <c r="AY184" s="23" t="s">
        <v>143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81</v>
      </c>
      <c r="BK184" s="231">
        <f>ROUND(I184*H184,2)</f>
        <v>0</v>
      </c>
      <c r="BL184" s="23" t="s">
        <v>151</v>
      </c>
      <c r="BM184" s="23" t="s">
        <v>1299</v>
      </c>
    </row>
    <row r="185" s="1" customFormat="1" ht="16.5" customHeight="1">
      <c r="B185" s="45"/>
      <c r="C185" s="220" t="s">
        <v>735</v>
      </c>
      <c r="D185" s="220" t="s">
        <v>146</v>
      </c>
      <c r="E185" s="221" t="s">
        <v>1300</v>
      </c>
      <c r="F185" s="222" t="s">
        <v>1301</v>
      </c>
      <c r="G185" s="223" t="s">
        <v>1092</v>
      </c>
      <c r="H185" s="224">
        <v>1</v>
      </c>
      <c r="I185" s="225"/>
      <c r="J185" s="226">
        <f>ROUND(I185*H185,2)</f>
        <v>0</v>
      </c>
      <c r="K185" s="222" t="s">
        <v>21</v>
      </c>
      <c r="L185" s="71"/>
      <c r="M185" s="227" t="s">
        <v>21</v>
      </c>
      <c r="N185" s="228" t="s">
        <v>44</v>
      </c>
      <c r="O185" s="4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AR185" s="23" t="s">
        <v>151</v>
      </c>
      <c r="AT185" s="23" t="s">
        <v>146</v>
      </c>
      <c r="AU185" s="23" t="s">
        <v>83</v>
      </c>
      <c r="AY185" s="23" t="s">
        <v>143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81</v>
      </c>
      <c r="BK185" s="231">
        <f>ROUND(I185*H185,2)</f>
        <v>0</v>
      </c>
      <c r="BL185" s="23" t="s">
        <v>151</v>
      </c>
      <c r="BM185" s="23" t="s">
        <v>1302</v>
      </c>
    </row>
    <row r="186" s="1" customFormat="1" ht="16.5" customHeight="1">
      <c r="B186" s="45"/>
      <c r="C186" s="220" t="s">
        <v>748</v>
      </c>
      <c r="D186" s="220" t="s">
        <v>146</v>
      </c>
      <c r="E186" s="221" t="s">
        <v>1303</v>
      </c>
      <c r="F186" s="222" t="s">
        <v>1304</v>
      </c>
      <c r="G186" s="223" t="s">
        <v>1092</v>
      </c>
      <c r="H186" s="224">
        <v>1</v>
      </c>
      <c r="I186" s="225"/>
      <c r="J186" s="226">
        <f>ROUND(I186*H186,2)</f>
        <v>0</v>
      </c>
      <c r="K186" s="222" t="s">
        <v>21</v>
      </c>
      <c r="L186" s="71"/>
      <c r="M186" s="227" t="s">
        <v>21</v>
      </c>
      <c r="N186" s="228" t="s">
        <v>44</v>
      </c>
      <c r="O186" s="46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AR186" s="23" t="s">
        <v>151</v>
      </c>
      <c r="AT186" s="23" t="s">
        <v>146</v>
      </c>
      <c r="AU186" s="23" t="s">
        <v>83</v>
      </c>
      <c r="AY186" s="23" t="s">
        <v>143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81</v>
      </c>
      <c r="BK186" s="231">
        <f>ROUND(I186*H186,2)</f>
        <v>0</v>
      </c>
      <c r="BL186" s="23" t="s">
        <v>151</v>
      </c>
      <c r="BM186" s="23" t="s">
        <v>1305</v>
      </c>
    </row>
    <row r="187" s="1" customFormat="1" ht="16.5" customHeight="1">
      <c r="B187" s="45"/>
      <c r="C187" s="220" t="s">
        <v>1306</v>
      </c>
      <c r="D187" s="220" t="s">
        <v>146</v>
      </c>
      <c r="E187" s="221" t="s">
        <v>1307</v>
      </c>
      <c r="F187" s="222" t="s">
        <v>1308</v>
      </c>
      <c r="G187" s="223" t="s">
        <v>1092</v>
      </c>
      <c r="H187" s="224">
        <v>6</v>
      </c>
      <c r="I187" s="225"/>
      <c r="J187" s="226">
        <f>ROUND(I187*H187,2)</f>
        <v>0</v>
      </c>
      <c r="K187" s="222" t="s">
        <v>21</v>
      </c>
      <c r="L187" s="71"/>
      <c r="M187" s="227" t="s">
        <v>21</v>
      </c>
      <c r="N187" s="228" t="s">
        <v>44</v>
      </c>
      <c r="O187" s="4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3" t="s">
        <v>151</v>
      </c>
      <c r="AT187" s="23" t="s">
        <v>146</v>
      </c>
      <c r="AU187" s="23" t="s">
        <v>83</v>
      </c>
      <c r="AY187" s="23" t="s">
        <v>143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81</v>
      </c>
      <c r="BK187" s="231">
        <f>ROUND(I187*H187,2)</f>
        <v>0</v>
      </c>
      <c r="BL187" s="23" t="s">
        <v>151</v>
      </c>
      <c r="BM187" s="23" t="s">
        <v>1309</v>
      </c>
    </row>
    <row r="188" s="1" customFormat="1" ht="16.5" customHeight="1">
      <c r="B188" s="45"/>
      <c r="C188" s="220" t="s">
        <v>905</v>
      </c>
      <c r="D188" s="220" t="s">
        <v>146</v>
      </c>
      <c r="E188" s="221" t="s">
        <v>1310</v>
      </c>
      <c r="F188" s="222" t="s">
        <v>1053</v>
      </c>
      <c r="G188" s="223" t="s">
        <v>439</v>
      </c>
      <c r="H188" s="224">
        <v>0.13400000000000001</v>
      </c>
      <c r="I188" s="225"/>
      <c r="J188" s="226">
        <f>ROUND(I188*H188,2)</f>
        <v>0</v>
      </c>
      <c r="K188" s="222" t="s">
        <v>21</v>
      </c>
      <c r="L188" s="71"/>
      <c r="M188" s="227" t="s">
        <v>21</v>
      </c>
      <c r="N188" s="275" t="s">
        <v>44</v>
      </c>
      <c r="O188" s="276"/>
      <c r="P188" s="277">
        <f>O188*H188</f>
        <v>0</v>
      </c>
      <c r="Q188" s="277">
        <v>0</v>
      </c>
      <c r="R188" s="277">
        <f>Q188*H188</f>
        <v>0</v>
      </c>
      <c r="S188" s="277">
        <v>0</v>
      </c>
      <c r="T188" s="278">
        <f>S188*H188</f>
        <v>0</v>
      </c>
      <c r="AR188" s="23" t="s">
        <v>151</v>
      </c>
      <c r="AT188" s="23" t="s">
        <v>146</v>
      </c>
      <c r="AU188" s="23" t="s">
        <v>83</v>
      </c>
      <c r="AY188" s="23" t="s">
        <v>143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23" t="s">
        <v>81</v>
      </c>
      <c r="BK188" s="231">
        <f>ROUND(I188*H188,2)</f>
        <v>0</v>
      </c>
      <c r="BL188" s="23" t="s">
        <v>151</v>
      </c>
      <c r="BM188" s="23" t="s">
        <v>1311</v>
      </c>
    </row>
    <row r="189" s="1" customFormat="1" ht="6.96" customHeight="1">
      <c r="B189" s="66"/>
      <c r="C189" s="67"/>
      <c r="D189" s="67"/>
      <c r="E189" s="67"/>
      <c r="F189" s="67"/>
      <c r="G189" s="67"/>
      <c r="H189" s="67"/>
      <c r="I189" s="165"/>
      <c r="J189" s="67"/>
      <c r="K189" s="67"/>
      <c r="L189" s="71"/>
    </row>
  </sheetData>
  <sheetProtection sheet="1" autoFilter="0" formatColumns="0" formatRows="0" objects="1" scenarios="1" spinCount="100000" saltValue="kykV/Kb+p01VeolWXh7De1p6g/X2zpOMPb1cNNSavF6pIDrEJ5OpiprB+KVVPJrVb926AqrpIiU3Zd8qe+8/cw==" hashValue="Tss9w1u+xIabroK1OESO0gicO7TtIikxR2z/Ft8RYB1MX+TQtSl0h14IdAczaqV8Hf3BF6N5TbGM4yTclvQszw==" algorithmName="SHA-512" password="CC35"/>
  <autoFilter ref="C83:K188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1312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ROUND(SUM(BE78:BE95), 2)</f>
        <v>0</v>
      </c>
      <c r="G30" s="46"/>
      <c r="H30" s="46"/>
      <c r="I30" s="157">
        <v>0.20999999999999999</v>
      </c>
      <c r="J30" s="156">
        <f>ROUND(ROUND((SUM(BE78:BE95)),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ROUND(SUM(BF78:BF95), 2)</f>
        <v>0</v>
      </c>
      <c r="G31" s="46"/>
      <c r="H31" s="46"/>
      <c r="I31" s="157">
        <v>0.14999999999999999</v>
      </c>
      <c r="J31" s="156">
        <f>ROUND(ROUND((SUM(BF78:BF95)),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ROUND(SUM(BG78:BG95),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ROUND(SUM(BH78:BH95),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ROUND(SUM(BI78:BI95),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KA05 - VZT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118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1313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127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Stavební úpravy objektu VOŠS a SŠS Vysoké Mýto v ul. Kpt. Poplera č.p. 272 - rozdělení 2. NP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105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KA05 - VZT 2. NP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na pozemku č. parc. 4020/5 v k.ú. Vysoké Mýto</v>
      </c>
      <c r="G72" s="73"/>
      <c r="H72" s="73"/>
      <c r="I72" s="193" t="s">
        <v>25</v>
      </c>
      <c r="J72" s="84" t="str">
        <f>IF(J12="","",J12)</f>
        <v>9. 5. 2019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VOŠ a SPŠ stavební Vysoké Mýto, ul. Kpt.Poplera272</v>
      </c>
      <c r="G74" s="73"/>
      <c r="H74" s="73"/>
      <c r="I74" s="193" t="s">
        <v>33</v>
      </c>
      <c r="J74" s="192" t="str">
        <f>E21</f>
        <v>Ing. David Karbulka, Jaroslav 34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128</v>
      </c>
      <c r="D77" s="196" t="s">
        <v>58</v>
      </c>
      <c r="E77" s="196" t="s">
        <v>54</v>
      </c>
      <c r="F77" s="196" t="s">
        <v>129</v>
      </c>
      <c r="G77" s="196" t="s">
        <v>130</v>
      </c>
      <c r="H77" s="196" t="s">
        <v>131</v>
      </c>
      <c r="I77" s="197" t="s">
        <v>132</v>
      </c>
      <c r="J77" s="196" t="s">
        <v>109</v>
      </c>
      <c r="K77" s="198" t="s">
        <v>133</v>
      </c>
      <c r="L77" s="199"/>
      <c r="M77" s="101" t="s">
        <v>134</v>
      </c>
      <c r="N77" s="102" t="s">
        <v>43</v>
      </c>
      <c r="O77" s="102" t="s">
        <v>135</v>
      </c>
      <c r="P77" s="102" t="s">
        <v>136</v>
      </c>
      <c r="Q77" s="102" t="s">
        <v>137</v>
      </c>
      <c r="R77" s="102" t="s">
        <v>138</v>
      </c>
      <c r="S77" s="102" t="s">
        <v>139</v>
      </c>
      <c r="T77" s="103" t="s">
        <v>140</v>
      </c>
    </row>
    <row r="78" s="1" customFormat="1" ht="29.28" customHeight="1">
      <c r="B78" s="45"/>
      <c r="C78" s="107" t="s">
        <v>110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72</v>
      </c>
      <c r="AU78" s="23" t="s">
        <v>111</v>
      </c>
      <c r="BK78" s="203">
        <f>BK79</f>
        <v>0</v>
      </c>
    </row>
    <row r="79" s="10" customFormat="1" ht="37.44" customHeight="1">
      <c r="B79" s="204"/>
      <c r="C79" s="205"/>
      <c r="D79" s="206" t="s">
        <v>72</v>
      </c>
      <c r="E79" s="207" t="s">
        <v>464</v>
      </c>
      <c r="F79" s="207" t="s">
        <v>465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83</v>
      </c>
      <c r="AT79" s="216" t="s">
        <v>72</v>
      </c>
      <c r="AU79" s="216" t="s">
        <v>73</v>
      </c>
      <c r="AY79" s="215" t="s">
        <v>143</v>
      </c>
      <c r="BK79" s="217">
        <f>BK80</f>
        <v>0</v>
      </c>
    </row>
    <row r="80" s="10" customFormat="1" ht="19.92" customHeight="1">
      <c r="B80" s="204"/>
      <c r="C80" s="205"/>
      <c r="D80" s="206" t="s">
        <v>72</v>
      </c>
      <c r="E80" s="218" t="s">
        <v>1314</v>
      </c>
      <c r="F80" s="218" t="s">
        <v>1315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SUM(P81:P95)</f>
        <v>0</v>
      </c>
      <c r="Q80" s="212"/>
      <c r="R80" s="213">
        <f>SUM(R81:R95)</f>
        <v>0</v>
      </c>
      <c r="S80" s="212"/>
      <c r="T80" s="214">
        <f>SUM(T81:T95)</f>
        <v>0</v>
      </c>
      <c r="AR80" s="215" t="s">
        <v>83</v>
      </c>
      <c r="AT80" s="216" t="s">
        <v>72</v>
      </c>
      <c r="AU80" s="216" t="s">
        <v>81</v>
      </c>
      <c r="AY80" s="215" t="s">
        <v>143</v>
      </c>
      <c r="BK80" s="217">
        <f>SUM(BK81:BK95)</f>
        <v>0</v>
      </c>
    </row>
    <row r="81" s="1" customFormat="1" ht="38.25" customHeight="1">
      <c r="B81" s="45"/>
      <c r="C81" s="220" t="s">
        <v>81</v>
      </c>
      <c r="D81" s="220" t="s">
        <v>146</v>
      </c>
      <c r="E81" s="221" t="s">
        <v>1316</v>
      </c>
      <c r="F81" s="222" t="s">
        <v>1317</v>
      </c>
      <c r="G81" s="223" t="s">
        <v>804</v>
      </c>
      <c r="H81" s="224">
        <v>6</v>
      </c>
      <c r="I81" s="225"/>
      <c r="J81" s="226">
        <f>ROUND(I81*H81,2)</f>
        <v>0</v>
      </c>
      <c r="K81" s="222" t="s">
        <v>21</v>
      </c>
      <c r="L81" s="71"/>
      <c r="M81" s="227" t="s">
        <v>21</v>
      </c>
      <c r="N81" s="228" t="s">
        <v>44</v>
      </c>
      <c r="O81" s="4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AR81" s="23" t="s">
        <v>151</v>
      </c>
      <c r="AT81" s="23" t="s">
        <v>146</v>
      </c>
      <c r="AU81" s="23" t="s">
        <v>83</v>
      </c>
      <c r="AY81" s="23" t="s">
        <v>143</v>
      </c>
      <c r="BE81" s="231">
        <f>IF(N81="základní",J81,0)</f>
        <v>0</v>
      </c>
      <c r="BF81" s="231">
        <f>IF(N81="snížená",J81,0)</f>
        <v>0</v>
      </c>
      <c r="BG81" s="231">
        <f>IF(N81="zákl. přenesená",J81,0)</f>
        <v>0</v>
      </c>
      <c r="BH81" s="231">
        <f>IF(N81="sníž. přenesená",J81,0)</f>
        <v>0</v>
      </c>
      <c r="BI81" s="231">
        <f>IF(N81="nulová",J81,0)</f>
        <v>0</v>
      </c>
      <c r="BJ81" s="23" t="s">
        <v>81</v>
      </c>
      <c r="BK81" s="231">
        <f>ROUND(I81*H81,2)</f>
        <v>0</v>
      </c>
      <c r="BL81" s="23" t="s">
        <v>151</v>
      </c>
      <c r="BM81" s="23" t="s">
        <v>1318</v>
      </c>
    </row>
    <row r="82" s="1" customFormat="1" ht="16.5" customHeight="1">
      <c r="B82" s="45"/>
      <c r="C82" s="220" t="s">
        <v>83</v>
      </c>
      <c r="D82" s="220" t="s">
        <v>146</v>
      </c>
      <c r="E82" s="221" t="s">
        <v>1319</v>
      </c>
      <c r="F82" s="222" t="s">
        <v>1320</v>
      </c>
      <c r="G82" s="223" t="s">
        <v>804</v>
      </c>
      <c r="H82" s="224">
        <v>5</v>
      </c>
      <c r="I82" s="225"/>
      <c r="J82" s="226">
        <f>ROUND(I82*H82,2)</f>
        <v>0</v>
      </c>
      <c r="K82" s="222" t="s">
        <v>21</v>
      </c>
      <c r="L82" s="71"/>
      <c r="M82" s="227" t="s">
        <v>21</v>
      </c>
      <c r="N82" s="228" t="s">
        <v>44</v>
      </c>
      <c r="O82" s="46"/>
      <c r="P82" s="229">
        <f>O82*H82</f>
        <v>0</v>
      </c>
      <c r="Q82" s="229">
        <v>0</v>
      </c>
      <c r="R82" s="229">
        <f>Q82*H82</f>
        <v>0</v>
      </c>
      <c r="S82" s="229">
        <v>0</v>
      </c>
      <c r="T82" s="230">
        <f>S82*H82</f>
        <v>0</v>
      </c>
      <c r="AR82" s="23" t="s">
        <v>151</v>
      </c>
      <c r="AT82" s="23" t="s">
        <v>146</v>
      </c>
      <c r="AU82" s="23" t="s">
        <v>83</v>
      </c>
      <c r="AY82" s="23" t="s">
        <v>143</v>
      </c>
      <c r="BE82" s="231">
        <f>IF(N82="základní",J82,0)</f>
        <v>0</v>
      </c>
      <c r="BF82" s="231">
        <f>IF(N82="snížená",J82,0)</f>
        <v>0</v>
      </c>
      <c r="BG82" s="231">
        <f>IF(N82="zákl. přenesená",J82,0)</f>
        <v>0</v>
      </c>
      <c r="BH82" s="231">
        <f>IF(N82="sníž. přenesená",J82,0)</f>
        <v>0</v>
      </c>
      <c r="BI82" s="231">
        <f>IF(N82="nulová",J82,0)</f>
        <v>0</v>
      </c>
      <c r="BJ82" s="23" t="s">
        <v>81</v>
      </c>
      <c r="BK82" s="231">
        <f>ROUND(I82*H82,2)</f>
        <v>0</v>
      </c>
      <c r="BL82" s="23" t="s">
        <v>151</v>
      </c>
      <c r="BM82" s="23" t="s">
        <v>1321</v>
      </c>
    </row>
    <row r="83" s="1" customFormat="1" ht="16.5" customHeight="1">
      <c r="B83" s="45"/>
      <c r="C83" s="220" t="s">
        <v>144</v>
      </c>
      <c r="D83" s="220" t="s">
        <v>146</v>
      </c>
      <c r="E83" s="221" t="s">
        <v>1322</v>
      </c>
      <c r="F83" s="222" t="s">
        <v>1323</v>
      </c>
      <c r="G83" s="223" t="s">
        <v>804</v>
      </c>
      <c r="H83" s="224">
        <v>8</v>
      </c>
      <c r="I83" s="225"/>
      <c r="J83" s="226">
        <f>ROUND(I83*H83,2)</f>
        <v>0</v>
      </c>
      <c r="K83" s="222" t="s">
        <v>21</v>
      </c>
      <c r="L83" s="71"/>
      <c r="M83" s="227" t="s">
        <v>21</v>
      </c>
      <c r="N83" s="228" t="s">
        <v>44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151</v>
      </c>
      <c r="AT83" s="23" t="s">
        <v>146</v>
      </c>
      <c r="AU83" s="23" t="s">
        <v>83</v>
      </c>
      <c r="AY83" s="23" t="s">
        <v>143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81</v>
      </c>
      <c r="BK83" s="231">
        <f>ROUND(I83*H83,2)</f>
        <v>0</v>
      </c>
      <c r="BL83" s="23" t="s">
        <v>151</v>
      </c>
      <c r="BM83" s="23" t="s">
        <v>1324</v>
      </c>
    </row>
    <row r="84" s="1" customFormat="1" ht="16.5" customHeight="1">
      <c r="B84" s="45"/>
      <c r="C84" s="220" t="s">
        <v>151</v>
      </c>
      <c r="D84" s="220" t="s">
        <v>146</v>
      </c>
      <c r="E84" s="221" t="s">
        <v>1325</v>
      </c>
      <c r="F84" s="222" t="s">
        <v>1326</v>
      </c>
      <c r="G84" s="223" t="s">
        <v>804</v>
      </c>
      <c r="H84" s="224">
        <v>4</v>
      </c>
      <c r="I84" s="225"/>
      <c r="J84" s="226">
        <f>ROUND(I84*H84,2)</f>
        <v>0</v>
      </c>
      <c r="K84" s="222" t="s">
        <v>21</v>
      </c>
      <c r="L84" s="71"/>
      <c r="M84" s="227" t="s">
        <v>21</v>
      </c>
      <c r="N84" s="228" t="s">
        <v>44</v>
      </c>
      <c r="O84" s="46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3" t="s">
        <v>151</v>
      </c>
      <c r="AT84" s="23" t="s">
        <v>146</v>
      </c>
      <c r="AU84" s="23" t="s">
        <v>83</v>
      </c>
      <c r="AY84" s="23" t="s">
        <v>143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3" t="s">
        <v>81</v>
      </c>
      <c r="BK84" s="231">
        <f>ROUND(I84*H84,2)</f>
        <v>0</v>
      </c>
      <c r="BL84" s="23" t="s">
        <v>151</v>
      </c>
      <c r="BM84" s="23" t="s">
        <v>1327</v>
      </c>
    </row>
    <row r="85" s="1" customFormat="1" ht="16.5" customHeight="1">
      <c r="B85" s="45"/>
      <c r="C85" s="220" t="s">
        <v>167</v>
      </c>
      <c r="D85" s="220" t="s">
        <v>146</v>
      </c>
      <c r="E85" s="221" t="s">
        <v>1328</v>
      </c>
      <c r="F85" s="222" t="s">
        <v>1329</v>
      </c>
      <c r="G85" s="223" t="s">
        <v>1330</v>
      </c>
      <c r="H85" s="224">
        <v>18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44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151</v>
      </c>
      <c r="AT85" s="23" t="s">
        <v>146</v>
      </c>
      <c r="AU85" s="23" t="s">
        <v>83</v>
      </c>
      <c r="AY85" s="23" t="s">
        <v>143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81</v>
      </c>
      <c r="BK85" s="231">
        <f>ROUND(I85*H85,2)</f>
        <v>0</v>
      </c>
      <c r="BL85" s="23" t="s">
        <v>151</v>
      </c>
      <c r="BM85" s="23" t="s">
        <v>1331</v>
      </c>
    </row>
    <row r="86" s="1" customFormat="1" ht="16.5" customHeight="1">
      <c r="B86" s="45"/>
      <c r="C86" s="220" t="s">
        <v>173</v>
      </c>
      <c r="D86" s="220" t="s">
        <v>146</v>
      </c>
      <c r="E86" s="221" t="s">
        <v>1332</v>
      </c>
      <c r="F86" s="222" t="s">
        <v>1333</v>
      </c>
      <c r="G86" s="223" t="s">
        <v>1130</v>
      </c>
      <c r="H86" s="224">
        <v>1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44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151</v>
      </c>
      <c r="AT86" s="23" t="s">
        <v>146</v>
      </c>
      <c r="AU86" s="23" t="s">
        <v>83</v>
      </c>
      <c r="AY86" s="23" t="s">
        <v>143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81</v>
      </c>
      <c r="BK86" s="231">
        <f>ROUND(I86*H86,2)</f>
        <v>0</v>
      </c>
      <c r="BL86" s="23" t="s">
        <v>151</v>
      </c>
      <c r="BM86" s="23" t="s">
        <v>1334</v>
      </c>
    </row>
    <row r="87" s="1" customFormat="1" ht="25.5" customHeight="1">
      <c r="B87" s="45"/>
      <c r="C87" s="220" t="s">
        <v>189</v>
      </c>
      <c r="D87" s="220" t="s">
        <v>146</v>
      </c>
      <c r="E87" s="221" t="s">
        <v>1335</v>
      </c>
      <c r="F87" s="222" t="s">
        <v>1336</v>
      </c>
      <c r="G87" s="223" t="s">
        <v>1330</v>
      </c>
      <c r="H87" s="224">
        <v>18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44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151</v>
      </c>
      <c r="AT87" s="23" t="s">
        <v>146</v>
      </c>
      <c r="AU87" s="23" t="s">
        <v>83</v>
      </c>
      <c r="AY87" s="23" t="s">
        <v>143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81</v>
      </c>
      <c r="BK87" s="231">
        <f>ROUND(I87*H87,2)</f>
        <v>0</v>
      </c>
      <c r="BL87" s="23" t="s">
        <v>151</v>
      </c>
      <c r="BM87" s="23" t="s">
        <v>1337</v>
      </c>
    </row>
    <row r="88" s="1" customFormat="1" ht="16.5" customHeight="1">
      <c r="B88" s="45"/>
      <c r="C88" s="220" t="s">
        <v>162</v>
      </c>
      <c r="D88" s="220" t="s">
        <v>146</v>
      </c>
      <c r="E88" s="221" t="s">
        <v>1338</v>
      </c>
      <c r="F88" s="222" t="s">
        <v>1339</v>
      </c>
      <c r="G88" s="223" t="s">
        <v>804</v>
      </c>
      <c r="H88" s="224">
        <v>2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44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151</v>
      </c>
      <c r="AT88" s="23" t="s">
        <v>146</v>
      </c>
      <c r="AU88" s="23" t="s">
        <v>83</v>
      </c>
      <c r="AY88" s="23" t="s">
        <v>143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81</v>
      </c>
      <c r="BK88" s="231">
        <f>ROUND(I88*H88,2)</f>
        <v>0</v>
      </c>
      <c r="BL88" s="23" t="s">
        <v>151</v>
      </c>
      <c r="BM88" s="23" t="s">
        <v>1340</v>
      </c>
    </row>
    <row r="89" s="1" customFormat="1" ht="16.5" customHeight="1">
      <c r="B89" s="45"/>
      <c r="C89" s="220" t="s">
        <v>206</v>
      </c>
      <c r="D89" s="220" t="s">
        <v>146</v>
      </c>
      <c r="E89" s="221" t="s">
        <v>1341</v>
      </c>
      <c r="F89" s="222" t="s">
        <v>1342</v>
      </c>
      <c r="G89" s="223" t="s">
        <v>804</v>
      </c>
      <c r="H89" s="224">
        <v>6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44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151</v>
      </c>
      <c r="AT89" s="23" t="s">
        <v>146</v>
      </c>
      <c r="AU89" s="23" t="s">
        <v>83</v>
      </c>
      <c r="AY89" s="23" t="s">
        <v>143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81</v>
      </c>
      <c r="BK89" s="231">
        <f>ROUND(I89*H89,2)</f>
        <v>0</v>
      </c>
      <c r="BL89" s="23" t="s">
        <v>151</v>
      </c>
      <c r="BM89" s="23" t="s">
        <v>1343</v>
      </c>
    </row>
    <row r="90" s="1" customFormat="1" ht="16.5" customHeight="1">
      <c r="B90" s="45"/>
      <c r="C90" s="220" t="s">
        <v>210</v>
      </c>
      <c r="D90" s="220" t="s">
        <v>146</v>
      </c>
      <c r="E90" s="221" t="s">
        <v>1344</v>
      </c>
      <c r="F90" s="222" t="s">
        <v>1257</v>
      </c>
      <c r="G90" s="223" t="s">
        <v>1130</v>
      </c>
      <c r="H90" s="224">
        <v>1</v>
      </c>
      <c r="I90" s="225"/>
      <c r="J90" s="226">
        <f>ROUND(I90*H90,2)</f>
        <v>0</v>
      </c>
      <c r="K90" s="222" t="s">
        <v>21</v>
      </c>
      <c r="L90" s="71"/>
      <c r="M90" s="227" t="s">
        <v>21</v>
      </c>
      <c r="N90" s="228" t="s">
        <v>44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151</v>
      </c>
      <c r="AT90" s="23" t="s">
        <v>146</v>
      </c>
      <c r="AU90" s="23" t="s">
        <v>83</v>
      </c>
      <c r="AY90" s="23" t="s">
        <v>143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81</v>
      </c>
      <c r="BK90" s="231">
        <f>ROUND(I90*H90,2)</f>
        <v>0</v>
      </c>
      <c r="BL90" s="23" t="s">
        <v>151</v>
      </c>
      <c r="BM90" s="23" t="s">
        <v>1345</v>
      </c>
    </row>
    <row r="91" s="1" customFormat="1" ht="16.5" customHeight="1">
      <c r="B91" s="45"/>
      <c r="C91" s="220" t="s">
        <v>216</v>
      </c>
      <c r="D91" s="220" t="s">
        <v>146</v>
      </c>
      <c r="E91" s="221" t="s">
        <v>1346</v>
      </c>
      <c r="F91" s="222" t="s">
        <v>459</v>
      </c>
      <c r="G91" s="223" t="s">
        <v>1130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44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151</v>
      </c>
      <c r="AT91" s="23" t="s">
        <v>146</v>
      </c>
      <c r="AU91" s="23" t="s">
        <v>83</v>
      </c>
      <c r="AY91" s="23" t="s">
        <v>143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81</v>
      </c>
      <c r="BK91" s="231">
        <f>ROUND(I91*H91,2)</f>
        <v>0</v>
      </c>
      <c r="BL91" s="23" t="s">
        <v>151</v>
      </c>
      <c r="BM91" s="23" t="s">
        <v>1347</v>
      </c>
    </row>
    <row r="92" s="1" customFormat="1" ht="16.5" customHeight="1">
      <c r="B92" s="45"/>
      <c r="C92" s="220" t="s">
        <v>227</v>
      </c>
      <c r="D92" s="220" t="s">
        <v>146</v>
      </c>
      <c r="E92" s="221" t="s">
        <v>1348</v>
      </c>
      <c r="F92" s="222" t="s">
        <v>1349</v>
      </c>
      <c r="G92" s="223" t="s">
        <v>1130</v>
      </c>
      <c r="H92" s="224">
        <v>1</v>
      </c>
      <c r="I92" s="225"/>
      <c r="J92" s="226">
        <f>ROUND(I92*H92,2)</f>
        <v>0</v>
      </c>
      <c r="K92" s="222" t="s">
        <v>21</v>
      </c>
      <c r="L92" s="71"/>
      <c r="M92" s="227" t="s">
        <v>21</v>
      </c>
      <c r="N92" s="228" t="s">
        <v>44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151</v>
      </c>
      <c r="AT92" s="23" t="s">
        <v>146</v>
      </c>
      <c r="AU92" s="23" t="s">
        <v>83</v>
      </c>
      <c r="AY92" s="23" t="s">
        <v>143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151</v>
      </c>
      <c r="BM92" s="23" t="s">
        <v>1350</v>
      </c>
    </row>
    <row r="93" s="1" customFormat="1" ht="16.5" customHeight="1">
      <c r="B93" s="45"/>
      <c r="C93" s="220" t="s">
        <v>231</v>
      </c>
      <c r="D93" s="220" t="s">
        <v>146</v>
      </c>
      <c r="E93" s="221" t="s">
        <v>1351</v>
      </c>
      <c r="F93" s="222" t="s">
        <v>1352</v>
      </c>
      <c r="G93" s="223" t="s">
        <v>1130</v>
      </c>
      <c r="H93" s="224">
        <v>1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151</v>
      </c>
      <c r="AT93" s="23" t="s">
        <v>146</v>
      </c>
      <c r="AU93" s="23" t="s">
        <v>83</v>
      </c>
      <c r="AY93" s="23" t="s">
        <v>143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151</v>
      </c>
      <c r="BM93" s="23" t="s">
        <v>1353</v>
      </c>
    </row>
    <row r="94" s="1" customFormat="1" ht="16.5" customHeight="1">
      <c r="B94" s="45"/>
      <c r="C94" s="220" t="s">
        <v>273</v>
      </c>
      <c r="D94" s="220" t="s">
        <v>146</v>
      </c>
      <c r="E94" s="221" t="s">
        <v>304</v>
      </c>
      <c r="F94" s="222" t="s">
        <v>1354</v>
      </c>
      <c r="G94" s="223" t="s">
        <v>1130</v>
      </c>
      <c r="H94" s="224">
        <v>1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44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151</v>
      </c>
      <c r="AT94" s="23" t="s">
        <v>146</v>
      </c>
      <c r="AU94" s="23" t="s">
        <v>83</v>
      </c>
      <c r="AY94" s="23" t="s">
        <v>143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81</v>
      </c>
      <c r="BK94" s="231">
        <f>ROUND(I94*H94,2)</f>
        <v>0</v>
      </c>
      <c r="BL94" s="23" t="s">
        <v>151</v>
      </c>
      <c r="BM94" s="23" t="s">
        <v>1355</v>
      </c>
    </row>
    <row r="95" s="1" customFormat="1" ht="16.5" customHeight="1">
      <c r="B95" s="45"/>
      <c r="C95" s="220" t="s">
        <v>10</v>
      </c>
      <c r="D95" s="220" t="s">
        <v>146</v>
      </c>
      <c r="E95" s="221" t="s">
        <v>1356</v>
      </c>
      <c r="F95" s="222" t="s">
        <v>1357</v>
      </c>
      <c r="G95" s="223" t="s">
        <v>804</v>
      </c>
      <c r="H95" s="224">
        <v>2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75" t="s">
        <v>44</v>
      </c>
      <c r="O95" s="276"/>
      <c r="P95" s="277">
        <f>O95*H95</f>
        <v>0</v>
      </c>
      <c r="Q95" s="277">
        <v>0</v>
      </c>
      <c r="R95" s="277">
        <f>Q95*H95</f>
        <v>0</v>
      </c>
      <c r="S95" s="277">
        <v>0</v>
      </c>
      <c r="T95" s="278">
        <f>S95*H95</f>
        <v>0</v>
      </c>
      <c r="AR95" s="23" t="s">
        <v>151</v>
      </c>
      <c r="AT95" s="23" t="s">
        <v>146</v>
      </c>
      <c r="AU95" s="23" t="s">
        <v>83</v>
      </c>
      <c r="AY95" s="23" t="s">
        <v>143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151</v>
      </c>
      <c r="BM95" s="23" t="s">
        <v>1358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UGMV5wfcQZby7LJ0CkE2UVNASSDgyLron8eSH481uhq4Yaho7cMchQgmkZAyZderqWaQxZ5ftlBHpaqJsSeKqg==" hashValue="4b1Zr6VzZ4M+9N5vMm8uBzsSlpwX/5UNKSJmqDurIstLKvdDh/1bFF1z2YhpaBz/FDOW8avszfe56ZiEO0O5IQ==" algorithmName="SHA-512" password="CC35"/>
  <autoFilter ref="C77:K95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1359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ROUND(SUM(BE82:BE136), 2)</f>
        <v>0</v>
      </c>
      <c r="G30" s="46"/>
      <c r="H30" s="46"/>
      <c r="I30" s="157">
        <v>0.20999999999999999</v>
      </c>
      <c r="J30" s="156">
        <f>ROUND(ROUND((SUM(BE82:BE136)),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ROUND(SUM(BF82:BF136), 2)</f>
        <v>0</v>
      </c>
      <c r="G31" s="46"/>
      <c r="H31" s="46"/>
      <c r="I31" s="157">
        <v>0.14999999999999999</v>
      </c>
      <c r="J31" s="156">
        <f>ROUND(ROUND((SUM(BF82:BF136)),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ROUND(SUM(BG82:BG136),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ROUND(SUM(BH82:BH136),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ROUND(SUM(BI82:BI136),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KA06 - Topení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1360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1361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1362</v>
      </c>
      <c r="E59" s="186"/>
      <c r="F59" s="186"/>
      <c r="G59" s="186"/>
      <c r="H59" s="186"/>
      <c r="I59" s="187"/>
      <c r="J59" s="188">
        <f>J90</f>
        <v>0</v>
      </c>
      <c r="K59" s="189"/>
    </row>
    <row r="60" s="8" customFormat="1" ht="19.92" customHeight="1">
      <c r="B60" s="183"/>
      <c r="C60" s="184"/>
      <c r="D60" s="185" t="s">
        <v>1363</v>
      </c>
      <c r="E60" s="186"/>
      <c r="F60" s="186"/>
      <c r="G60" s="186"/>
      <c r="H60" s="186"/>
      <c r="I60" s="187"/>
      <c r="J60" s="188">
        <f>J101</f>
        <v>0</v>
      </c>
      <c r="K60" s="189"/>
    </row>
    <row r="61" s="8" customFormat="1" ht="19.92" customHeight="1">
      <c r="B61" s="183"/>
      <c r="C61" s="184"/>
      <c r="D61" s="185" t="s">
        <v>1364</v>
      </c>
      <c r="E61" s="186"/>
      <c r="F61" s="186"/>
      <c r="G61" s="186"/>
      <c r="H61" s="186"/>
      <c r="I61" s="187"/>
      <c r="J61" s="188">
        <f>J112</f>
        <v>0</v>
      </c>
      <c r="K61" s="189"/>
    </row>
    <row r="62" s="8" customFormat="1" ht="19.92" customHeight="1">
      <c r="B62" s="183"/>
      <c r="C62" s="184"/>
      <c r="D62" s="185" t="s">
        <v>1365</v>
      </c>
      <c r="E62" s="186"/>
      <c r="F62" s="186"/>
      <c r="G62" s="186"/>
      <c r="H62" s="186"/>
      <c r="I62" s="187"/>
      <c r="J62" s="188">
        <f>J126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127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6.5" customHeight="1">
      <c r="B72" s="45"/>
      <c r="C72" s="73"/>
      <c r="D72" s="73"/>
      <c r="E72" s="191" t="str">
        <f>E7</f>
        <v>Stavební úpravy objektu VOŠS a SŠS Vysoké Mýto v ul. Kpt. Poplera č.p. 272 - rozdělení 2. NP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105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7.25" customHeight="1">
      <c r="B74" s="45"/>
      <c r="C74" s="73"/>
      <c r="D74" s="73"/>
      <c r="E74" s="81" t="str">
        <f>E9</f>
        <v>KA06 - Topení 2. NP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na pozemku č. parc. 4020/5 v k.ú. Vysoké Mýto</v>
      </c>
      <c r="G76" s="73"/>
      <c r="H76" s="73"/>
      <c r="I76" s="193" t="s">
        <v>25</v>
      </c>
      <c r="J76" s="84" t="str">
        <f>IF(J12="","",J12)</f>
        <v>9. 5. 2019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VOŠ a SPŠ stavební Vysoké Mýto, ul. Kpt.Poplera272</v>
      </c>
      <c r="G78" s="73"/>
      <c r="H78" s="73"/>
      <c r="I78" s="193" t="s">
        <v>33</v>
      </c>
      <c r="J78" s="192" t="str">
        <f>E21</f>
        <v>Ing. David Karbulka, Jaroslav 34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128</v>
      </c>
      <c r="D81" s="196" t="s">
        <v>58</v>
      </c>
      <c r="E81" s="196" t="s">
        <v>54</v>
      </c>
      <c r="F81" s="196" t="s">
        <v>129</v>
      </c>
      <c r="G81" s="196" t="s">
        <v>130</v>
      </c>
      <c r="H81" s="196" t="s">
        <v>131</v>
      </c>
      <c r="I81" s="197" t="s">
        <v>132</v>
      </c>
      <c r="J81" s="196" t="s">
        <v>109</v>
      </c>
      <c r="K81" s="198" t="s">
        <v>133</v>
      </c>
      <c r="L81" s="199"/>
      <c r="M81" s="101" t="s">
        <v>134</v>
      </c>
      <c r="N81" s="102" t="s">
        <v>43</v>
      </c>
      <c r="O81" s="102" t="s">
        <v>135</v>
      </c>
      <c r="P81" s="102" t="s">
        <v>136</v>
      </c>
      <c r="Q81" s="102" t="s">
        <v>137</v>
      </c>
      <c r="R81" s="102" t="s">
        <v>138</v>
      </c>
      <c r="S81" s="102" t="s">
        <v>139</v>
      </c>
      <c r="T81" s="103" t="s">
        <v>140</v>
      </c>
    </row>
    <row r="82" s="1" customFormat="1" ht="29.28" customHeight="1">
      <c r="B82" s="45"/>
      <c r="C82" s="107" t="s">
        <v>110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111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1366</v>
      </c>
      <c r="F83" s="207" t="s">
        <v>1367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P84+P90+P101+P112+P126</f>
        <v>0</v>
      </c>
      <c r="Q83" s="212"/>
      <c r="R83" s="213">
        <f>R84+R90+R101+R112+R126</f>
        <v>0</v>
      </c>
      <c r="S83" s="212"/>
      <c r="T83" s="214">
        <f>T84+T90+T101+T112+T126</f>
        <v>0</v>
      </c>
      <c r="AR83" s="215" t="s">
        <v>83</v>
      </c>
      <c r="AT83" s="216" t="s">
        <v>72</v>
      </c>
      <c r="AU83" s="216" t="s">
        <v>73</v>
      </c>
      <c r="AY83" s="215" t="s">
        <v>143</v>
      </c>
      <c r="BK83" s="217">
        <f>BK84+BK90+BK101+BK112+BK126</f>
        <v>0</v>
      </c>
    </row>
    <row r="84" s="10" customFormat="1" ht="19.92" customHeight="1">
      <c r="B84" s="204"/>
      <c r="C84" s="205"/>
      <c r="D84" s="206" t="s">
        <v>72</v>
      </c>
      <c r="E84" s="218" t="s">
        <v>785</v>
      </c>
      <c r="F84" s="218" t="s">
        <v>1368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SUM(P85:P89)</f>
        <v>0</v>
      </c>
      <c r="Q84" s="212"/>
      <c r="R84" s="213">
        <f>SUM(R85:R89)</f>
        <v>0</v>
      </c>
      <c r="S84" s="212"/>
      <c r="T84" s="214">
        <f>SUM(T85:T89)</f>
        <v>0</v>
      </c>
      <c r="AR84" s="215" t="s">
        <v>81</v>
      </c>
      <c r="AT84" s="216" t="s">
        <v>72</v>
      </c>
      <c r="AU84" s="216" t="s">
        <v>81</v>
      </c>
      <c r="AY84" s="215" t="s">
        <v>143</v>
      </c>
      <c r="BK84" s="217">
        <f>SUM(BK85:BK89)</f>
        <v>0</v>
      </c>
    </row>
    <row r="85" s="1" customFormat="1" ht="16.5" customHeight="1">
      <c r="B85" s="45"/>
      <c r="C85" s="220" t="s">
        <v>81</v>
      </c>
      <c r="D85" s="220" t="s">
        <v>146</v>
      </c>
      <c r="E85" s="221" t="s">
        <v>1369</v>
      </c>
      <c r="F85" s="222" t="s">
        <v>1370</v>
      </c>
      <c r="G85" s="223" t="s">
        <v>192</v>
      </c>
      <c r="H85" s="224">
        <v>5</v>
      </c>
      <c r="I85" s="225"/>
      <c r="J85" s="226">
        <f>ROUND(I85*H85,2)</f>
        <v>0</v>
      </c>
      <c r="K85" s="222" t="s">
        <v>21</v>
      </c>
      <c r="L85" s="71"/>
      <c r="M85" s="227" t="s">
        <v>21</v>
      </c>
      <c r="N85" s="228" t="s">
        <v>44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151</v>
      </c>
      <c r="AT85" s="23" t="s">
        <v>146</v>
      </c>
      <c r="AU85" s="23" t="s">
        <v>83</v>
      </c>
      <c r="AY85" s="23" t="s">
        <v>143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81</v>
      </c>
      <c r="BK85" s="231">
        <f>ROUND(I85*H85,2)</f>
        <v>0</v>
      </c>
      <c r="BL85" s="23" t="s">
        <v>151</v>
      </c>
      <c r="BM85" s="23" t="s">
        <v>1371</v>
      </c>
    </row>
    <row r="86" s="1" customFormat="1" ht="16.5" customHeight="1">
      <c r="B86" s="45"/>
      <c r="C86" s="220" t="s">
        <v>83</v>
      </c>
      <c r="D86" s="220" t="s">
        <v>146</v>
      </c>
      <c r="E86" s="221" t="s">
        <v>1372</v>
      </c>
      <c r="F86" s="222" t="s">
        <v>1373</v>
      </c>
      <c r="G86" s="223" t="s">
        <v>192</v>
      </c>
      <c r="H86" s="224">
        <v>40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44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151</v>
      </c>
      <c r="AT86" s="23" t="s">
        <v>146</v>
      </c>
      <c r="AU86" s="23" t="s">
        <v>83</v>
      </c>
      <c r="AY86" s="23" t="s">
        <v>143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81</v>
      </c>
      <c r="BK86" s="231">
        <f>ROUND(I86*H86,2)</f>
        <v>0</v>
      </c>
      <c r="BL86" s="23" t="s">
        <v>151</v>
      </c>
      <c r="BM86" s="23" t="s">
        <v>1374</v>
      </c>
    </row>
    <row r="87" s="1" customFormat="1" ht="16.5" customHeight="1">
      <c r="B87" s="45"/>
      <c r="C87" s="220" t="s">
        <v>144</v>
      </c>
      <c r="D87" s="220" t="s">
        <v>146</v>
      </c>
      <c r="E87" s="221" t="s">
        <v>1375</v>
      </c>
      <c r="F87" s="222" t="s">
        <v>1376</v>
      </c>
      <c r="G87" s="223" t="s">
        <v>192</v>
      </c>
      <c r="H87" s="224">
        <v>40</v>
      </c>
      <c r="I87" s="225"/>
      <c r="J87" s="226">
        <f>ROUND(I87*H87,2)</f>
        <v>0</v>
      </c>
      <c r="K87" s="222" t="s">
        <v>21</v>
      </c>
      <c r="L87" s="71"/>
      <c r="M87" s="227" t="s">
        <v>21</v>
      </c>
      <c r="N87" s="228" t="s">
        <v>44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151</v>
      </c>
      <c r="AT87" s="23" t="s">
        <v>146</v>
      </c>
      <c r="AU87" s="23" t="s">
        <v>83</v>
      </c>
      <c r="AY87" s="23" t="s">
        <v>143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81</v>
      </c>
      <c r="BK87" s="231">
        <f>ROUND(I87*H87,2)</f>
        <v>0</v>
      </c>
      <c r="BL87" s="23" t="s">
        <v>151</v>
      </c>
      <c r="BM87" s="23" t="s">
        <v>1377</v>
      </c>
    </row>
    <row r="88" s="1" customFormat="1" ht="16.5" customHeight="1">
      <c r="B88" s="45"/>
      <c r="C88" s="220" t="s">
        <v>151</v>
      </c>
      <c r="D88" s="220" t="s">
        <v>146</v>
      </c>
      <c r="E88" s="221" t="s">
        <v>1378</v>
      </c>
      <c r="F88" s="222" t="s">
        <v>1379</v>
      </c>
      <c r="G88" s="223" t="s">
        <v>192</v>
      </c>
      <c r="H88" s="224">
        <v>15</v>
      </c>
      <c r="I88" s="225"/>
      <c r="J88" s="226">
        <f>ROUND(I88*H88,2)</f>
        <v>0</v>
      </c>
      <c r="K88" s="222" t="s">
        <v>21</v>
      </c>
      <c r="L88" s="71"/>
      <c r="M88" s="227" t="s">
        <v>21</v>
      </c>
      <c r="N88" s="228" t="s">
        <v>44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151</v>
      </c>
      <c r="AT88" s="23" t="s">
        <v>146</v>
      </c>
      <c r="AU88" s="23" t="s">
        <v>83</v>
      </c>
      <c r="AY88" s="23" t="s">
        <v>143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81</v>
      </c>
      <c r="BK88" s="231">
        <f>ROUND(I88*H88,2)</f>
        <v>0</v>
      </c>
      <c r="BL88" s="23" t="s">
        <v>151</v>
      </c>
      <c r="BM88" s="23" t="s">
        <v>1380</v>
      </c>
    </row>
    <row r="89" s="1" customFormat="1" ht="16.5" customHeight="1">
      <c r="B89" s="45"/>
      <c r="C89" s="220" t="s">
        <v>167</v>
      </c>
      <c r="D89" s="220" t="s">
        <v>146</v>
      </c>
      <c r="E89" s="221" t="s">
        <v>1381</v>
      </c>
      <c r="F89" s="222" t="s">
        <v>1382</v>
      </c>
      <c r="G89" s="223" t="s">
        <v>192</v>
      </c>
      <c r="H89" s="224">
        <v>110</v>
      </c>
      <c r="I89" s="225"/>
      <c r="J89" s="226">
        <f>ROUND(I89*H89,2)</f>
        <v>0</v>
      </c>
      <c r="K89" s="222" t="s">
        <v>21</v>
      </c>
      <c r="L89" s="71"/>
      <c r="M89" s="227" t="s">
        <v>21</v>
      </c>
      <c r="N89" s="228" t="s">
        <v>44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151</v>
      </c>
      <c r="AT89" s="23" t="s">
        <v>146</v>
      </c>
      <c r="AU89" s="23" t="s">
        <v>83</v>
      </c>
      <c r="AY89" s="23" t="s">
        <v>143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81</v>
      </c>
      <c r="BK89" s="231">
        <f>ROUND(I89*H89,2)</f>
        <v>0</v>
      </c>
      <c r="BL89" s="23" t="s">
        <v>151</v>
      </c>
      <c r="BM89" s="23" t="s">
        <v>1383</v>
      </c>
    </row>
    <row r="90" s="10" customFormat="1" ht="29.88" customHeight="1">
      <c r="B90" s="204"/>
      <c r="C90" s="205"/>
      <c r="D90" s="206" t="s">
        <v>72</v>
      </c>
      <c r="E90" s="218" t="s">
        <v>798</v>
      </c>
      <c r="F90" s="218" t="s">
        <v>1384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SUM(P91:P100)</f>
        <v>0</v>
      </c>
      <c r="Q90" s="212"/>
      <c r="R90" s="213">
        <f>SUM(R91:R100)</f>
        <v>0</v>
      </c>
      <c r="S90" s="212"/>
      <c r="T90" s="214">
        <f>SUM(T91:T100)</f>
        <v>0</v>
      </c>
      <c r="AR90" s="215" t="s">
        <v>81</v>
      </c>
      <c r="AT90" s="216" t="s">
        <v>72</v>
      </c>
      <c r="AU90" s="216" t="s">
        <v>81</v>
      </c>
      <c r="AY90" s="215" t="s">
        <v>143</v>
      </c>
      <c r="BK90" s="217">
        <f>SUM(BK91:BK100)</f>
        <v>0</v>
      </c>
    </row>
    <row r="91" s="1" customFormat="1" ht="16.5" customHeight="1">
      <c r="B91" s="45"/>
      <c r="C91" s="220" t="s">
        <v>173</v>
      </c>
      <c r="D91" s="220" t="s">
        <v>146</v>
      </c>
      <c r="E91" s="221" t="s">
        <v>1385</v>
      </c>
      <c r="F91" s="222" t="s">
        <v>1386</v>
      </c>
      <c r="G91" s="223" t="s">
        <v>804</v>
      </c>
      <c r="H91" s="224">
        <v>1</v>
      </c>
      <c r="I91" s="225"/>
      <c r="J91" s="226">
        <f>ROUND(I91*H91,2)</f>
        <v>0</v>
      </c>
      <c r="K91" s="222" t="s">
        <v>21</v>
      </c>
      <c r="L91" s="71"/>
      <c r="M91" s="227" t="s">
        <v>21</v>
      </c>
      <c r="N91" s="228" t="s">
        <v>44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151</v>
      </c>
      <c r="AT91" s="23" t="s">
        <v>146</v>
      </c>
      <c r="AU91" s="23" t="s">
        <v>83</v>
      </c>
      <c r="AY91" s="23" t="s">
        <v>143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81</v>
      </c>
      <c r="BK91" s="231">
        <f>ROUND(I91*H91,2)</f>
        <v>0</v>
      </c>
      <c r="BL91" s="23" t="s">
        <v>151</v>
      </c>
      <c r="BM91" s="23" t="s">
        <v>1387</v>
      </c>
    </row>
    <row r="92" s="1" customFormat="1" ht="16.5" customHeight="1">
      <c r="B92" s="45"/>
      <c r="C92" s="220" t="s">
        <v>189</v>
      </c>
      <c r="D92" s="220" t="s">
        <v>146</v>
      </c>
      <c r="E92" s="221" t="s">
        <v>1388</v>
      </c>
      <c r="F92" s="222" t="s">
        <v>1389</v>
      </c>
      <c r="G92" s="223" t="s">
        <v>21</v>
      </c>
      <c r="H92" s="224">
        <v>0</v>
      </c>
      <c r="I92" s="225"/>
      <c r="J92" s="226">
        <f>ROUND(I92*H92,2)</f>
        <v>0</v>
      </c>
      <c r="K92" s="222" t="s">
        <v>21</v>
      </c>
      <c r="L92" s="71"/>
      <c r="M92" s="227" t="s">
        <v>21</v>
      </c>
      <c r="N92" s="228" t="s">
        <v>44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151</v>
      </c>
      <c r="AT92" s="23" t="s">
        <v>146</v>
      </c>
      <c r="AU92" s="23" t="s">
        <v>83</v>
      </c>
      <c r="AY92" s="23" t="s">
        <v>143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81</v>
      </c>
      <c r="BK92" s="231">
        <f>ROUND(I92*H92,2)</f>
        <v>0</v>
      </c>
      <c r="BL92" s="23" t="s">
        <v>151</v>
      </c>
      <c r="BM92" s="23" t="s">
        <v>1390</v>
      </c>
    </row>
    <row r="93" s="1" customFormat="1" ht="16.5" customHeight="1">
      <c r="B93" s="45"/>
      <c r="C93" s="220" t="s">
        <v>162</v>
      </c>
      <c r="D93" s="220" t="s">
        <v>146</v>
      </c>
      <c r="E93" s="221" t="s">
        <v>1391</v>
      </c>
      <c r="F93" s="222" t="s">
        <v>1392</v>
      </c>
      <c r="G93" s="223" t="s">
        <v>1130</v>
      </c>
      <c r="H93" s="224">
        <v>1</v>
      </c>
      <c r="I93" s="225"/>
      <c r="J93" s="226">
        <f>ROUND(I93*H93,2)</f>
        <v>0</v>
      </c>
      <c r="K93" s="222" t="s">
        <v>21</v>
      </c>
      <c r="L93" s="71"/>
      <c r="M93" s="227" t="s">
        <v>21</v>
      </c>
      <c r="N93" s="228" t="s">
        <v>44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151</v>
      </c>
      <c r="AT93" s="23" t="s">
        <v>146</v>
      </c>
      <c r="AU93" s="23" t="s">
        <v>83</v>
      </c>
      <c r="AY93" s="23" t="s">
        <v>143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81</v>
      </c>
      <c r="BK93" s="231">
        <f>ROUND(I93*H93,2)</f>
        <v>0</v>
      </c>
      <c r="BL93" s="23" t="s">
        <v>151</v>
      </c>
      <c r="BM93" s="23" t="s">
        <v>1393</v>
      </c>
    </row>
    <row r="94" s="1" customFormat="1" ht="16.5" customHeight="1">
      <c r="B94" s="45"/>
      <c r="C94" s="220" t="s">
        <v>206</v>
      </c>
      <c r="D94" s="220" t="s">
        <v>146</v>
      </c>
      <c r="E94" s="221" t="s">
        <v>1394</v>
      </c>
      <c r="F94" s="222" t="s">
        <v>1395</v>
      </c>
      <c r="G94" s="223" t="s">
        <v>804</v>
      </c>
      <c r="H94" s="224">
        <v>1</v>
      </c>
      <c r="I94" s="225"/>
      <c r="J94" s="226">
        <f>ROUND(I94*H94,2)</f>
        <v>0</v>
      </c>
      <c r="K94" s="222" t="s">
        <v>21</v>
      </c>
      <c r="L94" s="71"/>
      <c r="M94" s="227" t="s">
        <v>21</v>
      </c>
      <c r="N94" s="228" t="s">
        <v>44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151</v>
      </c>
      <c r="AT94" s="23" t="s">
        <v>146</v>
      </c>
      <c r="AU94" s="23" t="s">
        <v>83</v>
      </c>
      <c r="AY94" s="23" t="s">
        <v>143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81</v>
      </c>
      <c r="BK94" s="231">
        <f>ROUND(I94*H94,2)</f>
        <v>0</v>
      </c>
      <c r="BL94" s="23" t="s">
        <v>151</v>
      </c>
      <c r="BM94" s="23" t="s">
        <v>1396</v>
      </c>
    </row>
    <row r="95" s="1" customFormat="1" ht="16.5" customHeight="1">
      <c r="B95" s="45"/>
      <c r="C95" s="220" t="s">
        <v>210</v>
      </c>
      <c r="D95" s="220" t="s">
        <v>146</v>
      </c>
      <c r="E95" s="221" t="s">
        <v>1397</v>
      </c>
      <c r="F95" s="222" t="s">
        <v>1398</v>
      </c>
      <c r="G95" s="223" t="s">
        <v>1399</v>
      </c>
      <c r="H95" s="224">
        <v>5</v>
      </c>
      <c r="I95" s="225"/>
      <c r="J95" s="226">
        <f>ROUND(I95*H95,2)</f>
        <v>0</v>
      </c>
      <c r="K95" s="222" t="s">
        <v>21</v>
      </c>
      <c r="L95" s="71"/>
      <c r="M95" s="227" t="s">
        <v>21</v>
      </c>
      <c r="N95" s="228" t="s">
        <v>44</v>
      </c>
      <c r="O95" s="4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AR95" s="23" t="s">
        <v>151</v>
      </c>
      <c r="AT95" s="23" t="s">
        <v>146</v>
      </c>
      <c r="AU95" s="23" t="s">
        <v>83</v>
      </c>
      <c r="AY95" s="23" t="s">
        <v>143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81</v>
      </c>
      <c r="BK95" s="231">
        <f>ROUND(I95*H95,2)</f>
        <v>0</v>
      </c>
      <c r="BL95" s="23" t="s">
        <v>151</v>
      </c>
      <c r="BM95" s="23" t="s">
        <v>1400</v>
      </c>
    </row>
    <row r="96" s="1" customFormat="1" ht="16.5" customHeight="1">
      <c r="B96" s="45"/>
      <c r="C96" s="220" t="s">
        <v>216</v>
      </c>
      <c r="D96" s="220" t="s">
        <v>146</v>
      </c>
      <c r="E96" s="221" t="s">
        <v>1401</v>
      </c>
      <c r="F96" s="222" t="s">
        <v>1402</v>
      </c>
      <c r="G96" s="223" t="s">
        <v>804</v>
      </c>
      <c r="H96" s="224">
        <v>1</v>
      </c>
      <c r="I96" s="225"/>
      <c r="J96" s="226">
        <f>ROUND(I96*H96,2)</f>
        <v>0</v>
      </c>
      <c r="K96" s="222" t="s">
        <v>21</v>
      </c>
      <c r="L96" s="71"/>
      <c r="M96" s="227" t="s">
        <v>21</v>
      </c>
      <c r="N96" s="228" t="s">
        <v>44</v>
      </c>
      <c r="O96" s="4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3" t="s">
        <v>151</v>
      </c>
      <c r="AT96" s="23" t="s">
        <v>146</v>
      </c>
      <c r="AU96" s="23" t="s">
        <v>83</v>
      </c>
      <c r="AY96" s="23" t="s">
        <v>143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3" t="s">
        <v>81</v>
      </c>
      <c r="BK96" s="231">
        <f>ROUND(I96*H96,2)</f>
        <v>0</v>
      </c>
      <c r="BL96" s="23" t="s">
        <v>151</v>
      </c>
      <c r="BM96" s="23" t="s">
        <v>1403</v>
      </c>
    </row>
    <row r="97" s="1" customFormat="1" ht="16.5" customHeight="1">
      <c r="B97" s="45"/>
      <c r="C97" s="220" t="s">
        <v>227</v>
      </c>
      <c r="D97" s="220" t="s">
        <v>146</v>
      </c>
      <c r="E97" s="221" t="s">
        <v>1404</v>
      </c>
      <c r="F97" s="222" t="s">
        <v>1405</v>
      </c>
      <c r="G97" s="223" t="s">
        <v>804</v>
      </c>
      <c r="H97" s="224">
        <v>1</v>
      </c>
      <c r="I97" s="225"/>
      <c r="J97" s="226">
        <f>ROUND(I97*H97,2)</f>
        <v>0</v>
      </c>
      <c r="K97" s="222" t="s">
        <v>21</v>
      </c>
      <c r="L97" s="71"/>
      <c r="M97" s="227" t="s">
        <v>21</v>
      </c>
      <c r="N97" s="228" t="s">
        <v>44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151</v>
      </c>
      <c r="AT97" s="23" t="s">
        <v>146</v>
      </c>
      <c r="AU97" s="23" t="s">
        <v>83</v>
      </c>
      <c r="AY97" s="23" t="s">
        <v>143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81</v>
      </c>
      <c r="BK97" s="231">
        <f>ROUND(I97*H97,2)</f>
        <v>0</v>
      </c>
      <c r="BL97" s="23" t="s">
        <v>151</v>
      </c>
      <c r="BM97" s="23" t="s">
        <v>1406</v>
      </c>
    </row>
    <row r="98" s="1" customFormat="1" ht="16.5" customHeight="1">
      <c r="B98" s="45"/>
      <c r="C98" s="220" t="s">
        <v>231</v>
      </c>
      <c r="D98" s="220" t="s">
        <v>146</v>
      </c>
      <c r="E98" s="221" t="s">
        <v>1407</v>
      </c>
      <c r="F98" s="222" t="s">
        <v>1408</v>
      </c>
      <c r="G98" s="223" t="s">
        <v>978</v>
      </c>
      <c r="H98" s="224">
        <v>8</v>
      </c>
      <c r="I98" s="225"/>
      <c r="J98" s="226">
        <f>ROUND(I98*H98,2)</f>
        <v>0</v>
      </c>
      <c r="K98" s="222" t="s">
        <v>21</v>
      </c>
      <c r="L98" s="71"/>
      <c r="M98" s="227" t="s">
        <v>21</v>
      </c>
      <c r="N98" s="228" t="s">
        <v>44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3" t="s">
        <v>151</v>
      </c>
      <c r="AT98" s="23" t="s">
        <v>146</v>
      </c>
      <c r="AU98" s="23" t="s">
        <v>83</v>
      </c>
      <c r="AY98" s="23" t="s">
        <v>143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81</v>
      </c>
      <c r="BK98" s="231">
        <f>ROUND(I98*H98,2)</f>
        <v>0</v>
      </c>
      <c r="BL98" s="23" t="s">
        <v>151</v>
      </c>
      <c r="BM98" s="23" t="s">
        <v>1409</v>
      </c>
    </row>
    <row r="99" s="1" customFormat="1" ht="16.5" customHeight="1">
      <c r="B99" s="45"/>
      <c r="C99" s="220" t="s">
        <v>273</v>
      </c>
      <c r="D99" s="220" t="s">
        <v>146</v>
      </c>
      <c r="E99" s="221" t="s">
        <v>1410</v>
      </c>
      <c r="F99" s="222" t="s">
        <v>1411</v>
      </c>
      <c r="G99" s="223" t="s">
        <v>1412</v>
      </c>
      <c r="H99" s="224">
        <v>1</v>
      </c>
      <c r="I99" s="225"/>
      <c r="J99" s="226">
        <f>ROUND(I99*H99,2)</f>
        <v>0</v>
      </c>
      <c r="K99" s="222" t="s">
        <v>21</v>
      </c>
      <c r="L99" s="71"/>
      <c r="M99" s="227" t="s">
        <v>21</v>
      </c>
      <c r="N99" s="228" t="s">
        <v>44</v>
      </c>
      <c r="O99" s="4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AR99" s="23" t="s">
        <v>151</v>
      </c>
      <c r="AT99" s="23" t="s">
        <v>146</v>
      </c>
      <c r="AU99" s="23" t="s">
        <v>83</v>
      </c>
      <c r="AY99" s="23" t="s">
        <v>143</v>
      </c>
      <c r="BE99" s="231">
        <f>IF(N99="základní",J99,0)</f>
        <v>0</v>
      </c>
      <c r="BF99" s="231">
        <f>IF(N99="snížená",J99,0)</f>
        <v>0</v>
      </c>
      <c r="BG99" s="231">
        <f>IF(N99="zákl. přenesená",J99,0)</f>
        <v>0</v>
      </c>
      <c r="BH99" s="231">
        <f>IF(N99="sníž. přenesená",J99,0)</f>
        <v>0</v>
      </c>
      <c r="BI99" s="231">
        <f>IF(N99="nulová",J99,0)</f>
        <v>0</v>
      </c>
      <c r="BJ99" s="23" t="s">
        <v>81</v>
      </c>
      <c r="BK99" s="231">
        <f>ROUND(I99*H99,2)</f>
        <v>0</v>
      </c>
      <c r="BL99" s="23" t="s">
        <v>151</v>
      </c>
      <c r="BM99" s="23" t="s">
        <v>1413</v>
      </c>
    </row>
    <row r="100" s="1" customFormat="1" ht="16.5" customHeight="1">
      <c r="B100" s="45"/>
      <c r="C100" s="220" t="s">
        <v>10</v>
      </c>
      <c r="D100" s="220" t="s">
        <v>146</v>
      </c>
      <c r="E100" s="221" t="s">
        <v>1414</v>
      </c>
      <c r="F100" s="222" t="s">
        <v>1415</v>
      </c>
      <c r="G100" s="223" t="s">
        <v>804</v>
      </c>
      <c r="H100" s="224">
        <v>2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44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151</v>
      </c>
      <c r="AT100" s="23" t="s">
        <v>146</v>
      </c>
      <c r="AU100" s="23" t="s">
        <v>83</v>
      </c>
      <c r="AY100" s="23" t="s">
        <v>143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81</v>
      </c>
      <c r="BK100" s="231">
        <f>ROUND(I100*H100,2)</f>
        <v>0</v>
      </c>
      <c r="BL100" s="23" t="s">
        <v>151</v>
      </c>
      <c r="BM100" s="23" t="s">
        <v>1416</v>
      </c>
    </row>
    <row r="101" s="10" customFormat="1" ht="29.88" customHeight="1">
      <c r="B101" s="204"/>
      <c r="C101" s="205"/>
      <c r="D101" s="206" t="s">
        <v>72</v>
      </c>
      <c r="E101" s="218" t="s">
        <v>800</v>
      </c>
      <c r="F101" s="218" t="s">
        <v>1417</v>
      </c>
      <c r="G101" s="205"/>
      <c r="H101" s="205"/>
      <c r="I101" s="208"/>
      <c r="J101" s="219">
        <f>BK101</f>
        <v>0</v>
      </c>
      <c r="K101" s="205"/>
      <c r="L101" s="210"/>
      <c r="M101" s="211"/>
      <c r="N101" s="212"/>
      <c r="O101" s="212"/>
      <c r="P101" s="213">
        <f>SUM(P102:P111)</f>
        <v>0</v>
      </c>
      <c r="Q101" s="212"/>
      <c r="R101" s="213">
        <f>SUM(R102:R111)</f>
        <v>0</v>
      </c>
      <c r="S101" s="212"/>
      <c r="T101" s="214">
        <f>SUM(T102:T111)</f>
        <v>0</v>
      </c>
      <c r="AR101" s="215" t="s">
        <v>81</v>
      </c>
      <c r="AT101" s="216" t="s">
        <v>72</v>
      </c>
      <c r="AU101" s="216" t="s">
        <v>81</v>
      </c>
      <c r="AY101" s="215" t="s">
        <v>143</v>
      </c>
      <c r="BK101" s="217">
        <f>SUM(BK102:BK111)</f>
        <v>0</v>
      </c>
    </row>
    <row r="102" s="1" customFormat="1" ht="16.5" customHeight="1">
      <c r="B102" s="45"/>
      <c r="C102" s="220" t="s">
        <v>290</v>
      </c>
      <c r="D102" s="220" t="s">
        <v>146</v>
      </c>
      <c r="E102" s="221" t="s">
        <v>1418</v>
      </c>
      <c r="F102" s="222" t="s">
        <v>1419</v>
      </c>
      <c r="G102" s="223" t="s">
        <v>804</v>
      </c>
      <c r="H102" s="224">
        <v>6</v>
      </c>
      <c r="I102" s="225"/>
      <c r="J102" s="226">
        <f>ROUND(I102*H102,2)</f>
        <v>0</v>
      </c>
      <c r="K102" s="222" t="s">
        <v>21</v>
      </c>
      <c r="L102" s="71"/>
      <c r="M102" s="227" t="s">
        <v>21</v>
      </c>
      <c r="N102" s="228" t="s">
        <v>44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151</v>
      </c>
      <c r="AT102" s="23" t="s">
        <v>146</v>
      </c>
      <c r="AU102" s="23" t="s">
        <v>83</v>
      </c>
      <c r="AY102" s="23" t="s">
        <v>143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81</v>
      </c>
      <c r="BK102" s="231">
        <f>ROUND(I102*H102,2)</f>
        <v>0</v>
      </c>
      <c r="BL102" s="23" t="s">
        <v>151</v>
      </c>
      <c r="BM102" s="23" t="s">
        <v>1420</v>
      </c>
    </row>
    <row r="103" s="1" customFormat="1" ht="16.5" customHeight="1">
      <c r="B103" s="45"/>
      <c r="C103" s="220" t="s">
        <v>296</v>
      </c>
      <c r="D103" s="220" t="s">
        <v>146</v>
      </c>
      <c r="E103" s="221" t="s">
        <v>1421</v>
      </c>
      <c r="F103" s="222" t="s">
        <v>1422</v>
      </c>
      <c r="G103" s="223" t="s">
        <v>804</v>
      </c>
      <c r="H103" s="224">
        <v>10</v>
      </c>
      <c r="I103" s="225"/>
      <c r="J103" s="226">
        <f>ROUND(I103*H103,2)</f>
        <v>0</v>
      </c>
      <c r="K103" s="222" t="s">
        <v>21</v>
      </c>
      <c r="L103" s="71"/>
      <c r="M103" s="227" t="s">
        <v>21</v>
      </c>
      <c r="N103" s="228" t="s">
        <v>44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151</v>
      </c>
      <c r="AT103" s="23" t="s">
        <v>146</v>
      </c>
      <c r="AU103" s="23" t="s">
        <v>83</v>
      </c>
      <c r="AY103" s="23" t="s">
        <v>143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81</v>
      </c>
      <c r="BK103" s="231">
        <f>ROUND(I103*H103,2)</f>
        <v>0</v>
      </c>
      <c r="BL103" s="23" t="s">
        <v>151</v>
      </c>
      <c r="BM103" s="23" t="s">
        <v>1423</v>
      </c>
    </row>
    <row r="104" s="1" customFormat="1" ht="16.5" customHeight="1">
      <c r="B104" s="45"/>
      <c r="C104" s="220" t="s">
        <v>325</v>
      </c>
      <c r="D104" s="220" t="s">
        <v>146</v>
      </c>
      <c r="E104" s="221" t="s">
        <v>1424</v>
      </c>
      <c r="F104" s="222" t="s">
        <v>1425</v>
      </c>
      <c r="G104" s="223" t="s">
        <v>804</v>
      </c>
      <c r="H104" s="224">
        <v>6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44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151</v>
      </c>
      <c r="AT104" s="23" t="s">
        <v>146</v>
      </c>
      <c r="AU104" s="23" t="s">
        <v>83</v>
      </c>
      <c r="AY104" s="23" t="s">
        <v>143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81</v>
      </c>
      <c r="BK104" s="231">
        <f>ROUND(I104*H104,2)</f>
        <v>0</v>
      </c>
      <c r="BL104" s="23" t="s">
        <v>151</v>
      </c>
      <c r="BM104" s="23" t="s">
        <v>1426</v>
      </c>
    </row>
    <row r="105" s="1" customFormat="1" ht="16.5" customHeight="1">
      <c r="B105" s="45"/>
      <c r="C105" s="220" t="s">
        <v>329</v>
      </c>
      <c r="D105" s="220" t="s">
        <v>146</v>
      </c>
      <c r="E105" s="221" t="s">
        <v>1427</v>
      </c>
      <c r="F105" s="222" t="s">
        <v>1428</v>
      </c>
      <c r="G105" s="223" t="s">
        <v>192</v>
      </c>
      <c r="H105" s="224">
        <v>12</v>
      </c>
      <c r="I105" s="225"/>
      <c r="J105" s="226">
        <f>ROUND(I105*H105,2)</f>
        <v>0</v>
      </c>
      <c r="K105" s="222" t="s">
        <v>21</v>
      </c>
      <c r="L105" s="71"/>
      <c r="M105" s="227" t="s">
        <v>21</v>
      </c>
      <c r="N105" s="228" t="s">
        <v>44</v>
      </c>
      <c r="O105" s="4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3" t="s">
        <v>151</v>
      </c>
      <c r="AT105" s="23" t="s">
        <v>146</v>
      </c>
      <c r="AU105" s="23" t="s">
        <v>83</v>
      </c>
      <c r="AY105" s="23" t="s">
        <v>143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3" t="s">
        <v>81</v>
      </c>
      <c r="BK105" s="231">
        <f>ROUND(I105*H105,2)</f>
        <v>0</v>
      </c>
      <c r="BL105" s="23" t="s">
        <v>151</v>
      </c>
      <c r="BM105" s="23" t="s">
        <v>1429</v>
      </c>
    </row>
    <row r="106" s="1" customFormat="1" ht="16.5" customHeight="1">
      <c r="B106" s="45"/>
      <c r="C106" s="220" t="s">
        <v>335</v>
      </c>
      <c r="D106" s="220" t="s">
        <v>146</v>
      </c>
      <c r="E106" s="221" t="s">
        <v>1430</v>
      </c>
      <c r="F106" s="222" t="s">
        <v>1431</v>
      </c>
      <c r="G106" s="223" t="s">
        <v>192</v>
      </c>
      <c r="H106" s="224">
        <v>35</v>
      </c>
      <c r="I106" s="225"/>
      <c r="J106" s="226">
        <f>ROUND(I106*H106,2)</f>
        <v>0</v>
      </c>
      <c r="K106" s="222" t="s">
        <v>21</v>
      </c>
      <c r="L106" s="71"/>
      <c r="M106" s="227" t="s">
        <v>21</v>
      </c>
      <c r="N106" s="228" t="s">
        <v>44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151</v>
      </c>
      <c r="AT106" s="23" t="s">
        <v>146</v>
      </c>
      <c r="AU106" s="23" t="s">
        <v>83</v>
      </c>
      <c r="AY106" s="23" t="s">
        <v>143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81</v>
      </c>
      <c r="BK106" s="231">
        <f>ROUND(I106*H106,2)</f>
        <v>0</v>
      </c>
      <c r="BL106" s="23" t="s">
        <v>151</v>
      </c>
      <c r="BM106" s="23" t="s">
        <v>1432</v>
      </c>
    </row>
    <row r="107" s="1" customFormat="1" ht="16.5" customHeight="1">
      <c r="B107" s="45"/>
      <c r="C107" s="220" t="s">
        <v>9</v>
      </c>
      <c r="D107" s="220" t="s">
        <v>146</v>
      </c>
      <c r="E107" s="221" t="s">
        <v>1433</v>
      </c>
      <c r="F107" s="222" t="s">
        <v>1434</v>
      </c>
      <c r="G107" s="223" t="s">
        <v>192</v>
      </c>
      <c r="H107" s="224">
        <v>40</v>
      </c>
      <c r="I107" s="225"/>
      <c r="J107" s="226">
        <f>ROUND(I107*H107,2)</f>
        <v>0</v>
      </c>
      <c r="K107" s="222" t="s">
        <v>21</v>
      </c>
      <c r="L107" s="71"/>
      <c r="M107" s="227" t="s">
        <v>21</v>
      </c>
      <c r="N107" s="228" t="s">
        <v>44</v>
      </c>
      <c r="O107" s="4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3" t="s">
        <v>151</v>
      </c>
      <c r="AT107" s="23" t="s">
        <v>146</v>
      </c>
      <c r="AU107" s="23" t="s">
        <v>83</v>
      </c>
      <c r="AY107" s="23" t="s">
        <v>143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81</v>
      </c>
      <c r="BK107" s="231">
        <f>ROUND(I107*H107,2)</f>
        <v>0</v>
      </c>
      <c r="BL107" s="23" t="s">
        <v>151</v>
      </c>
      <c r="BM107" s="23" t="s">
        <v>1435</v>
      </c>
    </row>
    <row r="108" s="1" customFormat="1" ht="16.5" customHeight="1">
      <c r="B108" s="45"/>
      <c r="C108" s="220" t="s">
        <v>347</v>
      </c>
      <c r="D108" s="220" t="s">
        <v>146</v>
      </c>
      <c r="E108" s="221" t="s">
        <v>1436</v>
      </c>
      <c r="F108" s="222" t="s">
        <v>1437</v>
      </c>
      <c r="G108" s="223" t="s">
        <v>192</v>
      </c>
      <c r="H108" s="224">
        <v>15</v>
      </c>
      <c r="I108" s="225"/>
      <c r="J108" s="226">
        <f>ROUND(I108*H108,2)</f>
        <v>0</v>
      </c>
      <c r="K108" s="222" t="s">
        <v>21</v>
      </c>
      <c r="L108" s="71"/>
      <c r="M108" s="227" t="s">
        <v>21</v>
      </c>
      <c r="N108" s="228" t="s">
        <v>44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151</v>
      </c>
      <c r="AT108" s="23" t="s">
        <v>146</v>
      </c>
      <c r="AU108" s="23" t="s">
        <v>83</v>
      </c>
      <c r="AY108" s="23" t="s">
        <v>143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81</v>
      </c>
      <c r="BK108" s="231">
        <f>ROUND(I108*H108,2)</f>
        <v>0</v>
      </c>
      <c r="BL108" s="23" t="s">
        <v>151</v>
      </c>
      <c r="BM108" s="23" t="s">
        <v>1438</v>
      </c>
    </row>
    <row r="109" s="1" customFormat="1" ht="16.5" customHeight="1">
      <c r="B109" s="45"/>
      <c r="C109" s="220" t="s">
        <v>352</v>
      </c>
      <c r="D109" s="220" t="s">
        <v>146</v>
      </c>
      <c r="E109" s="221" t="s">
        <v>1439</v>
      </c>
      <c r="F109" s="222" t="s">
        <v>1440</v>
      </c>
      <c r="G109" s="223" t="s">
        <v>192</v>
      </c>
      <c r="H109" s="224">
        <v>200</v>
      </c>
      <c r="I109" s="225"/>
      <c r="J109" s="226">
        <f>ROUND(I109*H109,2)</f>
        <v>0</v>
      </c>
      <c r="K109" s="222" t="s">
        <v>21</v>
      </c>
      <c r="L109" s="71"/>
      <c r="M109" s="227" t="s">
        <v>21</v>
      </c>
      <c r="N109" s="228" t="s">
        <v>44</v>
      </c>
      <c r="O109" s="4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3" t="s">
        <v>151</v>
      </c>
      <c r="AT109" s="23" t="s">
        <v>146</v>
      </c>
      <c r="AU109" s="23" t="s">
        <v>83</v>
      </c>
      <c r="AY109" s="23" t="s">
        <v>143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3" t="s">
        <v>81</v>
      </c>
      <c r="BK109" s="231">
        <f>ROUND(I109*H109,2)</f>
        <v>0</v>
      </c>
      <c r="BL109" s="23" t="s">
        <v>151</v>
      </c>
      <c r="BM109" s="23" t="s">
        <v>1441</v>
      </c>
    </row>
    <row r="110" s="1" customFormat="1" ht="16.5" customHeight="1">
      <c r="B110" s="45"/>
      <c r="C110" s="220" t="s">
        <v>359</v>
      </c>
      <c r="D110" s="220" t="s">
        <v>146</v>
      </c>
      <c r="E110" s="221" t="s">
        <v>1442</v>
      </c>
      <c r="F110" s="222" t="s">
        <v>1443</v>
      </c>
      <c r="G110" s="223" t="s">
        <v>804</v>
      </c>
      <c r="H110" s="224">
        <v>80</v>
      </c>
      <c r="I110" s="225"/>
      <c r="J110" s="226">
        <f>ROUND(I110*H110,2)</f>
        <v>0</v>
      </c>
      <c r="K110" s="222" t="s">
        <v>21</v>
      </c>
      <c r="L110" s="71"/>
      <c r="M110" s="227" t="s">
        <v>21</v>
      </c>
      <c r="N110" s="228" t="s">
        <v>44</v>
      </c>
      <c r="O110" s="4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AR110" s="23" t="s">
        <v>151</v>
      </c>
      <c r="AT110" s="23" t="s">
        <v>146</v>
      </c>
      <c r="AU110" s="23" t="s">
        <v>83</v>
      </c>
      <c r="AY110" s="23" t="s">
        <v>143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81</v>
      </c>
      <c r="BK110" s="231">
        <f>ROUND(I110*H110,2)</f>
        <v>0</v>
      </c>
      <c r="BL110" s="23" t="s">
        <v>151</v>
      </c>
      <c r="BM110" s="23" t="s">
        <v>1444</v>
      </c>
    </row>
    <row r="111" s="1" customFormat="1" ht="16.5" customHeight="1">
      <c r="B111" s="45"/>
      <c r="C111" s="220" t="s">
        <v>364</v>
      </c>
      <c r="D111" s="220" t="s">
        <v>146</v>
      </c>
      <c r="E111" s="221" t="s">
        <v>1445</v>
      </c>
      <c r="F111" s="222" t="s">
        <v>1446</v>
      </c>
      <c r="G111" s="223" t="s">
        <v>192</v>
      </c>
      <c r="H111" s="224">
        <v>70</v>
      </c>
      <c r="I111" s="225"/>
      <c r="J111" s="226">
        <f>ROUND(I111*H111,2)</f>
        <v>0</v>
      </c>
      <c r="K111" s="222" t="s">
        <v>21</v>
      </c>
      <c r="L111" s="71"/>
      <c r="M111" s="227" t="s">
        <v>21</v>
      </c>
      <c r="N111" s="228" t="s">
        <v>44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151</v>
      </c>
      <c r="AT111" s="23" t="s">
        <v>146</v>
      </c>
      <c r="AU111" s="23" t="s">
        <v>83</v>
      </c>
      <c r="AY111" s="23" t="s">
        <v>143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81</v>
      </c>
      <c r="BK111" s="231">
        <f>ROUND(I111*H111,2)</f>
        <v>0</v>
      </c>
      <c r="BL111" s="23" t="s">
        <v>151</v>
      </c>
      <c r="BM111" s="23" t="s">
        <v>1447</v>
      </c>
    </row>
    <row r="112" s="10" customFormat="1" ht="29.88" customHeight="1">
      <c r="B112" s="204"/>
      <c r="C112" s="205"/>
      <c r="D112" s="206" t="s">
        <v>72</v>
      </c>
      <c r="E112" s="218" t="s">
        <v>805</v>
      </c>
      <c r="F112" s="218" t="s">
        <v>1448</v>
      </c>
      <c r="G112" s="205"/>
      <c r="H112" s="205"/>
      <c r="I112" s="208"/>
      <c r="J112" s="219">
        <f>BK112</f>
        <v>0</v>
      </c>
      <c r="K112" s="205"/>
      <c r="L112" s="210"/>
      <c r="M112" s="211"/>
      <c r="N112" s="212"/>
      <c r="O112" s="212"/>
      <c r="P112" s="213">
        <f>SUM(P113:P125)</f>
        <v>0</v>
      </c>
      <c r="Q112" s="212"/>
      <c r="R112" s="213">
        <f>SUM(R113:R125)</f>
        <v>0</v>
      </c>
      <c r="S112" s="212"/>
      <c r="T112" s="214">
        <f>SUM(T113:T125)</f>
        <v>0</v>
      </c>
      <c r="AR112" s="215" t="s">
        <v>81</v>
      </c>
      <c r="AT112" s="216" t="s">
        <v>72</v>
      </c>
      <c r="AU112" s="216" t="s">
        <v>81</v>
      </c>
      <c r="AY112" s="215" t="s">
        <v>143</v>
      </c>
      <c r="BK112" s="217">
        <f>SUM(BK113:BK125)</f>
        <v>0</v>
      </c>
    </row>
    <row r="113" s="1" customFormat="1" ht="16.5" customHeight="1">
      <c r="B113" s="45"/>
      <c r="C113" s="220" t="s">
        <v>369</v>
      </c>
      <c r="D113" s="220" t="s">
        <v>146</v>
      </c>
      <c r="E113" s="221" t="s">
        <v>1449</v>
      </c>
      <c r="F113" s="222" t="s">
        <v>1450</v>
      </c>
      <c r="G113" s="223" t="s">
        <v>804</v>
      </c>
      <c r="H113" s="224">
        <v>6</v>
      </c>
      <c r="I113" s="225"/>
      <c r="J113" s="226">
        <f>ROUND(I113*H113,2)</f>
        <v>0</v>
      </c>
      <c r="K113" s="222" t="s">
        <v>21</v>
      </c>
      <c r="L113" s="71"/>
      <c r="M113" s="227" t="s">
        <v>21</v>
      </c>
      <c r="N113" s="228" t="s">
        <v>44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151</v>
      </c>
      <c r="AT113" s="23" t="s">
        <v>146</v>
      </c>
      <c r="AU113" s="23" t="s">
        <v>83</v>
      </c>
      <c r="AY113" s="23" t="s">
        <v>143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81</v>
      </c>
      <c r="BK113" s="231">
        <f>ROUND(I113*H113,2)</f>
        <v>0</v>
      </c>
      <c r="BL113" s="23" t="s">
        <v>151</v>
      </c>
      <c r="BM113" s="23" t="s">
        <v>1451</v>
      </c>
    </row>
    <row r="114" s="1" customFormat="1" ht="16.5" customHeight="1">
      <c r="B114" s="45"/>
      <c r="C114" s="220" t="s">
        <v>373</v>
      </c>
      <c r="D114" s="220" t="s">
        <v>146</v>
      </c>
      <c r="E114" s="221" t="s">
        <v>1452</v>
      </c>
      <c r="F114" s="222" t="s">
        <v>1453</v>
      </c>
      <c r="G114" s="223" t="s">
        <v>804</v>
      </c>
      <c r="H114" s="224">
        <v>20</v>
      </c>
      <c r="I114" s="225"/>
      <c r="J114" s="226">
        <f>ROUND(I114*H114,2)</f>
        <v>0</v>
      </c>
      <c r="K114" s="222" t="s">
        <v>21</v>
      </c>
      <c r="L114" s="71"/>
      <c r="M114" s="227" t="s">
        <v>21</v>
      </c>
      <c r="N114" s="228" t="s">
        <v>44</v>
      </c>
      <c r="O114" s="4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AR114" s="23" t="s">
        <v>151</v>
      </c>
      <c r="AT114" s="23" t="s">
        <v>146</v>
      </c>
      <c r="AU114" s="23" t="s">
        <v>83</v>
      </c>
      <c r="AY114" s="23" t="s">
        <v>143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81</v>
      </c>
      <c r="BK114" s="231">
        <f>ROUND(I114*H114,2)</f>
        <v>0</v>
      </c>
      <c r="BL114" s="23" t="s">
        <v>151</v>
      </c>
      <c r="BM114" s="23" t="s">
        <v>1454</v>
      </c>
    </row>
    <row r="115" s="1" customFormat="1" ht="16.5" customHeight="1">
      <c r="B115" s="45"/>
      <c r="C115" s="220" t="s">
        <v>380</v>
      </c>
      <c r="D115" s="220" t="s">
        <v>146</v>
      </c>
      <c r="E115" s="221" t="s">
        <v>1455</v>
      </c>
      <c r="F115" s="222" t="s">
        <v>1456</v>
      </c>
      <c r="G115" s="223" t="s">
        <v>804</v>
      </c>
      <c r="H115" s="224">
        <v>2</v>
      </c>
      <c r="I115" s="225"/>
      <c r="J115" s="226">
        <f>ROUND(I115*H115,2)</f>
        <v>0</v>
      </c>
      <c r="K115" s="222" t="s">
        <v>21</v>
      </c>
      <c r="L115" s="71"/>
      <c r="M115" s="227" t="s">
        <v>21</v>
      </c>
      <c r="N115" s="228" t="s">
        <v>44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151</v>
      </c>
      <c r="AT115" s="23" t="s">
        <v>146</v>
      </c>
      <c r="AU115" s="23" t="s">
        <v>83</v>
      </c>
      <c r="AY115" s="23" t="s">
        <v>143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81</v>
      </c>
      <c r="BK115" s="231">
        <f>ROUND(I115*H115,2)</f>
        <v>0</v>
      </c>
      <c r="BL115" s="23" t="s">
        <v>151</v>
      </c>
      <c r="BM115" s="23" t="s">
        <v>1457</v>
      </c>
    </row>
    <row r="116" s="1" customFormat="1" ht="16.5" customHeight="1">
      <c r="B116" s="45"/>
      <c r="C116" s="220" t="s">
        <v>384</v>
      </c>
      <c r="D116" s="220" t="s">
        <v>146</v>
      </c>
      <c r="E116" s="221" t="s">
        <v>1458</v>
      </c>
      <c r="F116" s="222" t="s">
        <v>1459</v>
      </c>
      <c r="G116" s="223" t="s">
        <v>804</v>
      </c>
      <c r="H116" s="224">
        <v>1</v>
      </c>
      <c r="I116" s="225"/>
      <c r="J116" s="226">
        <f>ROUND(I116*H116,2)</f>
        <v>0</v>
      </c>
      <c r="K116" s="222" t="s">
        <v>21</v>
      </c>
      <c r="L116" s="71"/>
      <c r="M116" s="227" t="s">
        <v>21</v>
      </c>
      <c r="N116" s="228" t="s">
        <v>44</v>
      </c>
      <c r="O116" s="4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3" t="s">
        <v>151</v>
      </c>
      <c r="AT116" s="23" t="s">
        <v>146</v>
      </c>
      <c r="AU116" s="23" t="s">
        <v>83</v>
      </c>
      <c r="AY116" s="23" t="s">
        <v>143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3" t="s">
        <v>81</v>
      </c>
      <c r="BK116" s="231">
        <f>ROUND(I116*H116,2)</f>
        <v>0</v>
      </c>
      <c r="BL116" s="23" t="s">
        <v>151</v>
      </c>
      <c r="BM116" s="23" t="s">
        <v>1460</v>
      </c>
    </row>
    <row r="117" s="1" customFormat="1" ht="16.5" customHeight="1">
      <c r="B117" s="45"/>
      <c r="C117" s="220" t="s">
        <v>389</v>
      </c>
      <c r="D117" s="220" t="s">
        <v>146</v>
      </c>
      <c r="E117" s="221" t="s">
        <v>1461</v>
      </c>
      <c r="F117" s="222" t="s">
        <v>1462</v>
      </c>
      <c r="G117" s="223" t="s">
        <v>804</v>
      </c>
      <c r="H117" s="224">
        <v>10</v>
      </c>
      <c r="I117" s="225"/>
      <c r="J117" s="226">
        <f>ROUND(I117*H117,2)</f>
        <v>0</v>
      </c>
      <c r="K117" s="222" t="s">
        <v>21</v>
      </c>
      <c r="L117" s="71"/>
      <c r="M117" s="227" t="s">
        <v>21</v>
      </c>
      <c r="N117" s="228" t="s">
        <v>44</v>
      </c>
      <c r="O117" s="4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AR117" s="23" t="s">
        <v>151</v>
      </c>
      <c r="AT117" s="23" t="s">
        <v>146</v>
      </c>
      <c r="AU117" s="23" t="s">
        <v>83</v>
      </c>
      <c r="AY117" s="23" t="s">
        <v>143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81</v>
      </c>
      <c r="BK117" s="231">
        <f>ROUND(I117*H117,2)</f>
        <v>0</v>
      </c>
      <c r="BL117" s="23" t="s">
        <v>151</v>
      </c>
      <c r="BM117" s="23" t="s">
        <v>1463</v>
      </c>
    </row>
    <row r="118" s="1" customFormat="1" ht="16.5" customHeight="1">
      <c r="B118" s="45"/>
      <c r="C118" s="220" t="s">
        <v>393</v>
      </c>
      <c r="D118" s="220" t="s">
        <v>146</v>
      </c>
      <c r="E118" s="221" t="s">
        <v>1464</v>
      </c>
      <c r="F118" s="222" t="s">
        <v>1465</v>
      </c>
      <c r="G118" s="223" t="s">
        <v>804</v>
      </c>
      <c r="H118" s="224">
        <v>10</v>
      </c>
      <c r="I118" s="225"/>
      <c r="J118" s="226">
        <f>ROUND(I118*H118,2)</f>
        <v>0</v>
      </c>
      <c r="K118" s="222" t="s">
        <v>21</v>
      </c>
      <c r="L118" s="71"/>
      <c r="M118" s="227" t="s">
        <v>21</v>
      </c>
      <c r="N118" s="228" t="s">
        <v>44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151</v>
      </c>
      <c r="AT118" s="23" t="s">
        <v>146</v>
      </c>
      <c r="AU118" s="23" t="s">
        <v>83</v>
      </c>
      <c r="AY118" s="23" t="s">
        <v>143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81</v>
      </c>
      <c r="BK118" s="231">
        <f>ROUND(I118*H118,2)</f>
        <v>0</v>
      </c>
      <c r="BL118" s="23" t="s">
        <v>151</v>
      </c>
      <c r="BM118" s="23" t="s">
        <v>1466</v>
      </c>
    </row>
    <row r="119" s="1" customFormat="1" ht="16.5" customHeight="1">
      <c r="B119" s="45"/>
      <c r="C119" s="220" t="s">
        <v>398</v>
      </c>
      <c r="D119" s="220" t="s">
        <v>146</v>
      </c>
      <c r="E119" s="221" t="s">
        <v>1467</v>
      </c>
      <c r="F119" s="222" t="s">
        <v>1468</v>
      </c>
      <c r="G119" s="223" t="s">
        <v>804</v>
      </c>
      <c r="H119" s="224">
        <v>4</v>
      </c>
      <c r="I119" s="225"/>
      <c r="J119" s="226">
        <f>ROUND(I119*H119,2)</f>
        <v>0</v>
      </c>
      <c r="K119" s="222" t="s">
        <v>21</v>
      </c>
      <c r="L119" s="71"/>
      <c r="M119" s="227" t="s">
        <v>21</v>
      </c>
      <c r="N119" s="228" t="s">
        <v>44</v>
      </c>
      <c r="O119" s="4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3" t="s">
        <v>151</v>
      </c>
      <c r="AT119" s="23" t="s">
        <v>146</v>
      </c>
      <c r="AU119" s="23" t="s">
        <v>83</v>
      </c>
      <c r="AY119" s="23" t="s">
        <v>143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81</v>
      </c>
      <c r="BK119" s="231">
        <f>ROUND(I119*H119,2)</f>
        <v>0</v>
      </c>
      <c r="BL119" s="23" t="s">
        <v>151</v>
      </c>
      <c r="BM119" s="23" t="s">
        <v>1469</v>
      </c>
    </row>
    <row r="120" s="1" customFormat="1" ht="16.5" customHeight="1">
      <c r="B120" s="45"/>
      <c r="C120" s="220" t="s">
        <v>402</v>
      </c>
      <c r="D120" s="220" t="s">
        <v>146</v>
      </c>
      <c r="E120" s="221" t="s">
        <v>1470</v>
      </c>
      <c r="F120" s="222" t="s">
        <v>1471</v>
      </c>
      <c r="G120" s="223" t="s">
        <v>21</v>
      </c>
      <c r="H120" s="224">
        <v>5</v>
      </c>
      <c r="I120" s="225"/>
      <c r="J120" s="226">
        <f>ROUND(I120*H120,2)</f>
        <v>0</v>
      </c>
      <c r="K120" s="222" t="s">
        <v>21</v>
      </c>
      <c r="L120" s="71"/>
      <c r="M120" s="227" t="s">
        <v>21</v>
      </c>
      <c r="N120" s="228" t="s">
        <v>44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151</v>
      </c>
      <c r="AT120" s="23" t="s">
        <v>146</v>
      </c>
      <c r="AU120" s="23" t="s">
        <v>83</v>
      </c>
      <c r="AY120" s="23" t="s">
        <v>143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81</v>
      </c>
      <c r="BK120" s="231">
        <f>ROUND(I120*H120,2)</f>
        <v>0</v>
      </c>
      <c r="BL120" s="23" t="s">
        <v>151</v>
      </c>
      <c r="BM120" s="23" t="s">
        <v>1472</v>
      </c>
    </row>
    <row r="121" s="1" customFormat="1" ht="16.5" customHeight="1">
      <c r="B121" s="45"/>
      <c r="C121" s="220" t="s">
        <v>406</v>
      </c>
      <c r="D121" s="220" t="s">
        <v>146</v>
      </c>
      <c r="E121" s="221" t="s">
        <v>1473</v>
      </c>
      <c r="F121" s="222" t="s">
        <v>1474</v>
      </c>
      <c r="G121" s="223" t="s">
        <v>804</v>
      </c>
      <c r="H121" s="224">
        <v>2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44</v>
      </c>
      <c r="O121" s="4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AR121" s="23" t="s">
        <v>151</v>
      </c>
      <c r="AT121" s="23" t="s">
        <v>146</v>
      </c>
      <c r="AU121" s="23" t="s">
        <v>83</v>
      </c>
      <c r="AY121" s="23" t="s">
        <v>143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81</v>
      </c>
      <c r="BK121" s="231">
        <f>ROUND(I121*H121,2)</f>
        <v>0</v>
      </c>
      <c r="BL121" s="23" t="s">
        <v>151</v>
      </c>
      <c r="BM121" s="23" t="s">
        <v>1475</v>
      </c>
    </row>
    <row r="122" s="1" customFormat="1" ht="16.5" customHeight="1">
      <c r="B122" s="45"/>
      <c r="C122" s="220" t="s">
        <v>410</v>
      </c>
      <c r="D122" s="220" t="s">
        <v>146</v>
      </c>
      <c r="E122" s="221" t="s">
        <v>1476</v>
      </c>
      <c r="F122" s="222" t="s">
        <v>1477</v>
      </c>
      <c r="G122" s="223" t="s">
        <v>804</v>
      </c>
      <c r="H122" s="224">
        <v>3</v>
      </c>
      <c r="I122" s="225"/>
      <c r="J122" s="226">
        <f>ROUND(I122*H122,2)</f>
        <v>0</v>
      </c>
      <c r="K122" s="222" t="s">
        <v>21</v>
      </c>
      <c r="L122" s="71"/>
      <c r="M122" s="227" t="s">
        <v>21</v>
      </c>
      <c r="N122" s="228" t="s">
        <v>44</v>
      </c>
      <c r="O122" s="4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AR122" s="23" t="s">
        <v>151</v>
      </c>
      <c r="AT122" s="23" t="s">
        <v>146</v>
      </c>
      <c r="AU122" s="23" t="s">
        <v>83</v>
      </c>
      <c r="AY122" s="23" t="s">
        <v>143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3" t="s">
        <v>81</v>
      </c>
      <c r="BK122" s="231">
        <f>ROUND(I122*H122,2)</f>
        <v>0</v>
      </c>
      <c r="BL122" s="23" t="s">
        <v>151</v>
      </c>
      <c r="BM122" s="23" t="s">
        <v>1478</v>
      </c>
    </row>
    <row r="123" s="1" customFormat="1" ht="16.5" customHeight="1">
      <c r="B123" s="45"/>
      <c r="C123" s="220" t="s">
        <v>414</v>
      </c>
      <c r="D123" s="220" t="s">
        <v>146</v>
      </c>
      <c r="E123" s="221" t="s">
        <v>1479</v>
      </c>
      <c r="F123" s="222" t="s">
        <v>1480</v>
      </c>
      <c r="G123" s="223" t="s">
        <v>804</v>
      </c>
      <c r="H123" s="224">
        <v>7</v>
      </c>
      <c r="I123" s="225"/>
      <c r="J123" s="226">
        <f>ROUND(I123*H123,2)</f>
        <v>0</v>
      </c>
      <c r="K123" s="222" t="s">
        <v>21</v>
      </c>
      <c r="L123" s="71"/>
      <c r="M123" s="227" t="s">
        <v>21</v>
      </c>
      <c r="N123" s="228" t="s">
        <v>44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151</v>
      </c>
      <c r="AT123" s="23" t="s">
        <v>146</v>
      </c>
      <c r="AU123" s="23" t="s">
        <v>83</v>
      </c>
      <c r="AY123" s="23" t="s">
        <v>143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81</v>
      </c>
      <c r="BK123" s="231">
        <f>ROUND(I123*H123,2)</f>
        <v>0</v>
      </c>
      <c r="BL123" s="23" t="s">
        <v>151</v>
      </c>
      <c r="BM123" s="23" t="s">
        <v>1481</v>
      </c>
    </row>
    <row r="124" s="1" customFormat="1" ht="16.5" customHeight="1">
      <c r="B124" s="45"/>
      <c r="C124" s="220" t="s">
        <v>418</v>
      </c>
      <c r="D124" s="220" t="s">
        <v>146</v>
      </c>
      <c r="E124" s="221" t="s">
        <v>1482</v>
      </c>
      <c r="F124" s="222" t="s">
        <v>1483</v>
      </c>
      <c r="G124" s="223" t="s">
        <v>804</v>
      </c>
      <c r="H124" s="224">
        <v>1</v>
      </c>
      <c r="I124" s="225"/>
      <c r="J124" s="226">
        <f>ROUND(I124*H124,2)</f>
        <v>0</v>
      </c>
      <c r="K124" s="222" t="s">
        <v>21</v>
      </c>
      <c r="L124" s="71"/>
      <c r="M124" s="227" t="s">
        <v>21</v>
      </c>
      <c r="N124" s="228" t="s">
        <v>44</v>
      </c>
      <c r="O124" s="4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AR124" s="23" t="s">
        <v>151</v>
      </c>
      <c r="AT124" s="23" t="s">
        <v>146</v>
      </c>
      <c r="AU124" s="23" t="s">
        <v>83</v>
      </c>
      <c r="AY124" s="23" t="s">
        <v>143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81</v>
      </c>
      <c r="BK124" s="231">
        <f>ROUND(I124*H124,2)</f>
        <v>0</v>
      </c>
      <c r="BL124" s="23" t="s">
        <v>151</v>
      </c>
      <c r="BM124" s="23" t="s">
        <v>1484</v>
      </c>
    </row>
    <row r="125" s="1" customFormat="1" ht="16.5" customHeight="1">
      <c r="B125" s="45"/>
      <c r="C125" s="220" t="s">
        <v>422</v>
      </c>
      <c r="D125" s="220" t="s">
        <v>146</v>
      </c>
      <c r="E125" s="221" t="s">
        <v>1485</v>
      </c>
      <c r="F125" s="222" t="s">
        <v>1486</v>
      </c>
      <c r="G125" s="223" t="s">
        <v>804</v>
      </c>
      <c r="H125" s="224">
        <v>4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44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151</v>
      </c>
      <c r="AT125" s="23" t="s">
        <v>146</v>
      </c>
      <c r="AU125" s="23" t="s">
        <v>83</v>
      </c>
      <c r="AY125" s="23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81</v>
      </c>
      <c r="BK125" s="231">
        <f>ROUND(I125*H125,2)</f>
        <v>0</v>
      </c>
      <c r="BL125" s="23" t="s">
        <v>151</v>
      </c>
      <c r="BM125" s="23" t="s">
        <v>1487</v>
      </c>
    </row>
    <row r="126" s="10" customFormat="1" ht="29.88" customHeight="1">
      <c r="B126" s="204"/>
      <c r="C126" s="205"/>
      <c r="D126" s="206" t="s">
        <v>72</v>
      </c>
      <c r="E126" s="218" t="s">
        <v>810</v>
      </c>
      <c r="F126" s="218" t="s">
        <v>1488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SUM(P127:P136)</f>
        <v>0</v>
      </c>
      <c r="Q126" s="212"/>
      <c r="R126" s="213">
        <f>SUM(R127:R136)</f>
        <v>0</v>
      </c>
      <c r="S126" s="212"/>
      <c r="T126" s="214">
        <f>SUM(T127:T136)</f>
        <v>0</v>
      </c>
      <c r="AR126" s="215" t="s">
        <v>81</v>
      </c>
      <c r="AT126" s="216" t="s">
        <v>72</v>
      </c>
      <c r="AU126" s="216" t="s">
        <v>81</v>
      </c>
      <c r="AY126" s="215" t="s">
        <v>143</v>
      </c>
      <c r="BK126" s="217">
        <f>SUM(BK127:BK136)</f>
        <v>0</v>
      </c>
    </row>
    <row r="127" s="1" customFormat="1" ht="16.5" customHeight="1">
      <c r="B127" s="45"/>
      <c r="C127" s="220" t="s">
        <v>426</v>
      </c>
      <c r="D127" s="220" t="s">
        <v>146</v>
      </c>
      <c r="E127" s="221" t="s">
        <v>1489</v>
      </c>
      <c r="F127" s="222" t="s">
        <v>1490</v>
      </c>
      <c r="G127" s="223" t="s">
        <v>804</v>
      </c>
      <c r="H127" s="224">
        <v>40</v>
      </c>
      <c r="I127" s="225"/>
      <c r="J127" s="226">
        <f>ROUND(I127*H127,2)</f>
        <v>0</v>
      </c>
      <c r="K127" s="222" t="s">
        <v>21</v>
      </c>
      <c r="L127" s="71"/>
      <c r="M127" s="227" t="s">
        <v>21</v>
      </c>
      <c r="N127" s="228" t="s">
        <v>44</v>
      </c>
      <c r="O127" s="4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AR127" s="23" t="s">
        <v>151</v>
      </c>
      <c r="AT127" s="23" t="s">
        <v>146</v>
      </c>
      <c r="AU127" s="23" t="s">
        <v>83</v>
      </c>
      <c r="AY127" s="23" t="s">
        <v>143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23" t="s">
        <v>81</v>
      </c>
      <c r="BK127" s="231">
        <f>ROUND(I127*H127,2)</f>
        <v>0</v>
      </c>
      <c r="BL127" s="23" t="s">
        <v>151</v>
      </c>
      <c r="BM127" s="23" t="s">
        <v>1491</v>
      </c>
    </row>
    <row r="128" s="1" customFormat="1" ht="16.5" customHeight="1">
      <c r="B128" s="45"/>
      <c r="C128" s="220" t="s">
        <v>430</v>
      </c>
      <c r="D128" s="220" t="s">
        <v>146</v>
      </c>
      <c r="E128" s="221" t="s">
        <v>1492</v>
      </c>
      <c r="F128" s="222" t="s">
        <v>1493</v>
      </c>
      <c r="G128" s="223" t="s">
        <v>170</v>
      </c>
      <c r="H128" s="224">
        <v>3</v>
      </c>
      <c r="I128" s="225"/>
      <c r="J128" s="226">
        <f>ROUND(I128*H128,2)</f>
        <v>0</v>
      </c>
      <c r="K128" s="222" t="s">
        <v>21</v>
      </c>
      <c r="L128" s="71"/>
      <c r="M128" s="227" t="s">
        <v>21</v>
      </c>
      <c r="N128" s="228" t="s">
        <v>44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151</v>
      </c>
      <c r="AT128" s="23" t="s">
        <v>146</v>
      </c>
      <c r="AU128" s="23" t="s">
        <v>83</v>
      </c>
      <c r="AY128" s="23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81</v>
      </c>
      <c r="BK128" s="231">
        <f>ROUND(I128*H128,2)</f>
        <v>0</v>
      </c>
      <c r="BL128" s="23" t="s">
        <v>151</v>
      </c>
      <c r="BM128" s="23" t="s">
        <v>1494</v>
      </c>
    </row>
    <row r="129" s="1" customFormat="1" ht="16.5" customHeight="1">
      <c r="B129" s="45"/>
      <c r="C129" s="220" t="s">
        <v>436</v>
      </c>
      <c r="D129" s="220" t="s">
        <v>146</v>
      </c>
      <c r="E129" s="221" t="s">
        <v>1495</v>
      </c>
      <c r="F129" s="222" t="s">
        <v>1496</v>
      </c>
      <c r="G129" s="223" t="s">
        <v>804</v>
      </c>
      <c r="H129" s="224">
        <v>1</v>
      </c>
      <c r="I129" s="225"/>
      <c r="J129" s="226">
        <f>ROUND(I129*H129,2)</f>
        <v>0</v>
      </c>
      <c r="K129" s="222" t="s">
        <v>21</v>
      </c>
      <c r="L129" s="71"/>
      <c r="M129" s="227" t="s">
        <v>21</v>
      </c>
      <c r="N129" s="228" t="s">
        <v>44</v>
      </c>
      <c r="O129" s="4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AR129" s="23" t="s">
        <v>151</v>
      </c>
      <c r="AT129" s="23" t="s">
        <v>146</v>
      </c>
      <c r="AU129" s="23" t="s">
        <v>83</v>
      </c>
      <c r="AY129" s="23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23" t="s">
        <v>81</v>
      </c>
      <c r="BK129" s="231">
        <f>ROUND(I129*H129,2)</f>
        <v>0</v>
      </c>
      <c r="BL129" s="23" t="s">
        <v>151</v>
      </c>
      <c r="BM129" s="23" t="s">
        <v>1497</v>
      </c>
    </row>
    <row r="130" s="1" customFormat="1" ht="16.5" customHeight="1">
      <c r="B130" s="45"/>
      <c r="C130" s="220" t="s">
        <v>441</v>
      </c>
      <c r="D130" s="220" t="s">
        <v>146</v>
      </c>
      <c r="E130" s="221" t="s">
        <v>1498</v>
      </c>
      <c r="F130" s="222" t="s">
        <v>1499</v>
      </c>
      <c r="G130" s="223" t="s">
        <v>804</v>
      </c>
      <c r="H130" s="224">
        <v>4</v>
      </c>
      <c r="I130" s="225"/>
      <c r="J130" s="226">
        <f>ROUND(I130*H130,2)</f>
        <v>0</v>
      </c>
      <c r="K130" s="222" t="s">
        <v>21</v>
      </c>
      <c r="L130" s="71"/>
      <c r="M130" s="227" t="s">
        <v>21</v>
      </c>
      <c r="N130" s="228" t="s">
        <v>44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151</v>
      </c>
      <c r="AT130" s="23" t="s">
        <v>146</v>
      </c>
      <c r="AU130" s="23" t="s">
        <v>83</v>
      </c>
      <c r="AY130" s="23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81</v>
      </c>
      <c r="BK130" s="231">
        <f>ROUND(I130*H130,2)</f>
        <v>0</v>
      </c>
      <c r="BL130" s="23" t="s">
        <v>151</v>
      </c>
      <c r="BM130" s="23" t="s">
        <v>1500</v>
      </c>
    </row>
    <row r="131" s="1" customFormat="1" ht="16.5" customHeight="1">
      <c r="B131" s="45"/>
      <c r="C131" s="220" t="s">
        <v>445</v>
      </c>
      <c r="D131" s="220" t="s">
        <v>146</v>
      </c>
      <c r="E131" s="221" t="s">
        <v>1501</v>
      </c>
      <c r="F131" s="222" t="s">
        <v>1502</v>
      </c>
      <c r="G131" s="223" t="s">
        <v>804</v>
      </c>
      <c r="H131" s="224">
        <v>3</v>
      </c>
      <c r="I131" s="225"/>
      <c r="J131" s="226">
        <f>ROUND(I131*H131,2)</f>
        <v>0</v>
      </c>
      <c r="K131" s="222" t="s">
        <v>21</v>
      </c>
      <c r="L131" s="71"/>
      <c r="M131" s="227" t="s">
        <v>21</v>
      </c>
      <c r="N131" s="228" t="s">
        <v>44</v>
      </c>
      <c r="O131" s="46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3" t="s">
        <v>151</v>
      </c>
      <c r="AT131" s="23" t="s">
        <v>146</v>
      </c>
      <c r="AU131" s="23" t="s">
        <v>83</v>
      </c>
      <c r="AY131" s="23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81</v>
      </c>
      <c r="BK131" s="231">
        <f>ROUND(I131*H131,2)</f>
        <v>0</v>
      </c>
      <c r="BL131" s="23" t="s">
        <v>151</v>
      </c>
      <c r="BM131" s="23" t="s">
        <v>1503</v>
      </c>
    </row>
    <row r="132" s="1" customFormat="1" ht="16.5" customHeight="1">
      <c r="B132" s="45"/>
      <c r="C132" s="220" t="s">
        <v>449</v>
      </c>
      <c r="D132" s="220" t="s">
        <v>146</v>
      </c>
      <c r="E132" s="221" t="s">
        <v>1504</v>
      </c>
      <c r="F132" s="222" t="s">
        <v>1505</v>
      </c>
      <c r="G132" s="223" t="s">
        <v>170</v>
      </c>
      <c r="H132" s="224">
        <v>3</v>
      </c>
      <c r="I132" s="225"/>
      <c r="J132" s="226">
        <f>ROUND(I132*H132,2)</f>
        <v>0</v>
      </c>
      <c r="K132" s="222" t="s">
        <v>21</v>
      </c>
      <c r="L132" s="71"/>
      <c r="M132" s="227" t="s">
        <v>21</v>
      </c>
      <c r="N132" s="228" t="s">
        <v>44</v>
      </c>
      <c r="O132" s="4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AR132" s="23" t="s">
        <v>151</v>
      </c>
      <c r="AT132" s="23" t="s">
        <v>146</v>
      </c>
      <c r="AU132" s="23" t="s">
        <v>83</v>
      </c>
      <c r="AY132" s="23" t="s">
        <v>143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23" t="s">
        <v>81</v>
      </c>
      <c r="BK132" s="231">
        <f>ROUND(I132*H132,2)</f>
        <v>0</v>
      </c>
      <c r="BL132" s="23" t="s">
        <v>151</v>
      </c>
      <c r="BM132" s="23" t="s">
        <v>1506</v>
      </c>
    </row>
    <row r="133" s="1" customFormat="1" ht="16.5" customHeight="1">
      <c r="B133" s="45"/>
      <c r="C133" s="220" t="s">
        <v>453</v>
      </c>
      <c r="D133" s="220" t="s">
        <v>146</v>
      </c>
      <c r="E133" s="221" t="s">
        <v>1507</v>
      </c>
      <c r="F133" s="222" t="s">
        <v>1508</v>
      </c>
      <c r="G133" s="223" t="s">
        <v>170</v>
      </c>
      <c r="H133" s="224">
        <v>3</v>
      </c>
      <c r="I133" s="225"/>
      <c r="J133" s="226">
        <f>ROUND(I133*H133,2)</f>
        <v>0</v>
      </c>
      <c r="K133" s="222" t="s">
        <v>21</v>
      </c>
      <c r="L133" s="71"/>
      <c r="M133" s="227" t="s">
        <v>21</v>
      </c>
      <c r="N133" s="228" t="s">
        <v>44</v>
      </c>
      <c r="O133" s="46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AR133" s="23" t="s">
        <v>151</v>
      </c>
      <c r="AT133" s="23" t="s">
        <v>146</v>
      </c>
      <c r="AU133" s="23" t="s">
        <v>83</v>
      </c>
      <c r="AY133" s="23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81</v>
      </c>
      <c r="BK133" s="231">
        <f>ROUND(I133*H133,2)</f>
        <v>0</v>
      </c>
      <c r="BL133" s="23" t="s">
        <v>151</v>
      </c>
      <c r="BM133" s="23" t="s">
        <v>1509</v>
      </c>
    </row>
    <row r="134" s="1" customFormat="1" ht="16.5" customHeight="1">
      <c r="B134" s="45"/>
      <c r="C134" s="220" t="s">
        <v>460</v>
      </c>
      <c r="D134" s="220" t="s">
        <v>146</v>
      </c>
      <c r="E134" s="221" t="s">
        <v>1510</v>
      </c>
      <c r="F134" s="222" t="s">
        <v>1511</v>
      </c>
      <c r="G134" s="223" t="s">
        <v>170</v>
      </c>
      <c r="H134" s="224">
        <v>6</v>
      </c>
      <c r="I134" s="225"/>
      <c r="J134" s="226">
        <f>ROUND(I134*H134,2)</f>
        <v>0</v>
      </c>
      <c r="K134" s="222" t="s">
        <v>21</v>
      </c>
      <c r="L134" s="71"/>
      <c r="M134" s="227" t="s">
        <v>21</v>
      </c>
      <c r="N134" s="228" t="s">
        <v>44</v>
      </c>
      <c r="O134" s="4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AR134" s="23" t="s">
        <v>151</v>
      </c>
      <c r="AT134" s="23" t="s">
        <v>146</v>
      </c>
      <c r="AU134" s="23" t="s">
        <v>83</v>
      </c>
      <c r="AY134" s="23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23" t="s">
        <v>81</v>
      </c>
      <c r="BK134" s="231">
        <f>ROUND(I134*H134,2)</f>
        <v>0</v>
      </c>
      <c r="BL134" s="23" t="s">
        <v>151</v>
      </c>
      <c r="BM134" s="23" t="s">
        <v>1512</v>
      </c>
    </row>
    <row r="135" s="1" customFormat="1" ht="16.5" customHeight="1">
      <c r="B135" s="45"/>
      <c r="C135" s="220" t="s">
        <v>468</v>
      </c>
      <c r="D135" s="220" t="s">
        <v>146</v>
      </c>
      <c r="E135" s="221" t="s">
        <v>1513</v>
      </c>
      <c r="F135" s="222" t="s">
        <v>1514</v>
      </c>
      <c r="G135" s="223" t="s">
        <v>978</v>
      </c>
      <c r="H135" s="224">
        <v>8</v>
      </c>
      <c r="I135" s="225"/>
      <c r="J135" s="226">
        <f>ROUND(I135*H135,2)</f>
        <v>0</v>
      </c>
      <c r="K135" s="222" t="s">
        <v>21</v>
      </c>
      <c r="L135" s="71"/>
      <c r="M135" s="227" t="s">
        <v>21</v>
      </c>
      <c r="N135" s="228" t="s">
        <v>44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151</v>
      </c>
      <c r="AT135" s="23" t="s">
        <v>146</v>
      </c>
      <c r="AU135" s="23" t="s">
        <v>83</v>
      </c>
      <c r="AY135" s="23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81</v>
      </c>
      <c r="BK135" s="231">
        <f>ROUND(I135*H135,2)</f>
        <v>0</v>
      </c>
      <c r="BL135" s="23" t="s">
        <v>151</v>
      </c>
      <c r="BM135" s="23" t="s">
        <v>1515</v>
      </c>
    </row>
    <row r="136" s="1" customFormat="1" ht="16.5" customHeight="1">
      <c r="B136" s="45"/>
      <c r="C136" s="220" t="s">
        <v>472</v>
      </c>
      <c r="D136" s="220" t="s">
        <v>146</v>
      </c>
      <c r="E136" s="221" t="s">
        <v>1516</v>
      </c>
      <c r="F136" s="222" t="s">
        <v>1517</v>
      </c>
      <c r="G136" s="223" t="s">
        <v>804</v>
      </c>
      <c r="H136" s="224">
        <v>2</v>
      </c>
      <c r="I136" s="225"/>
      <c r="J136" s="226">
        <f>ROUND(I136*H136,2)</f>
        <v>0</v>
      </c>
      <c r="K136" s="222" t="s">
        <v>21</v>
      </c>
      <c r="L136" s="71"/>
      <c r="M136" s="227" t="s">
        <v>21</v>
      </c>
      <c r="N136" s="275" t="s">
        <v>44</v>
      </c>
      <c r="O136" s="276"/>
      <c r="P136" s="277">
        <f>O136*H136</f>
        <v>0</v>
      </c>
      <c r="Q136" s="277">
        <v>0</v>
      </c>
      <c r="R136" s="277">
        <f>Q136*H136</f>
        <v>0</v>
      </c>
      <c r="S136" s="277">
        <v>0</v>
      </c>
      <c r="T136" s="278">
        <f>S136*H136</f>
        <v>0</v>
      </c>
      <c r="AR136" s="23" t="s">
        <v>151</v>
      </c>
      <c r="AT136" s="23" t="s">
        <v>146</v>
      </c>
      <c r="AU136" s="23" t="s">
        <v>83</v>
      </c>
      <c r="AY136" s="23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81</v>
      </c>
      <c r="BK136" s="231">
        <f>ROUND(I136*H136,2)</f>
        <v>0</v>
      </c>
      <c r="BL136" s="23" t="s">
        <v>151</v>
      </c>
      <c r="BM136" s="23" t="s">
        <v>1518</v>
      </c>
    </row>
    <row r="137" s="1" customFormat="1" ht="6.96" customHeight="1">
      <c r="B137" s="66"/>
      <c r="C137" s="67"/>
      <c r="D137" s="67"/>
      <c r="E137" s="67"/>
      <c r="F137" s="67"/>
      <c r="G137" s="67"/>
      <c r="H137" s="67"/>
      <c r="I137" s="165"/>
      <c r="J137" s="67"/>
      <c r="K137" s="67"/>
      <c r="L137" s="71"/>
    </row>
  </sheetData>
  <sheetProtection sheet="1" autoFilter="0" formatColumns="0" formatRows="0" objects="1" scenarios="1" spinCount="100000" saltValue="0IMpNtX3MrRchmFOK2oUo5JQV08UdEXezQPYARElwmeYTkU8+1TiytwI0xqkI+mqHn2Zkn7oNJl+xjcUutKm1Q==" hashValue="LOkkIvzxTyQe3+UU6yF5JsgIe4RPbeYMS+Ym35zkHHAnXw86SJkkJgrvP/OdeJ/Cz2B+NhWIFHZUmkoTCJN4fQ==" algorithmName="SHA-512" password="CC35"/>
  <autoFilter ref="C81:K136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99</v>
      </c>
      <c r="G1" s="138" t="s">
        <v>100</v>
      </c>
      <c r="H1" s="138"/>
      <c r="I1" s="139"/>
      <c r="J1" s="138" t="s">
        <v>101</v>
      </c>
      <c r="K1" s="137" t="s">
        <v>102</v>
      </c>
      <c r="L1" s="138" t="s">
        <v>103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98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83</v>
      </c>
    </row>
    <row r="4" ht="36.96" customHeight="1">
      <c r="B4" s="27"/>
      <c r="C4" s="28"/>
      <c r="D4" s="29" t="s">
        <v>104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Stavební úpravy objektu VOŠS a SŠS Vysoké Mýto v ul. Kpt. Poplera č.p. 272 - rozdělení 2. NP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105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1519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9. 5. 2019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36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38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ROUND(J80,2)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ROUND(SUM(BE80:BE88), 2)</f>
        <v>0</v>
      </c>
      <c r="G30" s="46"/>
      <c r="H30" s="46"/>
      <c r="I30" s="157">
        <v>0.20999999999999999</v>
      </c>
      <c r="J30" s="156">
        <f>ROUND(ROUND((SUM(BE80:BE88)),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ROUND(SUM(BF80:BF88), 2)</f>
        <v>0</v>
      </c>
      <c r="G31" s="46"/>
      <c r="H31" s="46"/>
      <c r="I31" s="157">
        <v>0.14999999999999999</v>
      </c>
      <c r="J31" s="156">
        <f>ROUND(ROUND((SUM(BF80:BF88)),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ROUND(SUM(BG80:BG88),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ROUND(SUM(BH80:BH88),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ROUND(SUM(BI80:BI88),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107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Stavební úpravy objektu VOŠS a SŠS Vysoké Mýto v ul. Kpt. Poplera č.p. 272 - rozdělení 2. NP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105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KA07 - Ostatní 2. NP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na pozemku č. parc. 4020/5 v k.ú. Vysoké Mýto</v>
      </c>
      <c r="G49" s="46"/>
      <c r="H49" s="46"/>
      <c r="I49" s="145" t="s">
        <v>25</v>
      </c>
      <c r="J49" s="146" t="str">
        <f>IF(J12="","",J12)</f>
        <v>9. 5. 2019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VOŠ a SPŠ stavební Vysoké Mýto, ul. Kpt.Poplera272</v>
      </c>
      <c r="G51" s="46"/>
      <c r="H51" s="46"/>
      <c r="I51" s="145" t="s">
        <v>33</v>
      </c>
      <c r="J51" s="43" t="str">
        <f>E21</f>
        <v>Ing. David Karbulka, Jaroslav 34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108</v>
      </c>
      <c r="D54" s="158"/>
      <c r="E54" s="158"/>
      <c r="F54" s="158"/>
      <c r="G54" s="158"/>
      <c r="H54" s="158"/>
      <c r="I54" s="172"/>
      <c r="J54" s="173" t="s">
        <v>109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110</v>
      </c>
      <c r="D56" s="46"/>
      <c r="E56" s="46"/>
      <c r="F56" s="46"/>
      <c r="G56" s="46"/>
      <c r="H56" s="46"/>
      <c r="I56" s="143"/>
      <c r="J56" s="154">
        <f>J80</f>
        <v>0</v>
      </c>
      <c r="K56" s="50"/>
      <c r="AU56" s="23" t="s">
        <v>111</v>
      </c>
    </row>
    <row r="57" s="7" customFormat="1" ht="24.96" customHeight="1">
      <c r="B57" s="176"/>
      <c r="C57" s="177"/>
      <c r="D57" s="178" t="s">
        <v>1520</v>
      </c>
      <c r="E57" s="179"/>
      <c r="F57" s="179"/>
      <c r="G57" s="179"/>
      <c r="H57" s="179"/>
      <c r="I57" s="180"/>
      <c r="J57" s="181">
        <f>J81</f>
        <v>0</v>
      </c>
      <c r="K57" s="182"/>
    </row>
    <row r="58" s="8" customFormat="1" ht="19.92" customHeight="1">
      <c r="B58" s="183"/>
      <c r="C58" s="184"/>
      <c r="D58" s="185" t="s">
        <v>1521</v>
      </c>
      <c r="E58" s="186"/>
      <c r="F58" s="186"/>
      <c r="G58" s="186"/>
      <c r="H58" s="186"/>
      <c r="I58" s="187"/>
      <c r="J58" s="188">
        <f>J82</f>
        <v>0</v>
      </c>
      <c r="K58" s="189"/>
    </row>
    <row r="59" s="8" customFormat="1" ht="19.92" customHeight="1">
      <c r="B59" s="183"/>
      <c r="C59" s="184"/>
      <c r="D59" s="185" t="s">
        <v>1522</v>
      </c>
      <c r="E59" s="186"/>
      <c r="F59" s="186"/>
      <c r="G59" s="186"/>
      <c r="H59" s="186"/>
      <c r="I59" s="187"/>
      <c r="J59" s="188">
        <f>J84</f>
        <v>0</v>
      </c>
      <c r="K59" s="189"/>
    </row>
    <row r="60" s="8" customFormat="1" ht="19.92" customHeight="1">
      <c r="B60" s="183"/>
      <c r="C60" s="184"/>
      <c r="D60" s="185" t="s">
        <v>1523</v>
      </c>
      <c r="E60" s="186"/>
      <c r="F60" s="186"/>
      <c r="G60" s="186"/>
      <c r="H60" s="186"/>
      <c r="I60" s="187"/>
      <c r="J60" s="188">
        <f>J86</f>
        <v>0</v>
      </c>
      <c r="K60" s="189"/>
    </row>
    <row r="61" s="1" customFormat="1" ht="21.84" customHeight="1">
      <c r="B61" s="45"/>
      <c r="C61" s="46"/>
      <c r="D61" s="46"/>
      <c r="E61" s="46"/>
      <c r="F61" s="46"/>
      <c r="G61" s="46"/>
      <c r="H61" s="46"/>
      <c r="I61" s="143"/>
      <c r="J61" s="46"/>
      <c r="K61" s="50"/>
    </row>
    <row r="62" s="1" customFormat="1" ht="6.96" customHeight="1">
      <c r="B62" s="66"/>
      <c r="C62" s="67"/>
      <c r="D62" s="67"/>
      <c r="E62" s="67"/>
      <c r="F62" s="67"/>
      <c r="G62" s="67"/>
      <c r="H62" s="67"/>
      <c r="I62" s="165"/>
      <c r="J62" s="67"/>
      <c r="K62" s="68"/>
    </row>
    <row r="66" s="1" customFormat="1" ht="6.96" customHeight="1">
      <c r="B66" s="69"/>
      <c r="C66" s="70"/>
      <c r="D66" s="70"/>
      <c r="E66" s="70"/>
      <c r="F66" s="70"/>
      <c r="G66" s="70"/>
      <c r="H66" s="70"/>
      <c r="I66" s="168"/>
      <c r="J66" s="70"/>
      <c r="K66" s="70"/>
      <c r="L66" s="71"/>
    </row>
    <row r="67" s="1" customFormat="1" ht="36.96" customHeight="1">
      <c r="B67" s="45"/>
      <c r="C67" s="72" t="s">
        <v>127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6.96" customHeight="1">
      <c r="B68" s="45"/>
      <c r="C68" s="73"/>
      <c r="D68" s="73"/>
      <c r="E68" s="73"/>
      <c r="F68" s="73"/>
      <c r="G68" s="73"/>
      <c r="H68" s="73"/>
      <c r="I68" s="190"/>
      <c r="J68" s="73"/>
      <c r="K68" s="73"/>
      <c r="L68" s="71"/>
    </row>
    <row r="69" s="1" customFormat="1" ht="14.4" customHeight="1">
      <c r="B69" s="45"/>
      <c r="C69" s="75" t="s">
        <v>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6.5" customHeight="1">
      <c r="B70" s="45"/>
      <c r="C70" s="73"/>
      <c r="D70" s="73"/>
      <c r="E70" s="191" t="str">
        <f>E7</f>
        <v>Stavební úpravy objektu VOŠS a SŠS Vysoké Mýto v ul. Kpt. Poplera č.p. 272 - rozdělení 2. NP</v>
      </c>
      <c r="F70" s="75"/>
      <c r="G70" s="75"/>
      <c r="H70" s="75"/>
      <c r="I70" s="190"/>
      <c r="J70" s="73"/>
      <c r="K70" s="73"/>
      <c r="L70" s="71"/>
    </row>
    <row r="71" s="1" customFormat="1" ht="14.4" customHeight="1">
      <c r="B71" s="45"/>
      <c r="C71" s="75" t="s">
        <v>105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7.25" customHeight="1">
      <c r="B72" s="45"/>
      <c r="C72" s="73"/>
      <c r="D72" s="73"/>
      <c r="E72" s="81" t="str">
        <f>E9</f>
        <v>KA07 - Ostatní 2. NP</v>
      </c>
      <c r="F72" s="73"/>
      <c r="G72" s="73"/>
      <c r="H72" s="73"/>
      <c r="I72" s="190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8" customHeight="1">
      <c r="B74" s="45"/>
      <c r="C74" s="75" t="s">
        <v>23</v>
      </c>
      <c r="D74" s="73"/>
      <c r="E74" s="73"/>
      <c r="F74" s="192" t="str">
        <f>F12</f>
        <v>na pozemku č. parc. 4020/5 v k.ú. Vysoké Mýto</v>
      </c>
      <c r="G74" s="73"/>
      <c r="H74" s="73"/>
      <c r="I74" s="193" t="s">
        <v>25</v>
      </c>
      <c r="J74" s="84" t="str">
        <f>IF(J12="","",J12)</f>
        <v>9. 5. 2019</v>
      </c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>
      <c r="B76" s="45"/>
      <c r="C76" s="75" t="s">
        <v>27</v>
      </c>
      <c r="D76" s="73"/>
      <c r="E76" s="73"/>
      <c r="F76" s="192" t="str">
        <f>E15</f>
        <v>VOŠ a SPŠ stavební Vysoké Mýto, ul. Kpt.Poplera272</v>
      </c>
      <c r="G76" s="73"/>
      <c r="H76" s="73"/>
      <c r="I76" s="193" t="s">
        <v>33</v>
      </c>
      <c r="J76" s="192" t="str">
        <f>E21</f>
        <v>Ing. David Karbulka, Jaroslav 34</v>
      </c>
      <c r="K76" s="73"/>
      <c r="L76" s="71"/>
    </row>
    <row r="77" s="1" customFormat="1" ht="14.4" customHeight="1">
      <c r="B77" s="45"/>
      <c r="C77" s="75" t="s">
        <v>31</v>
      </c>
      <c r="D77" s="73"/>
      <c r="E77" s="73"/>
      <c r="F77" s="192" t="str">
        <f>IF(E18="","",E18)</f>
        <v/>
      </c>
      <c r="G77" s="73"/>
      <c r="H77" s="73"/>
      <c r="I77" s="190"/>
      <c r="J77" s="73"/>
      <c r="K77" s="73"/>
      <c r="L77" s="71"/>
    </row>
    <row r="78" s="1" customFormat="1" ht="10.32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9" customFormat="1" ht="29.28" customHeight="1">
      <c r="B79" s="194"/>
      <c r="C79" s="195" t="s">
        <v>128</v>
      </c>
      <c r="D79" s="196" t="s">
        <v>58</v>
      </c>
      <c r="E79" s="196" t="s">
        <v>54</v>
      </c>
      <c r="F79" s="196" t="s">
        <v>129</v>
      </c>
      <c r="G79" s="196" t="s">
        <v>130</v>
      </c>
      <c r="H79" s="196" t="s">
        <v>131</v>
      </c>
      <c r="I79" s="197" t="s">
        <v>132</v>
      </c>
      <c r="J79" s="196" t="s">
        <v>109</v>
      </c>
      <c r="K79" s="198" t="s">
        <v>133</v>
      </c>
      <c r="L79" s="199"/>
      <c r="M79" s="101" t="s">
        <v>134</v>
      </c>
      <c r="N79" s="102" t="s">
        <v>43</v>
      </c>
      <c r="O79" s="102" t="s">
        <v>135</v>
      </c>
      <c r="P79" s="102" t="s">
        <v>136</v>
      </c>
      <c r="Q79" s="102" t="s">
        <v>137</v>
      </c>
      <c r="R79" s="102" t="s">
        <v>138</v>
      </c>
      <c r="S79" s="102" t="s">
        <v>139</v>
      </c>
      <c r="T79" s="103" t="s">
        <v>140</v>
      </c>
    </row>
    <row r="80" s="1" customFormat="1" ht="29.28" customHeight="1">
      <c r="B80" s="45"/>
      <c r="C80" s="107" t="s">
        <v>110</v>
      </c>
      <c r="D80" s="73"/>
      <c r="E80" s="73"/>
      <c r="F80" s="73"/>
      <c r="G80" s="73"/>
      <c r="H80" s="73"/>
      <c r="I80" s="190"/>
      <c r="J80" s="200">
        <f>BK80</f>
        <v>0</v>
      </c>
      <c r="K80" s="73"/>
      <c r="L80" s="71"/>
      <c r="M80" s="104"/>
      <c r="N80" s="105"/>
      <c r="O80" s="105"/>
      <c r="P80" s="201">
        <f>P81</f>
        <v>0</v>
      </c>
      <c r="Q80" s="105"/>
      <c r="R80" s="201">
        <f>R81</f>
        <v>0</v>
      </c>
      <c r="S80" s="105"/>
      <c r="T80" s="202">
        <f>T81</f>
        <v>0</v>
      </c>
      <c r="AT80" s="23" t="s">
        <v>72</v>
      </c>
      <c r="AU80" s="23" t="s">
        <v>111</v>
      </c>
      <c r="BK80" s="203">
        <f>BK81</f>
        <v>0</v>
      </c>
    </row>
    <row r="81" s="10" customFormat="1" ht="37.44" customHeight="1">
      <c r="B81" s="204"/>
      <c r="C81" s="205"/>
      <c r="D81" s="206" t="s">
        <v>72</v>
      </c>
      <c r="E81" s="207" t="s">
        <v>1524</v>
      </c>
      <c r="F81" s="207" t="s">
        <v>1525</v>
      </c>
      <c r="G81" s="205"/>
      <c r="H81" s="205"/>
      <c r="I81" s="208"/>
      <c r="J81" s="209">
        <f>BK81</f>
        <v>0</v>
      </c>
      <c r="K81" s="205"/>
      <c r="L81" s="210"/>
      <c r="M81" s="211"/>
      <c r="N81" s="212"/>
      <c r="O81" s="212"/>
      <c r="P81" s="213">
        <f>P82+P84+P86</f>
        <v>0</v>
      </c>
      <c r="Q81" s="212"/>
      <c r="R81" s="213">
        <f>R82+R84+R86</f>
        <v>0</v>
      </c>
      <c r="S81" s="212"/>
      <c r="T81" s="214">
        <f>T82+T84+T86</f>
        <v>0</v>
      </c>
      <c r="AR81" s="215" t="s">
        <v>167</v>
      </c>
      <c r="AT81" s="216" t="s">
        <v>72</v>
      </c>
      <c r="AU81" s="216" t="s">
        <v>73</v>
      </c>
      <c r="AY81" s="215" t="s">
        <v>143</v>
      </c>
      <c r="BK81" s="217">
        <f>BK82+BK84+BK86</f>
        <v>0</v>
      </c>
    </row>
    <row r="82" s="10" customFormat="1" ht="19.92" customHeight="1">
      <c r="B82" s="204"/>
      <c r="C82" s="205"/>
      <c r="D82" s="206" t="s">
        <v>72</v>
      </c>
      <c r="E82" s="218" t="s">
        <v>1526</v>
      </c>
      <c r="F82" s="218" t="s">
        <v>1527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P83</f>
        <v>0</v>
      </c>
      <c r="Q82" s="212"/>
      <c r="R82" s="213">
        <f>R83</f>
        <v>0</v>
      </c>
      <c r="S82" s="212"/>
      <c r="T82" s="214">
        <f>T83</f>
        <v>0</v>
      </c>
      <c r="AR82" s="215" t="s">
        <v>167</v>
      </c>
      <c r="AT82" s="216" t="s">
        <v>72</v>
      </c>
      <c r="AU82" s="216" t="s">
        <v>81</v>
      </c>
      <c r="AY82" s="215" t="s">
        <v>143</v>
      </c>
      <c r="BK82" s="217">
        <f>BK83</f>
        <v>0</v>
      </c>
    </row>
    <row r="83" s="1" customFormat="1" ht="25.5" customHeight="1">
      <c r="B83" s="45"/>
      <c r="C83" s="220" t="s">
        <v>81</v>
      </c>
      <c r="D83" s="220" t="s">
        <v>146</v>
      </c>
      <c r="E83" s="221" t="s">
        <v>1528</v>
      </c>
      <c r="F83" s="222" t="s">
        <v>1529</v>
      </c>
      <c r="G83" s="223" t="s">
        <v>1530</v>
      </c>
      <c r="H83" s="224">
        <v>0</v>
      </c>
      <c r="I83" s="225"/>
      <c r="J83" s="226">
        <f>ROUND(I83*H83,2)</f>
        <v>0</v>
      </c>
      <c r="K83" s="222" t="s">
        <v>150</v>
      </c>
      <c r="L83" s="71"/>
      <c r="M83" s="227" t="s">
        <v>21</v>
      </c>
      <c r="N83" s="228" t="s">
        <v>44</v>
      </c>
      <c r="O83" s="4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AR83" s="23" t="s">
        <v>1531</v>
      </c>
      <c r="AT83" s="23" t="s">
        <v>146</v>
      </c>
      <c r="AU83" s="23" t="s">
        <v>83</v>
      </c>
      <c r="AY83" s="23" t="s">
        <v>143</v>
      </c>
      <c r="BE83" s="231">
        <f>IF(N83="základní",J83,0)</f>
        <v>0</v>
      </c>
      <c r="BF83" s="231">
        <f>IF(N83="snížená",J83,0)</f>
        <v>0</v>
      </c>
      <c r="BG83" s="231">
        <f>IF(N83="zákl. přenesená",J83,0)</f>
        <v>0</v>
      </c>
      <c r="BH83" s="231">
        <f>IF(N83="sníž. přenesená",J83,0)</f>
        <v>0</v>
      </c>
      <c r="BI83" s="231">
        <f>IF(N83="nulová",J83,0)</f>
        <v>0</v>
      </c>
      <c r="BJ83" s="23" t="s">
        <v>81</v>
      </c>
      <c r="BK83" s="231">
        <f>ROUND(I83*H83,2)</f>
        <v>0</v>
      </c>
      <c r="BL83" s="23" t="s">
        <v>1531</v>
      </c>
      <c r="BM83" s="23" t="s">
        <v>1532</v>
      </c>
    </row>
    <row r="84" s="10" customFormat="1" ht="29.88" customHeight="1">
      <c r="B84" s="204"/>
      <c r="C84" s="205"/>
      <c r="D84" s="206" t="s">
        <v>72</v>
      </c>
      <c r="E84" s="218" t="s">
        <v>1533</v>
      </c>
      <c r="F84" s="218" t="s">
        <v>1534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167</v>
      </c>
      <c r="AT84" s="216" t="s">
        <v>72</v>
      </c>
      <c r="AU84" s="216" t="s">
        <v>81</v>
      </c>
      <c r="AY84" s="215" t="s">
        <v>143</v>
      </c>
      <c r="BK84" s="217">
        <f>BK85</f>
        <v>0</v>
      </c>
    </row>
    <row r="85" s="1" customFormat="1" ht="16.5" customHeight="1">
      <c r="B85" s="45"/>
      <c r="C85" s="220" t="s">
        <v>83</v>
      </c>
      <c r="D85" s="220" t="s">
        <v>146</v>
      </c>
      <c r="E85" s="221" t="s">
        <v>1535</v>
      </c>
      <c r="F85" s="222" t="s">
        <v>1536</v>
      </c>
      <c r="G85" s="223" t="s">
        <v>387</v>
      </c>
      <c r="H85" s="224">
        <v>1</v>
      </c>
      <c r="I85" s="225"/>
      <c r="J85" s="226">
        <f>ROUND(I85*H85,2)</f>
        <v>0</v>
      </c>
      <c r="K85" s="222" t="s">
        <v>150</v>
      </c>
      <c r="L85" s="71"/>
      <c r="M85" s="227" t="s">
        <v>21</v>
      </c>
      <c r="N85" s="228" t="s">
        <v>44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1531</v>
      </c>
      <c r="AT85" s="23" t="s">
        <v>146</v>
      </c>
      <c r="AU85" s="23" t="s">
        <v>83</v>
      </c>
      <c r="AY85" s="23" t="s">
        <v>143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81</v>
      </c>
      <c r="BK85" s="231">
        <f>ROUND(I85*H85,2)</f>
        <v>0</v>
      </c>
      <c r="BL85" s="23" t="s">
        <v>1531</v>
      </c>
      <c r="BM85" s="23" t="s">
        <v>1537</v>
      </c>
    </row>
    <row r="86" s="10" customFormat="1" ht="29.88" customHeight="1">
      <c r="B86" s="204"/>
      <c r="C86" s="205"/>
      <c r="D86" s="206" t="s">
        <v>72</v>
      </c>
      <c r="E86" s="218" t="s">
        <v>1538</v>
      </c>
      <c r="F86" s="218" t="s">
        <v>1539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SUM(P87:P88)</f>
        <v>0</v>
      </c>
      <c r="Q86" s="212"/>
      <c r="R86" s="213">
        <f>SUM(R87:R88)</f>
        <v>0</v>
      </c>
      <c r="S86" s="212"/>
      <c r="T86" s="214">
        <f>SUM(T87:T88)</f>
        <v>0</v>
      </c>
      <c r="AR86" s="215" t="s">
        <v>167</v>
      </c>
      <c r="AT86" s="216" t="s">
        <v>72</v>
      </c>
      <c r="AU86" s="216" t="s">
        <v>81</v>
      </c>
      <c r="AY86" s="215" t="s">
        <v>143</v>
      </c>
      <c r="BK86" s="217">
        <f>SUM(BK87:BK88)</f>
        <v>0</v>
      </c>
    </row>
    <row r="87" s="1" customFormat="1" ht="25.5" customHeight="1">
      <c r="B87" s="45"/>
      <c r="C87" s="220" t="s">
        <v>144</v>
      </c>
      <c r="D87" s="220" t="s">
        <v>146</v>
      </c>
      <c r="E87" s="221" t="s">
        <v>1540</v>
      </c>
      <c r="F87" s="222" t="s">
        <v>1541</v>
      </c>
      <c r="G87" s="223" t="s">
        <v>1530</v>
      </c>
      <c r="H87" s="224">
        <v>0</v>
      </c>
      <c r="I87" s="225"/>
      <c r="J87" s="226">
        <f>ROUND(I87*H87,2)</f>
        <v>0</v>
      </c>
      <c r="K87" s="222" t="s">
        <v>150</v>
      </c>
      <c r="L87" s="71"/>
      <c r="M87" s="227" t="s">
        <v>21</v>
      </c>
      <c r="N87" s="228" t="s">
        <v>44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1531</v>
      </c>
      <c r="AT87" s="23" t="s">
        <v>146</v>
      </c>
      <c r="AU87" s="23" t="s">
        <v>83</v>
      </c>
      <c r="AY87" s="23" t="s">
        <v>143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81</v>
      </c>
      <c r="BK87" s="231">
        <f>ROUND(I87*H87,2)</f>
        <v>0</v>
      </c>
      <c r="BL87" s="23" t="s">
        <v>1531</v>
      </c>
      <c r="BM87" s="23" t="s">
        <v>1542</v>
      </c>
    </row>
    <row r="88" s="1" customFormat="1" ht="16.5" customHeight="1">
      <c r="B88" s="45"/>
      <c r="C88" s="220" t="s">
        <v>151</v>
      </c>
      <c r="D88" s="220" t="s">
        <v>146</v>
      </c>
      <c r="E88" s="221" t="s">
        <v>1543</v>
      </c>
      <c r="F88" s="222" t="s">
        <v>1544</v>
      </c>
      <c r="G88" s="223" t="s">
        <v>1530</v>
      </c>
      <c r="H88" s="224">
        <v>0</v>
      </c>
      <c r="I88" s="225"/>
      <c r="J88" s="226">
        <f>ROUND(I88*H88,2)</f>
        <v>0</v>
      </c>
      <c r="K88" s="222" t="s">
        <v>150</v>
      </c>
      <c r="L88" s="71"/>
      <c r="M88" s="227" t="s">
        <v>21</v>
      </c>
      <c r="N88" s="275" t="s">
        <v>44</v>
      </c>
      <c r="O88" s="276"/>
      <c r="P88" s="277">
        <f>O88*H88</f>
        <v>0</v>
      </c>
      <c r="Q88" s="277">
        <v>0</v>
      </c>
      <c r="R88" s="277">
        <f>Q88*H88</f>
        <v>0</v>
      </c>
      <c r="S88" s="277">
        <v>0</v>
      </c>
      <c r="T88" s="278">
        <f>S88*H88</f>
        <v>0</v>
      </c>
      <c r="AR88" s="23" t="s">
        <v>1531</v>
      </c>
      <c r="AT88" s="23" t="s">
        <v>146</v>
      </c>
      <c r="AU88" s="23" t="s">
        <v>83</v>
      </c>
      <c r="AY88" s="23" t="s">
        <v>143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81</v>
      </c>
      <c r="BK88" s="231">
        <f>ROUND(I88*H88,2)</f>
        <v>0</v>
      </c>
      <c r="BL88" s="23" t="s">
        <v>1531</v>
      </c>
      <c r="BM88" s="23" t="s">
        <v>1545</v>
      </c>
    </row>
    <row r="89" s="1" customFormat="1" ht="6.96" customHeight="1">
      <c r="B89" s="66"/>
      <c r="C89" s="67"/>
      <c r="D89" s="67"/>
      <c r="E89" s="67"/>
      <c r="F89" s="67"/>
      <c r="G89" s="67"/>
      <c r="H89" s="67"/>
      <c r="I89" s="165"/>
      <c r="J89" s="67"/>
      <c r="K89" s="67"/>
      <c r="L89" s="71"/>
    </row>
  </sheetData>
  <sheetProtection sheet="1" autoFilter="0" formatColumns="0" formatRows="0" objects="1" scenarios="1" spinCount="100000" saltValue="0W3N4Tlzp64/zIdLu89sTy/2Ay2GzN7HaacQ/MQugvT6yqBTS2ueGL1ixIx45rKlvpvtJzZu8wm2u/t6MzrJIw==" hashValue="MunbfjAQ+wFbHPZqaPekj9p/eEW+508WPrdaU/LrFzQhV8jrLGi3IY5qO1IP/7P+oxBmS8sz3oLAs2Zoth1Yow==" algorithmName="SHA-512" password="CC35"/>
  <autoFilter ref="C79:K8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9" customWidth="1"/>
    <col min="2" max="2" width="1.664063" style="279" customWidth="1"/>
    <col min="3" max="4" width="5" style="279" customWidth="1"/>
    <col min="5" max="5" width="11.67" style="279" customWidth="1"/>
    <col min="6" max="6" width="9.17" style="279" customWidth="1"/>
    <col min="7" max="7" width="5" style="279" customWidth="1"/>
    <col min="8" max="8" width="77.83" style="279" customWidth="1"/>
    <col min="9" max="10" width="20" style="279" customWidth="1"/>
    <col min="11" max="11" width="1.664063" style="279" customWidth="1"/>
  </cols>
  <sheetData>
    <row r="1" ht="37.5" customHeight="1"/>
    <row r="2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4" customFormat="1" ht="45" customHeight="1">
      <c r="B3" s="283"/>
      <c r="C3" s="284" t="s">
        <v>1546</v>
      </c>
      <c r="D3" s="284"/>
      <c r="E3" s="284"/>
      <c r="F3" s="284"/>
      <c r="G3" s="284"/>
      <c r="H3" s="284"/>
      <c r="I3" s="284"/>
      <c r="J3" s="284"/>
      <c r="K3" s="285"/>
    </row>
    <row r="4" ht="25.5" customHeight="1">
      <c r="B4" s="286"/>
      <c r="C4" s="287" t="s">
        <v>1547</v>
      </c>
      <c r="D4" s="287"/>
      <c r="E4" s="287"/>
      <c r="F4" s="287"/>
      <c r="G4" s="287"/>
      <c r="H4" s="287"/>
      <c r="I4" s="287"/>
      <c r="J4" s="287"/>
      <c r="K4" s="288"/>
    </row>
    <row r="5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ht="15" customHeight="1">
      <c r="B6" s="286"/>
      <c r="C6" s="290" t="s">
        <v>1548</v>
      </c>
      <c r="D6" s="290"/>
      <c r="E6" s="290"/>
      <c r="F6" s="290"/>
      <c r="G6" s="290"/>
      <c r="H6" s="290"/>
      <c r="I6" s="290"/>
      <c r="J6" s="290"/>
      <c r="K6" s="288"/>
    </row>
    <row r="7" ht="15" customHeight="1">
      <c r="B7" s="291"/>
      <c r="C7" s="290" t="s">
        <v>1549</v>
      </c>
      <c r="D7" s="290"/>
      <c r="E7" s="290"/>
      <c r="F7" s="290"/>
      <c r="G7" s="290"/>
      <c r="H7" s="290"/>
      <c r="I7" s="290"/>
      <c r="J7" s="290"/>
      <c r="K7" s="288"/>
    </row>
    <row r="8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ht="15" customHeight="1">
      <c r="B9" s="291"/>
      <c r="C9" s="290" t="s">
        <v>1550</v>
      </c>
      <c r="D9" s="290"/>
      <c r="E9" s="290"/>
      <c r="F9" s="290"/>
      <c r="G9" s="290"/>
      <c r="H9" s="290"/>
      <c r="I9" s="290"/>
      <c r="J9" s="290"/>
      <c r="K9" s="288"/>
    </row>
    <row r="10" ht="15" customHeight="1">
      <c r="B10" s="291"/>
      <c r="C10" s="290"/>
      <c r="D10" s="290" t="s">
        <v>1551</v>
      </c>
      <c r="E10" s="290"/>
      <c r="F10" s="290"/>
      <c r="G10" s="290"/>
      <c r="H10" s="290"/>
      <c r="I10" s="290"/>
      <c r="J10" s="290"/>
      <c r="K10" s="288"/>
    </row>
    <row r="11" ht="15" customHeight="1">
      <c r="B11" s="291"/>
      <c r="C11" s="292"/>
      <c r="D11" s="290" t="s">
        <v>1552</v>
      </c>
      <c r="E11" s="290"/>
      <c r="F11" s="290"/>
      <c r="G11" s="290"/>
      <c r="H11" s="290"/>
      <c r="I11" s="290"/>
      <c r="J11" s="290"/>
      <c r="K11" s="288"/>
    </row>
    <row r="12" ht="12.75" customHeight="1">
      <c r="B12" s="291"/>
      <c r="C12" s="292"/>
      <c r="D12" s="292"/>
      <c r="E12" s="292"/>
      <c r="F12" s="292"/>
      <c r="G12" s="292"/>
      <c r="H12" s="292"/>
      <c r="I12" s="292"/>
      <c r="J12" s="292"/>
      <c r="K12" s="288"/>
    </row>
    <row r="13" ht="15" customHeight="1">
      <c r="B13" s="291"/>
      <c r="C13" s="292"/>
      <c r="D13" s="290" t="s">
        <v>1553</v>
      </c>
      <c r="E13" s="290"/>
      <c r="F13" s="290"/>
      <c r="G13" s="290"/>
      <c r="H13" s="290"/>
      <c r="I13" s="290"/>
      <c r="J13" s="290"/>
      <c r="K13" s="288"/>
    </row>
    <row r="14" ht="15" customHeight="1">
      <c r="B14" s="291"/>
      <c r="C14" s="292"/>
      <c r="D14" s="290" t="s">
        <v>1554</v>
      </c>
      <c r="E14" s="290"/>
      <c r="F14" s="290"/>
      <c r="G14" s="290"/>
      <c r="H14" s="290"/>
      <c r="I14" s="290"/>
      <c r="J14" s="290"/>
      <c r="K14" s="288"/>
    </row>
    <row r="15" ht="15" customHeight="1">
      <c r="B15" s="291"/>
      <c r="C15" s="292"/>
      <c r="D15" s="290" t="s">
        <v>1555</v>
      </c>
      <c r="E15" s="290"/>
      <c r="F15" s="290"/>
      <c r="G15" s="290"/>
      <c r="H15" s="290"/>
      <c r="I15" s="290"/>
      <c r="J15" s="290"/>
      <c r="K15" s="288"/>
    </row>
    <row r="16" ht="15" customHeight="1">
      <c r="B16" s="291"/>
      <c r="C16" s="292"/>
      <c r="D16" s="292"/>
      <c r="E16" s="293" t="s">
        <v>80</v>
      </c>
      <c r="F16" s="290" t="s">
        <v>1556</v>
      </c>
      <c r="G16" s="290"/>
      <c r="H16" s="290"/>
      <c r="I16" s="290"/>
      <c r="J16" s="290"/>
      <c r="K16" s="288"/>
    </row>
    <row r="17" ht="15" customHeight="1">
      <c r="B17" s="291"/>
      <c r="C17" s="292"/>
      <c r="D17" s="292"/>
      <c r="E17" s="293" t="s">
        <v>1557</v>
      </c>
      <c r="F17" s="290" t="s">
        <v>1558</v>
      </c>
      <c r="G17" s="290"/>
      <c r="H17" s="290"/>
      <c r="I17" s="290"/>
      <c r="J17" s="290"/>
      <c r="K17" s="288"/>
    </row>
    <row r="18" ht="15" customHeight="1">
      <c r="B18" s="291"/>
      <c r="C18" s="292"/>
      <c r="D18" s="292"/>
      <c r="E18" s="293" t="s">
        <v>1559</v>
      </c>
      <c r="F18" s="290" t="s">
        <v>1560</v>
      </c>
      <c r="G18" s="290"/>
      <c r="H18" s="290"/>
      <c r="I18" s="290"/>
      <c r="J18" s="290"/>
      <c r="K18" s="288"/>
    </row>
    <row r="19" ht="15" customHeight="1">
      <c r="B19" s="291"/>
      <c r="C19" s="292"/>
      <c r="D19" s="292"/>
      <c r="E19" s="293" t="s">
        <v>1561</v>
      </c>
      <c r="F19" s="290" t="s">
        <v>1562</v>
      </c>
      <c r="G19" s="290"/>
      <c r="H19" s="290"/>
      <c r="I19" s="290"/>
      <c r="J19" s="290"/>
      <c r="K19" s="288"/>
    </row>
    <row r="20" ht="15" customHeight="1">
      <c r="B20" s="291"/>
      <c r="C20" s="292"/>
      <c r="D20" s="292"/>
      <c r="E20" s="293" t="s">
        <v>1563</v>
      </c>
      <c r="F20" s="290" t="s">
        <v>1564</v>
      </c>
      <c r="G20" s="290"/>
      <c r="H20" s="290"/>
      <c r="I20" s="290"/>
      <c r="J20" s="290"/>
      <c r="K20" s="288"/>
    </row>
    <row r="21" ht="15" customHeight="1">
      <c r="B21" s="291"/>
      <c r="C21" s="292"/>
      <c r="D21" s="292"/>
      <c r="E21" s="293" t="s">
        <v>1565</v>
      </c>
      <c r="F21" s="290" t="s">
        <v>1566</v>
      </c>
      <c r="G21" s="290"/>
      <c r="H21" s="290"/>
      <c r="I21" s="290"/>
      <c r="J21" s="290"/>
      <c r="K21" s="288"/>
    </row>
    <row r="22" ht="12.75" customHeight="1">
      <c r="B22" s="291"/>
      <c r="C22" s="292"/>
      <c r="D22" s="292"/>
      <c r="E22" s="292"/>
      <c r="F22" s="292"/>
      <c r="G22" s="292"/>
      <c r="H22" s="292"/>
      <c r="I22" s="292"/>
      <c r="J22" s="292"/>
      <c r="K22" s="288"/>
    </row>
    <row r="23" ht="15" customHeight="1">
      <c r="B23" s="291"/>
      <c r="C23" s="290" t="s">
        <v>1567</v>
      </c>
      <c r="D23" s="290"/>
      <c r="E23" s="290"/>
      <c r="F23" s="290"/>
      <c r="G23" s="290"/>
      <c r="H23" s="290"/>
      <c r="I23" s="290"/>
      <c r="J23" s="290"/>
      <c r="K23" s="288"/>
    </row>
    <row r="24" ht="15" customHeight="1">
      <c r="B24" s="291"/>
      <c r="C24" s="290" t="s">
        <v>1568</v>
      </c>
      <c r="D24" s="290"/>
      <c r="E24" s="290"/>
      <c r="F24" s="290"/>
      <c r="G24" s="290"/>
      <c r="H24" s="290"/>
      <c r="I24" s="290"/>
      <c r="J24" s="290"/>
      <c r="K24" s="288"/>
    </row>
    <row r="25" ht="15" customHeight="1">
      <c r="B25" s="291"/>
      <c r="C25" s="290"/>
      <c r="D25" s="290" t="s">
        <v>1569</v>
      </c>
      <c r="E25" s="290"/>
      <c r="F25" s="290"/>
      <c r="G25" s="290"/>
      <c r="H25" s="290"/>
      <c r="I25" s="290"/>
      <c r="J25" s="290"/>
      <c r="K25" s="288"/>
    </row>
    <row r="26" ht="15" customHeight="1">
      <c r="B26" s="291"/>
      <c r="C26" s="292"/>
      <c r="D26" s="290" t="s">
        <v>1570</v>
      </c>
      <c r="E26" s="290"/>
      <c r="F26" s="290"/>
      <c r="G26" s="290"/>
      <c r="H26" s="290"/>
      <c r="I26" s="290"/>
      <c r="J26" s="290"/>
      <c r="K26" s="288"/>
    </row>
    <row r="27" ht="12.75" customHeight="1">
      <c r="B27" s="291"/>
      <c r="C27" s="292"/>
      <c r="D27" s="292"/>
      <c r="E27" s="292"/>
      <c r="F27" s="292"/>
      <c r="G27" s="292"/>
      <c r="H27" s="292"/>
      <c r="I27" s="292"/>
      <c r="J27" s="292"/>
      <c r="K27" s="288"/>
    </row>
    <row r="28" ht="15" customHeight="1">
      <c r="B28" s="291"/>
      <c r="C28" s="292"/>
      <c r="D28" s="290" t="s">
        <v>1571</v>
      </c>
      <c r="E28" s="290"/>
      <c r="F28" s="290"/>
      <c r="G28" s="290"/>
      <c r="H28" s="290"/>
      <c r="I28" s="290"/>
      <c r="J28" s="290"/>
      <c r="K28" s="288"/>
    </row>
    <row r="29" ht="15" customHeight="1">
      <c r="B29" s="291"/>
      <c r="C29" s="292"/>
      <c r="D29" s="290" t="s">
        <v>1572</v>
      </c>
      <c r="E29" s="290"/>
      <c r="F29" s="290"/>
      <c r="G29" s="290"/>
      <c r="H29" s="290"/>
      <c r="I29" s="290"/>
      <c r="J29" s="290"/>
      <c r="K29" s="288"/>
    </row>
    <row r="30" ht="12.75" customHeight="1">
      <c r="B30" s="291"/>
      <c r="C30" s="292"/>
      <c r="D30" s="292"/>
      <c r="E30" s="292"/>
      <c r="F30" s="292"/>
      <c r="G30" s="292"/>
      <c r="H30" s="292"/>
      <c r="I30" s="292"/>
      <c r="J30" s="292"/>
      <c r="K30" s="288"/>
    </row>
    <row r="31" ht="15" customHeight="1">
      <c r="B31" s="291"/>
      <c r="C31" s="292"/>
      <c r="D31" s="290" t="s">
        <v>1573</v>
      </c>
      <c r="E31" s="290"/>
      <c r="F31" s="290"/>
      <c r="G31" s="290"/>
      <c r="H31" s="290"/>
      <c r="I31" s="290"/>
      <c r="J31" s="290"/>
      <c r="K31" s="288"/>
    </row>
    <row r="32" ht="15" customHeight="1">
      <c r="B32" s="291"/>
      <c r="C32" s="292"/>
      <c r="D32" s="290" t="s">
        <v>1574</v>
      </c>
      <c r="E32" s="290"/>
      <c r="F32" s="290"/>
      <c r="G32" s="290"/>
      <c r="H32" s="290"/>
      <c r="I32" s="290"/>
      <c r="J32" s="290"/>
      <c r="K32" s="288"/>
    </row>
    <row r="33" ht="15" customHeight="1">
      <c r="B33" s="291"/>
      <c r="C33" s="292"/>
      <c r="D33" s="290" t="s">
        <v>1575</v>
      </c>
      <c r="E33" s="290"/>
      <c r="F33" s="290"/>
      <c r="G33" s="290"/>
      <c r="H33" s="290"/>
      <c r="I33" s="290"/>
      <c r="J33" s="290"/>
      <c r="K33" s="288"/>
    </row>
    <row r="34" ht="15" customHeight="1">
      <c r="B34" s="291"/>
      <c r="C34" s="292"/>
      <c r="D34" s="290"/>
      <c r="E34" s="294" t="s">
        <v>128</v>
      </c>
      <c r="F34" s="290"/>
      <c r="G34" s="290" t="s">
        <v>1576</v>
      </c>
      <c r="H34" s="290"/>
      <c r="I34" s="290"/>
      <c r="J34" s="290"/>
      <c r="K34" s="288"/>
    </row>
    <row r="35" ht="30.75" customHeight="1">
      <c r="B35" s="291"/>
      <c r="C35" s="292"/>
      <c r="D35" s="290"/>
      <c r="E35" s="294" t="s">
        <v>1577</v>
      </c>
      <c r="F35" s="290"/>
      <c r="G35" s="290" t="s">
        <v>1578</v>
      </c>
      <c r="H35" s="290"/>
      <c r="I35" s="290"/>
      <c r="J35" s="290"/>
      <c r="K35" s="288"/>
    </row>
    <row r="36" ht="15" customHeight="1">
      <c r="B36" s="291"/>
      <c r="C36" s="292"/>
      <c r="D36" s="290"/>
      <c r="E36" s="294" t="s">
        <v>54</v>
      </c>
      <c r="F36" s="290"/>
      <c r="G36" s="290" t="s">
        <v>1579</v>
      </c>
      <c r="H36" s="290"/>
      <c r="I36" s="290"/>
      <c r="J36" s="290"/>
      <c r="K36" s="288"/>
    </row>
    <row r="37" ht="15" customHeight="1">
      <c r="B37" s="291"/>
      <c r="C37" s="292"/>
      <c r="D37" s="290"/>
      <c r="E37" s="294" t="s">
        <v>129</v>
      </c>
      <c r="F37" s="290"/>
      <c r="G37" s="290" t="s">
        <v>1580</v>
      </c>
      <c r="H37" s="290"/>
      <c r="I37" s="290"/>
      <c r="J37" s="290"/>
      <c r="K37" s="288"/>
    </row>
    <row r="38" ht="15" customHeight="1">
      <c r="B38" s="291"/>
      <c r="C38" s="292"/>
      <c r="D38" s="290"/>
      <c r="E38" s="294" t="s">
        <v>130</v>
      </c>
      <c r="F38" s="290"/>
      <c r="G38" s="290" t="s">
        <v>1581</v>
      </c>
      <c r="H38" s="290"/>
      <c r="I38" s="290"/>
      <c r="J38" s="290"/>
      <c r="K38" s="288"/>
    </row>
    <row r="39" ht="15" customHeight="1">
      <c r="B39" s="291"/>
      <c r="C39" s="292"/>
      <c r="D39" s="290"/>
      <c r="E39" s="294" t="s">
        <v>131</v>
      </c>
      <c r="F39" s="290"/>
      <c r="G39" s="290" t="s">
        <v>1582</v>
      </c>
      <c r="H39" s="290"/>
      <c r="I39" s="290"/>
      <c r="J39" s="290"/>
      <c r="K39" s="288"/>
    </row>
    <row r="40" ht="15" customHeight="1">
      <c r="B40" s="291"/>
      <c r="C40" s="292"/>
      <c r="D40" s="290"/>
      <c r="E40" s="294" t="s">
        <v>1583</v>
      </c>
      <c r="F40" s="290"/>
      <c r="G40" s="290" t="s">
        <v>1584</v>
      </c>
      <c r="H40" s="290"/>
      <c r="I40" s="290"/>
      <c r="J40" s="290"/>
      <c r="K40" s="288"/>
    </row>
    <row r="41" ht="15" customHeight="1">
      <c r="B41" s="291"/>
      <c r="C41" s="292"/>
      <c r="D41" s="290"/>
      <c r="E41" s="294"/>
      <c r="F41" s="290"/>
      <c r="G41" s="290" t="s">
        <v>1585</v>
      </c>
      <c r="H41" s="290"/>
      <c r="I41" s="290"/>
      <c r="J41" s="290"/>
      <c r="K41" s="288"/>
    </row>
    <row r="42" ht="15" customHeight="1">
      <c r="B42" s="291"/>
      <c r="C42" s="292"/>
      <c r="D42" s="290"/>
      <c r="E42" s="294" t="s">
        <v>1586</v>
      </c>
      <c r="F42" s="290"/>
      <c r="G42" s="290" t="s">
        <v>1587</v>
      </c>
      <c r="H42" s="290"/>
      <c r="I42" s="290"/>
      <c r="J42" s="290"/>
      <c r="K42" s="288"/>
    </row>
    <row r="43" ht="15" customHeight="1">
      <c r="B43" s="291"/>
      <c r="C43" s="292"/>
      <c r="D43" s="290"/>
      <c r="E43" s="294" t="s">
        <v>133</v>
      </c>
      <c r="F43" s="290"/>
      <c r="G43" s="290" t="s">
        <v>1588</v>
      </c>
      <c r="H43" s="290"/>
      <c r="I43" s="290"/>
      <c r="J43" s="290"/>
      <c r="K43" s="288"/>
    </row>
    <row r="44" ht="12.75" customHeight="1">
      <c r="B44" s="291"/>
      <c r="C44" s="292"/>
      <c r="D44" s="290"/>
      <c r="E44" s="290"/>
      <c r="F44" s="290"/>
      <c r="G44" s="290"/>
      <c r="H44" s="290"/>
      <c r="I44" s="290"/>
      <c r="J44" s="290"/>
      <c r="K44" s="288"/>
    </row>
    <row r="45" ht="15" customHeight="1">
      <c r="B45" s="291"/>
      <c r="C45" s="292"/>
      <c r="D45" s="290" t="s">
        <v>1589</v>
      </c>
      <c r="E45" s="290"/>
      <c r="F45" s="290"/>
      <c r="G45" s="290"/>
      <c r="H45" s="290"/>
      <c r="I45" s="290"/>
      <c r="J45" s="290"/>
      <c r="K45" s="288"/>
    </row>
    <row r="46" ht="15" customHeight="1">
      <c r="B46" s="291"/>
      <c r="C46" s="292"/>
      <c r="D46" s="292"/>
      <c r="E46" s="290" t="s">
        <v>1590</v>
      </c>
      <c r="F46" s="290"/>
      <c r="G46" s="290"/>
      <c r="H46" s="290"/>
      <c r="I46" s="290"/>
      <c r="J46" s="290"/>
      <c r="K46" s="288"/>
    </row>
    <row r="47" ht="15" customHeight="1">
      <c r="B47" s="291"/>
      <c r="C47" s="292"/>
      <c r="D47" s="292"/>
      <c r="E47" s="290" t="s">
        <v>1591</v>
      </c>
      <c r="F47" s="290"/>
      <c r="G47" s="290"/>
      <c r="H47" s="290"/>
      <c r="I47" s="290"/>
      <c r="J47" s="290"/>
      <c r="K47" s="288"/>
    </row>
    <row r="48" ht="15" customHeight="1">
      <c r="B48" s="291"/>
      <c r="C48" s="292"/>
      <c r="D48" s="292"/>
      <c r="E48" s="290" t="s">
        <v>1592</v>
      </c>
      <c r="F48" s="290"/>
      <c r="G48" s="290"/>
      <c r="H48" s="290"/>
      <c r="I48" s="290"/>
      <c r="J48" s="290"/>
      <c r="K48" s="288"/>
    </row>
    <row r="49" ht="15" customHeight="1">
      <c r="B49" s="291"/>
      <c r="C49" s="292"/>
      <c r="D49" s="290" t="s">
        <v>1593</v>
      </c>
      <c r="E49" s="290"/>
      <c r="F49" s="290"/>
      <c r="G49" s="290"/>
      <c r="H49" s="290"/>
      <c r="I49" s="290"/>
      <c r="J49" s="290"/>
      <c r="K49" s="288"/>
    </row>
    <row r="50" ht="25.5" customHeight="1">
      <c r="B50" s="286"/>
      <c r="C50" s="287" t="s">
        <v>1594</v>
      </c>
      <c r="D50" s="287"/>
      <c r="E50" s="287"/>
      <c r="F50" s="287"/>
      <c r="G50" s="287"/>
      <c r="H50" s="287"/>
      <c r="I50" s="287"/>
      <c r="J50" s="287"/>
      <c r="K50" s="288"/>
    </row>
    <row r="51" ht="5.25" customHeight="1">
      <c r="B51" s="286"/>
      <c r="C51" s="289"/>
      <c r="D51" s="289"/>
      <c r="E51" s="289"/>
      <c r="F51" s="289"/>
      <c r="G51" s="289"/>
      <c r="H51" s="289"/>
      <c r="I51" s="289"/>
      <c r="J51" s="289"/>
      <c r="K51" s="288"/>
    </row>
    <row r="52" ht="15" customHeight="1">
      <c r="B52" s="286"/>
      <c r="C52" s="290" t="s">
        <v>1595</v>
      </c>
      <c r="D52" s="290"/>
      <c r="E52" s="290"/>
      <c r="F52" s="290"/>
      <c r="G52" s="290"/>
      <c r="H52" s="290"/>
      <c r="I52" s="290"/>
      <c r="J52" s="290"/>
      <c r="K52" s="288"/>
    </row>
    <row r="53" ht="15" customHeight="1">
      <c r="B53" s="286"/>
      <c r="C53" s="290" t="s">
        <v>1596</v>
      </c>
      <c r="D53" s="290"/>
      <c r="E53" s="290"/>
      <c r="F53" s="290"/>
      <c r="G53" s="290"/>
      <c r="H53" s="290"/>
      <c r="I53" s="290"/>
      <c r="J53" s="290"/>
      <c r="K53" s="288"/>
    </row>
    <row r="54" ht="12.75" customHeight="1">
      <c r="B54" s="286"/>
      <c r="C54" s="290"/>
      <c r="D54" s="290"/>
      <c r="E54" s="290"/>
      <c r="F54" s="290"/>
      <c r="G54" s="290"/>
      <c r="H54" s="290"/>
      <c r="I54" s="290"/>
      <c r="J54" s="290"/>
      <c r="K54" s="288"/>
    </row>
    <row r="55" ht="15" customHeight="1">
      <c r="B55" s="286"/>
      <c r="C55" s="290" t="s">
        <v>1597</v>
      </c>
      <c r="D55" s="290"/>
      <c r="E55" s="290"/>
      <c r="F55" s="290"/>
      <c r="G55" s="290"/>
      <c r="H55" s="290"/>
      <c r="I55" s="290"/>
      <c r="J55" s="290"/>
      <c r="K55" s="288"/>
    </row>
    <row r="56" ht="15" customHeight="1">
      <c r="B56" s="286"/>
      <c r="C56" s="292"/>
      <c r="D56" s="290" t="s">
        <v>1598</v>
      </c>
      <c r="E56" s="290"/>
      <c r="F56" s="290"/>
      <c r="G56" s="290"/>
      <c r="H56" s="290"/>
      <c r="I56" s="290"/>
      <c r="J56" s="290"/>
      <c r="K56" s="288"/>
    </row>
    <row r="57" ht="15" customHeight="1">
      <c r="B57" s="286"/>
      <c r="C57" s="292"/>
      <c r="D57" s="290" t="s">
        <v>1599</v>
      </c>
      <c r="E57" s="290"/>
      <c r="F57" s="290"/>
      <c r="G57" s="290"/>
      <c r="H57" s="290"/>
      <c r="I57" s="290"/>
      <c r="J57" s="290"/>
      <c r="K57" s="288"/>
    </row>
    <row r="58" ht="15" customHeight="1">
      <c r="B58" s="286"/>
      <c r="C58" s="292"/>
      <c r="D58" s="290" t="s">
        <v>1600</v>
      </c>
      <c r="E58" s="290"/>
      <c r="F58" s="290"/>
      <c r="G58" s="290"/>
      <c r="H58" s="290"/>
      <c r="I58" s="290"/>
      <c r="J58" s="290"/>
      <c r="K58" s="288"/>
    </row>
    <row r="59" ht="15" customHeight="1">
      <c r="B59" s="286"/>
      <c r="C59" s="292"/>
      <c r="D59" s="290" t="s">
        <v>1601</v>
      </c>
      <c r="E59" s="290"/>
      <c r="F59" s="290"/>
      <c r="G59" s="290"/>
      <c r="H59" s="290"/>
      <c r="I59" s="290"/>
      <c r="J59" s="290"/>
      <c r="K59" s="288"/>
    </row>
    <row r="60" ht="15" customHeight="1">
      <c r="B60" s="286"/>
      <c r="C60" s="292"/>
      <c r="D60" s="295" t="s">
        <v>1602</v>
      </c>
      <c r="E60" s="295"/>
      <c r="F60" s="295"/>
      <c r="G60" s="295"/>
      <c r="H60" s="295"/>
      <c r="I60" s="295"/>
      <c r="J60" s="295"/>
      <c r="K60" s="288"/>
    </row>
    <row r="61" ht="15" customHeight="1">
      <c r="B61" s="286"/>
      <c r="C61" s="292"/>
      <c r="D61" s="290" t="s">
        <v>1603</v>
      </c>
      <c r="E61" s="290"/>
      <c r="F61" s="290"/>
      <c r="G61" s="290"/>
      <c r="H61" s="290"/>
      <c r="I61" s="290"/>
      <c r="J61" s="290"/>
      <c r="K61" s="288"/>
    </row>
    <row r="62" ht="12.75" customHeight="1">
      <c r="B62" s="286"/>
      <c r="C62" s="292"/>
      <c r="D62" s="292"/>
      <c r="E62" s="296"/>
      <c r="F62" s="292"/>
      <c r="G62" s="292"/>
      <c r="H62" s="292"/>
      <c r="I62" s="292"/>
      <c r="J62" s="292"/>
      <c r="K62" s="288"/>
    </row>
    <row r="63" ht="15" customHeight="1">
      <c r="B63" s="286"/>
      <c r="C63" s="292"/>
      <c r="D63" s="290" t="s">
        <v>1604</v>
      </c>
      <c r="E63" s="290"/>
      <c r="F63" s="290"/>
      <c r="G63" s="290"/>
      <c r="H63" s="290"/>
      <c r="I63" s="290"/>
      <c r="J63" s="290"/>
      <c r="K63" s="288"/>
    </row>
    <row r="64" ht="15" customHeight="1">
      <c r="B64" s="286"/>
      <c r="C64" s="292"/>
      <c r="D64" s="295" t="s">
        <v>1605</v>
      </c>
      <c r="E64" s="295"/>
      <c r="F64" s="295"/>
      <c r="G64" s="295"/>
      <c r="H64" s="295"/>
      <c r="I64" s="295"/>
      <c r="J64" s="295"/>
      <c r="K64" s="288"/>
    </row>
    <row r="65" ht="15" customHeight="1">
      <c r="B65" s="286"/>
      <c r="C65" s="292"/>
      <c r="D65" s="290" t="s">
        <v>1606</v>
      </c>
      <c r="E65" s="290"/>
      <c r="F65" s="290"/>
      <c r="G65" s="290"/>
      <c r="H65" s="290"/>
      <c r="I65" s="290"/>
      <c r="J65" s="290"/>
      <c r="K65" s="288"/>
    </row>
    <row r="66" ht="15" customHeight="1">
      <c r="B66" s="286"/>
      <c r="C66" s="292"/>
      <c r="D66" s="290" t="s">
        <v>1607</v>
      </c>
      <c r="E66" s="290"/>
      <c r="F66" s="290"/>
      <c r="G66" s="290"/>
      <c r="H66" s="290"/>
      <c r="I66" s="290"/>
      <c r="J66" s="290"/>
      <c r="K66" s="288"/>
    </row>
    <row r="67" ht="15" customHeight="1">
      <c r="B67" s="286"/>
      <c r="C67" s="292"/>
      <c r="D67" s="290" t="s">
        <v>1608</v>
      </c>
      <c r="E67" s="290"/>
      <c r="F67" s="290"/>
      <c r="G67" s="290"/>
      <c r="H67" s="290"/>
      <c r="I67" s="290"/>
      <c r="J67" s="290"/>
      <c r="K67" s="288"/>
    </row>
    <row r="68" ht="15" customHeight="1">
      <c r="B68" s="286"/>
      <c r="C68" s="292"/>
      <c r="D68" s="290" t="s">
        <v>1609</v>
      </c>
      <c r="E68" s="290"/>
      <c r="F68" s="290"/>
      <c r="G68" s="290"/>
      <c r="H68" s="290"/>
      <c r="I68" s="290"/>
      <c r="J68" s="290"/>
      <c r="K68" s="288"/>
    </row>
    <row r="69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ht="45" customHeight="1">
      <c r="B73" s="305"/>
      <c r="C73" s="306" t="s">
        <v>103</v>
      </c>
      <c r="D73" s="306"/>
      <c r="E73" s="306"/>
      <c r="F73" s="306"/>
      <c r="G73" s="306"/>
      <c r="H73" s="306"/>
      <c r="I73" s="306"/>
      <c r="J73" s="306"/>
      <c r="K73" s="307"/>
    </row>
    <row r="74" ht="17.25" customHeight="1">
      <c r="B74" s="305"/>
      <c r="C74" s="308" t="s">
        <v>1610</v>
      </c>
      <c r="D74" s="308"/>
      <c r="E74" s="308"/>
      <c r="F74" s="308" t="s">
        <v>1611</v>
      </c>
      <c r="G74" s="309"/>
      <c r="H74" s="308" t="s">
        <v>129</v>
      </c>
      <c r="I74" s="308" t="s">
        <v>58</v>
      </c>
      <c r="J74" s="308" t="s">
        <v>1612</v>
      </c>
      <c r="K74" s="307"/>
    </row>
    <row r="75" ht="17.25" customHeight="1">
      <c r="B75" s="305"/>
      <c r="C75" s="310" t="s">
        <v>1613</v>
      </c>
      <c r="D75" s="310"/>
      <c r="E75" s="310"/>
      <c r="F75" s="311" t="s">
        <v>1614</v>
      </c>
      <c r="G75" s="312"/>
      <c r="H75" s="310"/>
      <c r="I75" s="310"/>
      <c r="J75" s="310" t="s">
        <v>1615</v>
      </c>
      <c r="K75" s="307"/>
    </row>
    <row r="76" ht="5.25" customHeight="1">
      <c r="B76" s="305"/>
      <c r="C76" s="313"/>
      <c r="D76" s="313"/>
      <c r="E76" s="313"/>
      <c r="F76" s="313"/>
      <c r="G76" s="314"/>
      <c r="H76" s="313"/>
      <c r="I76" s="313"/>
      <c r="J76" s="313"/>
      <c r="K76" s="307"/>
    </row>
    <row r="77" ht="15" customHeight="1">
      <c r="B77" s="305"/>
      <c r="C77" s="294" t="s">
        <v>54</v>
      </c>
      <c r="D77" s="313"/>
      <c r="E77" s="313"/>
      <c r="F77" s="315" t="s">
        <v>1616</v>
      </c>
      <c r="G77" s="314"/>
      <c r="H77" s="294" t="s">
        <v>1617</v>
      </c>
      <c r="I77" s="294" t="s">
        <v>1618</v>
      </c>
      <c r="J77" s="294">
        <v>20</v>
      </c>
      <c r="K77" s="307"/>
    </row>
    <row r="78" ht="15" customHeight="1">
      <c r="B78" s="305"/>
      <c r="C78" s="294" t="s">
        <v>1619</v>
      </c>
      <c r="D78" s="294"/>
      <c r="E78" s="294"/>
      <c r="F78" s="315" t="s">
        <v>1616</v>
      </c>
      <c r="G78" s="314"/>
      <c r="H78" s="294" t="s">
        <v>1620</v>
      </c>
      <c r="I78" s="294" t="s">
        <v>1618</v>
      </c>
      <c r="J78" s="294">
        <v>120</v>
      </c>
      <c r="K78" s="307"/>
    </row>
    <row r="79" ht="15" customHeight="1">
      <c r="B79" s="316"/>
      <c r="C79" s="294" t="s">
        <v>1621</v>
      </c>
      <c r="D79" s="294"/>
      <c r="E79" s="294"/>
      <c r="F79" s="315" t="s">
        <v>1622</v>
      </c>
      <c r="G79" s="314"/>
      <c r="H79" s="294" t="s">
        <v>1623</v>
      </c>
      <c r="I79" s="294" t="s">
        <v>1618</v>
      </c>
      <c r="J79" s="294">
        <v>50</v>
      </c>
      <c r="K79" s="307"/>
    </row>
    <row r="80" ht="15" customHeight="1">
      <c r="B80" s="316"/>
      <c r="C80" s="294" t="s">
        <v>1624</v>
      </c>
      <c r="D80" s="294"/>
      <c r="E80" s="294"/>
      <c r="F80" s="315" t="s">
        <v>1616</v>
      </c>
      <c r="G80" s="314"/>
      <c r="H80" s="294" t="s">
        <v>1625</v>
      </c>
      <c r="I80" s="294" t="s">
        <v>1626</v>
      </c>
      <c r="J80" s="294"/>
      <c r="K80" s="307"/>
    </row>
    <row r="81" ht="15" customHeight="1">
      <c r="B81" s="316"/>
      <c r="C81" s="317" t="s">
        <v>1627</v>
      </c>
      <c r="D81" s="317"/>
      <c r="E81" s="317"/>
      <c r="F81" s="318" t="s">
        <v>1622</v>
      </c>
      <c r="G81" s="317"/>
      <c r="H81" s="317" t="s">
        <v>1628</v>
      </c>
      <c r="I81" s="317" t="s">
        <v>1618</v>
      </c>
      <c r="J81" s="317">
        <v>15</v>
      </c>
      <c r="K81" s="307"/>
    </row>
    <row r="82" ht="15" customHeight="1">
      <c r="B82" s="316"/>
      <c r="C82" s="317" t="s">
        <v>1629</v>
      </c>
      <c r="D82" s="317"/>
      <c r="E82" s="317"/>
      <c r="F82" s="318" t="s">
        <v>1622</v>
      </c>
      <c r="G82" s="317"/>
      <c r="H82" s="317" t="s">
        <v>1630</v>
      </c>
      <c r="I82" s="317" t="s">
        <v>1618</v>
      </c>
      <c r="J82" s="317">
        <v>15</v>
      </c>
      <c r="K82" s="307"/>
    </row>
    <row r="83" ht="15" customHeight="1">
      <c r="B83" s="316"/>
      <c r="C83" s="317" t="s">
        <v>1631</v>
      </c>
      <c r="D83" s="317"/>
      <c r="E83" s="317"/>
      <c r="F83" s="318" t="s">
        <v>1622</v>
      </c>
      <c r="G83" s="317"/>
      <c r="H83" s="317" t="s">
        <v>1632</v>
      </c>
      <c r="I83" s="317" t="s">
        <v>1618</v>
      </c>
      <c r="J83" s="317">
        <v>20</v>
      </c>
      <c r="K83" s="307"/>
    </row>
    <row r="84" ht="15" customHeight="1">
      <c r="B84" s="316"/>
      <c r="C84" s="317" t="s">
        <v>1633</v>
      </c>
      <c r="D84" s="317"/>
      <c r="E84" s="317"/>
      <c r="F84" s="318" t="s">
        <v>1622</v>
      </c>
      <c r="G84" s="317"/>
      <c r="H84" s="317" t="s">
        <v>1634</v>
      </c>
      <c r="I84" s="317" t="s">
        <v>1618</v>
      </c>
      <c r="J84" s="317">
        <v>20</v>
      </c>
      <c r="K84" s="307"/>
    </row>
    <row r="85" ht="15" customHeight="1">
      <c r="B85" s="316"/>
      <c r="C85" s="294" t="s">
        <v>1635</v>
      </c>
      <c r="D85" s="294"/>
      <c r="E85" s="294"/>
      <c r="F85" s="315" t="s">
        <v>1622</v>
      </c>
      <c r="G85" s="314"/>
      <c r="H85" s="294" t="s">
        <v>1636</v>
      </c>
      <c r="I85" s="294" t="s">
        <v>1618</v>
      </c>
      <c r="J85" s="294">
        <v>50</v>
      </c>
      <c r="K85" s="307"/>
    </row>
    <row r="86" ht="15" customHeight="1">
      <c r="B86" s="316"/>
      <c r="C86" s="294" t="s">
        <v>1637</v>
      </c>
      <c r="D86" s="294"/>
      <c r="E86" s="294"/>
      <c r="F86" s="315" t="s">
        <v>1622</v>
      </c>
      <c r="G86" s="314"/>
      <c r="H86" s="294" t="s">
        <v>1638</v>
      </c>
      <c r="I86" s="294" t="s">
        <v>1618</v>
      </c>
      <c r="J86" s="294">
        <v>20</v>
      </c>
      <c r="K86" s="307"/>
    </row>
    <row r="87" ht="15" customHeight="1">
      <c r="B87" s="316"/>
      <c r="C87" s="294" t="s">
        <v>1639</v>
      </c>
      <c r="D87" s="294"/>
      <c r="E87" s="294"/>
      <c r="F87" s="315" t="s">
        <v>1622</v>
      </c>
      <c r="G87" s="314"/>
      <c r="H87" s="294" t="s">
        <v>1640</v>
      </c>
      <c r="I87" s="294" t="s">
        <v>1618</v>
      </c>
      <c r="J87" s="294">
        <v>20</v>
      </c>
      <c r="K87" s="307"/>
    </row>
    <row r="88" ht="15" customHeight="1">
      <c r="B88" s="316"/>
      <c r="C88" s="294" t="s">
        <v>1641</v>
      </c>
      <c r="D88" s="294"/>
      <c r="E88" s="294"/>
      <c r="F88" s="315" t="s">
        <v>1622</v>
      </c>
      <c r="G88" s="314"/>
      <c r="H88" s="294" t="s">
        <v>1642</v>
      </c>
      <c r="I88" s="294" t="s">
        <v>1618</v>
      </c>
      <c r="J88" s="294">
        <v>50</v>
      </c>
      <c r="K88" s="307"/>
    </row>
    <row r="89" ht="15" customHeight="1">
      <c r="B89" s="316"/>
      <c r="C89" s="294" t="s">
        <v>1643</v>
      </c>
      <c r="D89" s="294"/>
      <c r="E89" s="294"/>
      <c r="F89" s="315" t="s">
        <v>1622</v>
      </c>
      <c r="G89" s="314"/>
      <c r="H89" s="294" t="s">
        <v>1643</v>
      </c>
      <c r="I89" s="294" t="s">
        <v>1618</v>
      </c>
      <c r="J89" s="294">
        <v>50</v>
      </c>
      <c r="K89" s="307"/>
    </row>
    <row r="90" ht="15" customHeight="1">
      <c r="B90" s="316"/>
      <c r="C90" s="294" t="s">
        <v>134</v>
      </c>
      <c r="D90" s="294"/>
      <c r="E90" s="294"/>
      <c r="F90" s="315" t="s">
        <v>1622</v>
      </c>
      <c r="G90" s="314"/>
      <c r="H90" s="294" t="s">
        <v>1644</v>
      </c>
      <c r="I90" s="294" t="s">
        <v>1618</v>
      </c>
      <c r="J90" s="294">
        <v>255</v>
      </c>
      <c r="K90" s="307"/>
    </row>
    <row r="91" ht="15" customHeight="1">
      <c r="B91" s="316"/>
      <c r="C91" s="294" t="s">
        <v>1645</v>
      </c>
      <c r="D91" s="294"/>
      <c r="E91" s="294"/>
      <c r="F91" s="315" t="s">
        <v>1616</v>
      </c>
      <c r="G91" s="314"/>
      <c r="H91" s="294" t="s">
        <v>1646</v>
      </c>
      <c r="I91" s="294" t="s">
        <v>1647</v>
      </c>
      <c r="J91" s="294"/>
      <c r="K91" s="307"/>
    </row>
    <row r="92" ht="15" customHeight="1">
      <c r="B92" s="316"/>
      <c r="C92" s="294" t="s">
        <v>1648</v>
      </c>
      <c r="D92" s="294"/>
      <c r="E92" s="294"/>
      <c r="F92" s="315" t="s">
        <v>1616</v>
      </c>
      <c r="G92" s="314"/>
      <c r="H92" s="294" t="s">
        <v>1649</v>
      </c>
      <c r="I92" s="294" t="s">
        <v>1650</v>
      </c>
      <c r="J92" s="294"/>
      <c r="K92" s="307"/>
    </row>
    <row r="93" ht="15" customHeight="1">
      <c r="B93" s="316"/>
      <c r="C93" s="294" t="s">
        <v>1651</v>
      </c>
      <c r="D93" s="294"/>
      <c r="E93" s="294"/>
      <c r="F93" s="315" t="s">
        <v>1616</v>
      </c>
      <c r="G93" s="314"/>
      <c r="H93" s="294" t="s">
        <v>1651</v>
      </c>
      <c r="I93" s="294" t="s">
        <v>1650</v>
      </c>
      <c r="J93" s="294"/>
      <c r="K93" s="307"/>
    </row>
    <row r="94" ht="15" customHeight="1">
      <c r="B94" s="316"/>
      <c r="C94" s="294" t="s">
        <v>39</v>
      </c>
      <c r="D94" s="294"/>
      <c r="E94" s="294"/>
      <c r="F94" s="315" t="s">
        <v>1616</v>
      </c>
      <c r="G94" s="314"/>
      <c r="H94" s="294" t="s">
        <v>1652</v>
      </c>
      <c r="I94" s="294" t="s">
        <v>1650</v>
      </c>
      <c r="J94" s="294"/>
      <c r="K94" s="307"/>
    </row>
    <row r="95" ht="15" customHeight="1">
      <c r="B95" s="316"/>
      <c r="C95" s="294" t="s">
        <v>49</v>
      </c>
      <c r="D95" s="294"/>
      <c r="E95" s="294"/>
      <c r="F95" s="315" t="s">
        <v>1616</v>
      </c>
      <c r="G95" s="314"/>
      <c r="H95" s="294" t="s">
        <v>1653</v>
      </c>
      <c r="I95" s="294" t="s">
        <v>1650</v>
      </c>
      <c r="J95" s="294"/>
      <c r="K95" s="307"/>
    </row>
    <row r="96" ht="15" customHeight="1">
      <c r="B96" s="319"/>
      <c r="C96" s="320"/>
      <c r="D96" s="320"/>
      <c r="E96" s="320"/>
      <c r="F96" s="320"/>
      <c r="G96" s="320"/>
      <c r="H96" s="320"/>
      <c r="I96" s="320"/>
      <c r="J96" s="320"/>
      <c r="K96" s="321"/>
    </row>
    <row r="97" ht="18.75" customHeight="1">
      <c r="B97" s="322"/>
      <c r="C97" s="323"/>
      <c r="D97" s="323"/>
      <c r="E97" s="323"/>
      <c r="F97" s="323"/>
      <c r="G97" s="323"/>
      <c r="H97" s="323"/>
      <c r="I97" s="323"/>
      <c r="J97" s="323"/>
      <c r="K97" s="322"/>
    </row>
    <row r="98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ht="45" customHeight="1">
      <c r="B100" s="305"/>
      <c r="C100" s="306" t="s">
        <v>1654</v>
      </c>
      <c r="D100" s="306"/>
      <c r="E100" s="306"/>
      <c r="F100" s="306"/>
      <c r="G100" s="306"/>
      <c r="H100" s="306"/>
      <c r="I100" s="306"/>
      <c r="J100" s="306"/>
      <c r="K100" s="307"/>
    </row>
    <row r="101" ht="17.25" customHeight="1">
      <c r="B101" s="305"/>
      <c r="C101" s="308" t="s">
        <v>1610</v>
      </c>
      <c r="D101" s="308"/>
      <c r="E101" s="308"/>
      <c r="F101" s="308" t="s">
        <v>1611</v>
      </c>
      <c r="G101" s="309"/>
      <c r="H101" s="308" t="s">
        <v>129</v>
      </c>
      <c r="I101" s="308" t="s">
        <v>58</v>
      </c>
      <c r="J101" s="308" t="s">
        <v>1612</v>
      </c>
      <c r="K101" s="307"/>
    </row>
    <row r="102" ht="17.25" customHeight="1">
      <c r="B102" s="305"/>
      <c r="C102" s="310" t="s">
        <v>1613</v>
      </c>
      <c r="D102" s="310"/>
      <c r="E102" s="310"/>
      <c r="F102" s="311" t="s">
        <v>1614</v>
      </c>
      <c r="G102" s="312"/>
      <c r="H102" s="310"/>
      <c r="I102" s="310"/>
      <c r="J102" s="310" t="s">
        <v>1615</v>
      </c>
      <c r="K102" s="307"/>
    </row>
    <row r="103" ht="5.25" customHeight="1">
      <c r="B103" s="305"/>
      <c r="C103" s="308"/>
      <c r="D103" s="308"/>
      <c r="E103" s="308"/>
      <c r="F103" s="308"/>
      <c r="G103" s="324"/>
      <c r="H103" s="308"/>
      <c r="I103" s="308"/>
      <c r="J103" s="308"/>
      <c r="K103" s="307"/>
    </row>
    <row r="104" ht="15" customHeight="1">
      <c r="B104" s="305"/>
      <c r="C104" s="294" t="s">
        <v>54</v>
      </c>
      <c r="D104" s="313"/>
      <c r="E104" s="313"/>
      <c r="F104" s="315" t="s">
        <v>1616</v>
      </c>
      <c r="G104" s="324"/>
      <c r="H104" s="294" t="s">
        <v>1655</v>
      </c>
      <c r="I104" s="294" t="s">
        <v>1618</v>
      </c>
      <c r="J104" s="294">
        <v>20</v>
      </c>
      <c r="K104" s="307"/>
    </row>
    <row r="105" ht="15" customHeight="1">
      <c r="B105" s="305"/>
      <c r="C105" s="294" t="s">
        <v>1619</v>
      </c>
      <c r="D105" s="294"/>
      <c r="E105" s="294"/>
      <c r="F105" s="315" t="s">
        <v>1616</v>
      </c>
      <c r="G105" s="294"/>
      <c r="H105" s="294" t="s">
        <v>1655</v>
      </c>
      <c r="I105" s="294" t="s">
        <v>1618</v>
      </c>
      <c r="J105" s="294">
        <v>120</v>
      </c>
      <c r="K105" s="307"/>
    </row>
    <row r="106" ht="15" customHeight="1">
      <c r="B106" s="316"/>
      <c r="C106" s="294" t="s">
        <v>1621</v>
      </c>
      <c r="D106" s="294"/>
      <c r="E106" s="294"/>
      <c r="F106" s="315" t="s">
        <v>1622</v>
      </c>
      <c r="G106" s="294"/>
      <c r="H106" s="294" t="s">
        <v>1655</v>
      </c>
      <c r="I106" s="294" t="s">
        <v>1618</v>
      </c>
      <c r="J106" s="294">
        <v>50</v>
      </c>
      <c r="K106" s="307"/>
    </row>
    <row r="107" ht="15" customHeight="1">
      <c r="B107" s="316"/>
      <c r="C107" s="294" t="s">
        <v>1624</v>
      </c>
      <c r="D107" s="294"/>
      <c r="E107" s="294"/>
      <c r="F107" s="315" t="s">
        <v>1616</v>
      </c>
      <c r="G107" s="294"/>
      <c r="H107" s="294" t="s">
        <v>1655</v>
      </c>
      <c r="I107" s="294" t="s">
        <v>1626</v>
      </c>
      <c r="J107" s="294"/>
      <c r="K107" s="307"/>
    </row>
    <row r="108" ht="15" customHeight="1">
      <c r="B108" s="316"/>
      <c r="C108" s="294" t="s">
        <v>1635</v>
      </c>
      <c r="D108" s="294"/>
      <c r="E108" s="294"/>
      <c r="F108" s="315" t="s">
        <v>1622</v>
      </c>
      <c r="G108" s="294"/>
      <c r="H108" s="294" t="s">
        <v>1655</v>
      </c>
      <c r="I108" s="294" t="s">
        <v>1618</v>
      </c>
      <c r="J108" s="294">
        <v>50</v>
      </c>
      <c r="K108" s="307"/>
    </row>
    <row r="109" ht="15" customHeight="1">
      <c r="B109" s="316"/>
      <c r="C109" s="294" t="s">
        <v>1643</v>
      </c>
      <c r="D109" s="294"/>
      <c r="E109" s="294"/>
      <c r="F109" s="315" t="s">
        <v>1622</v>
      </c>
      <c r="G109" s="294"/>
      <c r="H109" s="294" t="s">
        <v>1655</v>
      </c>
      <c r="I109" s="294" t="s">
        <v>1618</v>
      </c>
      <c r="J109" s="294">
        <v>50</v>
      </c>
      <c r="K109" s="307"/>
    </row>
    <row r="110" ht="15" customHeight="1">
      <c r="B110" s="316"/>
      <c r="C110" s="294" t="s">
        <v>1641</v>
      </c>
      <c r="D110" s="294"/>
      <c r="E110" s="294"/>
      <c r="F110" s="315" t="s">
        <v>1622</v>
      </c>
      <c r="G110" s="294"/>
      <c r="H110" s="294" t="s">
        <v>1655</v>
      </c>
      <c r="I110" s="294" t="s">
        <v>1618</v>
      </c>
      <c r="J110" s="294">
        <v>50</v>
      </c>
      <c r="K110" s="307"/>
    </row>
    <row r="111" ht="15" customHeight="1">
      <c r="B111" s="316"/>
      <c r="C111" s="294" t="s">
        <v>54</v>
      </c>
      <c r="D111" s="294"/>
      <c r="E111" s="294"/>
      <c r="F111" s="315" t="s">
        <v>1616</v>
      </c>
      <c r="G111" s="294"/>
      <c r="H111" s="294" t="s">
        <v>1656</v>
      </c>
      <c r="I111" s="294" t="s">
        <v>1618</v>
      </c>
      <c r="J111" s="294">
        <v>20</v>
      </c>
      <c r="K111" s="307"/>
    </row>
    <row r="112" ht="15" customHeight="1">
      <c r="B112" s="316"/>
      <c r="C112" s="294" t="s">
        <v>1657</v>
      </c>
      <c r="D112" s="294"/>
      <c r="E112" s="294"/>
      <c r="F112" s="315" t="s">
        <v>1616</v>
      </c>
      <c r="G112" s="294"/>
      <c r="H112" s="294" t="s">
        <v>1658</v>
      </c>
      <c r="I112" s="294" t="s">
        <v>1618</v>
      </c>
      <c r="J112" s="294">
        <v>120</v>
      </c>
      <c r="K112" s="307"/>
    </row>
    <row r="113" ht="15" customHeight="1">
      <c r="B113" s="316"/>
      <c r="C113" s="294" t="s">
        <v>39</v>
      </c>
      <c r="D113" s="294"/>
      <c r="E113" s="294"/>
      <c r="F113" s="315" t="s">
        <v>1616</v>
      </c>
      <c r="G113" s="294"/>
      <c r="H113" s="294" t="s">
        <v>1659</v>
      </c>
      <c r="I113" s="294" t="s">
        <v>1650</v>
      </c>
      <c r="J113" s="294"/>
      <c r="K113" s="307"/>
    </row>
    <row r="114" ht="15" customHeight="1">
      <c r="B114" s="316"/>
      <c r="C114" s="294" t="s">
        <v>49</v>
      </c>
      <c r="D114" s="294"/>
      <c r="E114" s="294"/>
      <c r="F114" s="315" t="s">
        <v>1616</v>
      </c>
      <c r="G114" s="294"/>
      <c r="H114" s="294" t="s">
        <v>1660</v>
      </c>
      <c r="I114" s="294" t="s">
        <v>1650</v>
      </c>
      <c r="J114" s="294"/>
      <c r="K114" s="307"/>
    </row>
    <row r="115" ht="15" customHeight="1">
      <c r="B115" s="316"/>
      <c r="C115" s="294" t="s">
        <v>58</v>
      </c>
      <c r="D115" s="294"/>
      <c r="E115" s="294"/>
      <c r="F115" s="315" t="s">
        <v>1616</v>
      </c>
      <c r="G115" s="294"/>
      <c r="H115" s="294" t="s">
        <v>1661</v>
      </c>
      <c r="I115" s="294" t="s">
        <v>1662</v>
      </c>
      <c r="J115" s="294"/>
      <c r="K115" s="307"/>
    </row>
    <row r="116" ht="15" customHeight="1">
      <c r="B116" s="319"/>
      <c r="C116" s="325"/>
      <c r="D116" s="325"/>
      <c r="E116" s="325"/>
      <c r="F116" s="325"/>
      <c r="G116" s="325"/>
      <c r="H116" s="325"/>
      <c r="I116" s="325"/>
      <c r="J116" s="325"/>
      <c r="K116" s="321"/>
    </row>
    <row r="117" ht="18.75" customHeight="1">
      <c r="B117" s="326"/>
      <c r="C117" s="290"/>
      <c r="D117" s="290"/>
      <c r="E117" s="290"/>
      <c r="F117" s="327"/>
      <c r="G117" s="290"/>
      <c r="H117" s="290"/>
      <c r="I117" s="290"/>
      <c r="J117" s="290"/>
      <c r="K117" s="326"/>
    </row>
    <row r="118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ht="7.5" customHeight="1">
      <c r="B119" s="328"/>
      <c r="C119" s="329"/>
      <c r="D119" s="329"/>
      <c r="E119" s="329"/>
      <c r="F119" s="329"/>
      <c r="G119" s="329"/>
      <c r="H119" s="329"/>
      <c r="I119" s="329"/>
      <c r="J119" s="329"/>
      <c r="K119" s="330"/>
    </row>
    <row r="120" ht="45" customHeight="1">
      <c r="B120" s="331"/>
      <c r="C120" s="284" t="s">
        <v>1663</v>
      </c>
      <c r="D120" s="284"/>
      <c r="E120" s="284"/>
      <c r="F120" s="284"/>
      <c r="G120" s="284"/>
      <c r="H120" s="284"/>
      <c r="I120" s="284"/>
      <c r="J120" s="284"/>
      <c r="K120" s="332"/>
    </row>
    <row r="121" ht="17.25" customHeight="1">
      <c r="B121" s="333"/>
      <c r="C121" s="308" t="s">
        <v>1610</v>
      </c>
      <c r="D121" s="308"/>
      <c r="E121" s="308"/>
      <c r="F121" s="308" t="s">
        <v>1611</v>
      </c>
      <c r="G121" s="309"/>
      <c r="H121" s="308" t="s">
        <v>129</v>
      </c>
      <c r="I121" s="308" t="s">
        <v>58</v>
      </c>
      <c r="J121" s="308" t="s">
        <v>1612</v>
      </c>
      <c r="K121" s="334"/>
    </row>
    <row r="122" ht="17.25" customHeight="1">
      <c r="B122" s="333"/>
      <c r="C122" s="310" t="s">
        <v>1613</v>
      </c>
      <c r="D122" s="310"/>
      <c r="E122" s="310"/>
      <c r="F122" s="311" t="s">
        <v>1614</v>
      </c>
      <c r="G122" s="312"/>
      <c r="H122" s="310"/>
      <c r="I122" s="310"/>
      <c r="J122" s="310" t="s">
        <v>1615</v>
      </c>
      <c r="K122" s="334"/>
    </row>
    <row r="123" ht="5.25" customHeight="1">
      <c r="B123" s="335"/>
      <c r="C123" s="313"/>
      <c r="D123" s="313"/>
      <c r="E123" s="313"/>
      <c r="F123" s="313"/>
      <c r="G123" s="294"/>
      <c r="H123" s="313"/>
      <c r="I123" s="313"/>
      <c r="J123" s="313"/>
      <c r="K123" s="336"/>
    </row>
    <row r="124" ht="15" customHeight="1">
      <c r="B124" s="335"/>
      <c r="C124" s="294" t="s">
        <v>1619</v>
      </c>
      <c r="D124" s="313"/>
      <c r="E124" s="313"/>
      <c r="F124" s="315" t="s">
        <v>1616</v>
      </c>
      <c r="G124" s="294"/>
      <c r="H124" s="294" t="s">
        <v>1655</v>
      </c>
      <c r="I124" s="294" t="s">
        <v>1618</v>
      </c>
      <c r="J124" s="294">
        <v>120</v>
      </c>
      <c r="K124" s="337"/>
    </row>
    <row r="125" ht="15" customHeight="1">
      <c r="B125" s="335"/>
      <c r="C125" s="294" t="s">
        <v>1664</v>
      </c>
      <c r="D125" s="294"/>
      <c r="E125" s="294"/>
      <c r="F125" s="315" t="s">
        <v>1616</v>
      </c>
      <c r="G125" s="294"/>
      <c r="H125" s="294" t="s">
        <v>1665</v>
      </c>
      <c r="I125" s="294" t="s">
        <v>1618</v>
      </c>
      <c r="J125" s="294" t="s">
        <v>1666</v>
      </c>
      <c r="K125" s="337"/>
    </row>
    <row r="126" ht="15" customHeight="1">
      <c r="B126" s="335"/>
      <c r="C126" s="294" t="s">
        <v>1565</v>
      </c>
      <c r="D126" s="294"/>
      <c r="E126" s="294"/>
      <c r="F126" s="315" t="s">
        <v>1616</v>
      </c>
      <c r="G126" s="294"/>
      <c r="H126" s="294" t="s">
        <v>1667</v>
      </c>
      <c r="I126" s="294" t="s">
        <v>1618</v>
      </c>
      <c r="J126" s="294" t="s">
        <v>1666</v>
      </c>
      <c r="K126" s="337"/>
    </row>
    <row r="127" ht="15" customHeight="1">
      <c r="B127" s="335"/>
      <c r="C127" s="294" t="s">
        <v>1627</v>
      </c>
      <c r="D127" s="294"/>
      <c r="E127" s="294"/>
      <c r="F127" s="315" t="s">
        <v>1622</v>
      </c>
      <c r="G127" s="294"/>
      <c r="H127" s="294" t="s">
        <v>1628</v>
      </c>
      <c r="I127" s="294" t="s">
        <v>1618</v>
      </c>
      <c r="J127" s="294">
        <v>15</v>
      </c>
      <c r="K127" s="337"/>
    </row>
    <row r="128" ht="15" customHeight="1">
      <c r="B128" s="335"/>
      <c r="C128" s="317" t="s">
        <v>1629</v>
      </c>
      <c r="D128" s="317"/>
      <c r="E128" s="317"/>
      <c r="F128" s="318" t="s">
        <v>1622</v>
      </c>
      <c r="G128" s="317"/>
      <c r="H128" s="317" t="s">
        <v>1630</v>
      </c>
      <c r="I128" s="317" t="s">
        <v>1618</v>
      </c>
      <c r="J128" s="317">
        <v>15</v>
      </c>
      <c r="K128" s="337"/>
    </row>
    <row r="129" ht="15" customHeight="1">
      <c r="B129" s="335"/>
      <c r="C129" s="317" t="s">
        <v>1631</v>
      </c>
      <c r="D129" s="317"/>
      <c r="E129" s="317"/>
      <c r="F129" s="318" t="s">
        <v>1622</v>
      </c>
      <c r="G129" s="317"/>
      <c r="H129" s="317" t="s">
        <v>1632</v>
      </c>
      <c r="I129" s="317" t="s">
        <v>1618</v>
      </c>
      <c r="J129" s="317">
        <v>20</v>
      </c>
      <c r="K129" s="337"/>
    </row>
    <row r="130" ht="15" customHeight="1">
      <c r="B130" s="335"/>
      <c r="C130" s="317" t="s">
        <v>1633</v>
      </c>
      <c r="D130" s="317"/>
      <c r="E130" s="317"/>
      <c r="F130" s="318" t="s">
        <v>1622</v>
      </c>
      <c r="G130" s="317"/>
      <c r="H130" s="317" t="s">
        <v>1634</v>
      </c>
      <c r="I130" s="317" t="s">
        <v>1618</v>
      </c>
      <c r="J130" s="317">
        <v>20</v>
      </c>
      <c r="K130" s="337"/>
    </row>
    <row r="131" ht="15" customHeight="1">
      <c r="B131" s="335"/>
      <c r="C131" s="294" t="s">
        <v>1621</v>
      </c>
      <c r="D131" s="294"/>
      <c r="E131" s="294"/>
      <c r="F131" s="315" t="s">
        <v>1622</v>
      </c>
      <c r="G131" s="294"/>
      <c r="H131" s="294" t="s">
        <v>1655</v>
      </c>
      <c r="I131" s="294" t="s">
        <v>1618</v>
      </c>
      <c r="J131" s="294">
        <v>50</v>
      </c>
      <c r="K131" s="337"/>
    </row>
    <row r="132" ht="15" customHeight="1">
      <c r="B132" s="335"/>
      <c r="C132" s="294" t="s">
        <v>1635</v>
      </c>
      <c r="D132" s="294"/>
      <c r="E132" s="294"/>
      <c r="F132" s="315" t="s">
        <v>1622</v>
      </c>
      <c r="G132" s="294"/>
      <c r="H132" s="294" t="s">
        <v>1655</v>
      </c>
      <c r="I132" s="294" t="s">
        <v>1618</v>
      </c>
      <c r="J132" s="294">
        <v>50</v>
      </c>
      <c r="K132" s="337"/>
    </row>
    <row r="133" ht="15" customHeight="1">
      <c r="B133" s="335"/>
      <c r="C133" s="294" t="s">
        <v>1641</v>
      </c>
      <c r="D133" s="294"/>
      <c r="E133" s="294"/>
      <c r="F133" s="315" t="s">
        <v>1622</v>
      </c>
      <c r="G133" s="294"/>
      <c r="H133" s="294" t="s">
        <v>1655</v>
      </c>
      <c r="I133" s="294" t="s">
        <v>1618</v>
      </c>
      <c r="J133" s="294">
        <v>50</v>
      </c>
      <c r="K133" s="337"/>
    </row>
    <row r="134" ht="15" customHeight="1">
      <c r="B134" s="335"/>
      <c r="C134" s="294" t="s">
        <v>1643</v>
      </c>
      <c r="D134" s="294"/>
      <c r="E134" s="294"/>
      <c r="F134" s="315" t="s">
        <v>1622</v>
      </c>
      <c r="G134" s="294"/>
      <c r="H134" s="294" t="s">
        <v>1655</v>
      </c>
      <c r="I134" s="294" t="s">
        <v>1618</v>
      </c>
      <c r="J134" s="294">
        <v>50</v>
      </c>
      <c r="K134" s="337"/>
    </row>
    <row r="135" ht="15" customHeight="1">
      <c r="B135" s="335"/>
      <c r="C135" s="294" t="s">
        <v>134</v>
      </c>
      <c r="D135" s="294"/>
      <c r="E135" s="294"/>
      <c r="F135" s="315" t="s">
        <v>1622</v>
      </c>
      <c r="G135" s="294"/>
      <c r="H135" s="294" t="s">
        <v>1668</v>
      </c>
      <c r="I135" s="294" t="s">
        <v>1618</v>
      </c>
      <c r="J135" s="294">
        <v>255</v>
      </c>
      <c r="K135" s="337"/>
    </row>
    <row r="136" ht="15" customHeight="1">
      <c r="B136" s="335"/>
      <c r="C136" s="294" t="s">
        <v>1645</v>
      </c>
      <c r="D136" s="294"/>
      <c r="E136" s="294"/>
      <c r="F136" s="315" t="s">
        <v>1616</v>
      </c>
      <c r="G136" s="294"/>
      <c r="H136" s="294" t="s">
        <v>1669</v>
      </c>
      <c r="I136" s="294" t="s">
        <v>1647</v>
      </c>
      <c r="J136" s="294"/>
      <c r="K136" s="337"/>
    </row>
    <row r="137" ht="15" customHeight="1">
      <c r="B137" s="335"/>
      <c r="C137" s="294" t="s">
        <v>1648</v>
      </c>
      <c r="D137" s="294"/>
      <c r="E137" s="294"/>
      <c r="F137" s="315" t="s">
        <v>1616</v>
      </c>
      <c r="G137" s="294"/>
      <c r="H137" s="294" t="s">
        <v>1670</v>
      </c>
      <c r="I137" s="294" t="s">
        <v>1650</v>
      </c>
      <c r="J137" s="294"/>
      <c r="K137" s="337"/>
    </row>
    <row r="138" ht="15" customHeight="1">
      <c r="B138" s="335"/>
      <c r="C138" s="294" t="s">
        <v>1651</v>
      </c>
      <c r="D138" s="294"/>
      <c r="E138" s="294"/>
      <c r="F138" s="315" t="s">
        <v>1616</v>
      </c>
      <c r="G138" s="294"/>
      <c r="H138" s="294" t="s">
        <v>1651</v>
      </c>
      <c r="I138" s="294" t="s">
        <v>1650</v>
      </c>
      <c r="J138" s="294"/>
      <c r="K138" s="337"/>
    </row>
    <row r="139" ht="15" customHeight="1">
      <c r="B139" s="335"/>
      <c r="C139" s="294" t="s">
        <v>39</v>
      </c>
      <c r="D139" s="294"/>
      <c r="E139" s="294"/>
      <c r="F139" s="315" t="s">
        <v>1616</v>
      </c>
      <c r="G139" s="294"/>
      <c r="H139" s="294" t="s">
        <v>1671</v>
      </c>
      <c r="I139" s="294" t="s">
        <v>1650</v>
      </c>
      <c r="J139" s="294"/>
      <c r="K139" s="337"/>
    </row>
    <row r="140" ht="15" customHeight="1">
      <c r="B140" s="335"/>
      <c r="C140" s="294" t="s">
        <v>1672</v>
      </c>
      <c r="D140" s="294"/>
      <c r="E140" s="294"/>
      <c r="F140" s="315" t="s">
        <v>1616</v>
      </c>
      <c r="G140" s="294"/>
      <c r="H140" s="294" t="s">
        <v>1673</v>
      </c>
      <c r="I140" s="294" t="s">
        <v>1650</v>
      </c>
      <c r="J140" s="294"/>
      <c r="K140" s="337"/>
    </row>
    <row r="141" ht="15" customHeight="1">
      <c r="B141" s="338"/>
      <c r="C141" s="339"/>
      <c r="D141" s="339"/>
      <c r="E141" s="339"/>
      <c r="F141" s="339"/>
      <c r="G141" s="339"/>
      <c r="H141" s="339"/>
      <c r="I141" s="339"/>
      <c r="J141" s="339"/>
      <c r="K141" s="340"/>
    </row>
    <row r="142" ht="18.75" customHeight="1">
      <c r="B142" s="290"/>
      <c r="C142" s="290"/>
      <c r="D142" s="290"/>
      <c r="E142" s="290"/>
      <c r="F142" s="327"/>
      <c r="G142" s="290"/>
      <c r="H142" s="290"/>
      <c r="I142" s="290"/>
      <c r="J142" s="290"/>
      <c r="K142" s="290"/>
    </row>
    <row r="143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ht="45" customHeight="1">
      <c r="B145" s="305"/>
      <c r="C145" s="306" t="s">
        <v>1674</v>
      </c>
      <c r="D145" s="306"/>
      <c r="E145" s="306"/>
      <c r="F145" s="306"/>
      <c r="G145" s="306"/>
      <c r="H145" s="306"/>
      <c r="I145" s="306"/>
      <c r="J145" s="306"/>
      <c r="K145" s="307"/>
    </row>
    <row r="146" ht="17.25" customHeight="1">
      <c r="B146" s="305"/>
      <c r="C146" s="308" t="s">
        <v>1610</v>
      </c>
      <c r="D146" s="308"/>
      <c r="E146" s="308"/>
      <c r="F146" s="308" t="s">
        <v>1611</v>
      </c>
      <c r="G146" s="309"/>
      <c r="H146" s="308" t="s">
        <v>129</v>
      </c>
      <c r="I146" s="308" t="s">
        <v>58</v>
      </c>
      <c r="J146" s="308" t="s">
        <v>1612</v>
      </c>
      <c r="K146" s="307"/>
    </row>
    <row r="147" ht="17.25" customHeight="1">
      <c r="B147" s="305"/>
      <c r="C147" s="310" t="s">
        <v>1613</v>
      </c>
      <c r="D147" s="310"/>
      <c r="E147" s="310"/>
      <c r="F147" s="311" t="s">
        <v>1614</v>
      </c>
      <c r="G147" s="312"/>
      <c r="H147" s="310"/>
      <c r="I147" s="310"/>
      <c r="J147" s="310" t="s">
        <v>1615</v>
      </c>
      <c r="K147" s="307"/>
    </row>
    <row r="148" ht="5.25" customHeight="1">
      <c r="B148" s="316"/>
      <c r="C148" s="313"/>
      <c r="D148" s="313"/>
      <c r="E148" s="313"/>
      <c r="F148" s="313"/>
      <c r="G148" s="314"/>
      <c r="H148" s="313"/>
      <c r="I148" s="313"/>
      <c r="J148" s="313"/>
      <c r="K148" s="337"/>
    </row>
    <row r="149" ht="15" customHeight="1">
      <c r="B149" s="316"/>
      <c r="C149" s="341" t="s">
        <v>1619</v>
      </c>
      <c r="D149" s="294"/>
      <c r="E149" s="294"/>
      <c r="F149" s="342" t="s">
        <v>1616</v>
      </c>
      <c r="G149" s="294"/>
      <c r="H149" s="341" t="s">
        <v>1655</v>
      </c>
      <c r="I149" s="341" t="s">
        <v>1618</v>
      </c>
      <c r="J149" s="341">
        <v>120</v>
      </c>
      <c r="K149" s="337"/>
    </row>
    <row r="150" ht="15" customHeight="1">
      <c r="B150" s="316"/>
      <c r="C150" s="341" t="s">
        <v>1664</v>
      </c>
      <c r="D150" s="294"/>
      <c r="E150" s="294"/>
      <c r="F150" s="342" t="s">
        <v>1616</v>
      </c>
      <c r="G150" s="294"/>
      <c r="H150" s="341" t="s">
        <v>1675</v>
      </c>
      <c r="I150" s="341" t="s">
        <v>1618</v>
      </c>
      <c r="J150" s="341" t="s">
        <v>1666</v>
      </c>
      <c r="K150" s="337"/>
    </row>
    <row r="151" ht="15" customHeight="1">
      <c r="B151" s="316"/>
      <c r="C151" s="341" t="s">
        <v>1565</v>
      </c>
      <c r="D151" s="294"/>
      <c r="E151" s="294"/>
      <c r="F151" s="342" t="s">
        <v>1616</v>
      </c>
      <c r="G151" s="294"/>
      <c r="H151" s="341" t="s">
        <v>1676</v>
      </c>
      <c r="I151" s="341" t="s">
        <v>1618</v>
      </c>
      <c r="J151" s="341" t="s">
        <v>1666</v>
      </c>
      <c r="K151" s="337"/>
    </row>
    <row r="152" ht="15" customHeight="1">
      <c r="B152" s="316"/>
      <c r="C152" s="341" t="s">
        <v>1621</v>
      </c>
      <c r="D152" s="294"/>
      <c r="E152" s="294"/>
      <c r="F152" s="342" t="s">
        <v>1622</v>
      </c>
      <c r="G152" s="294"/>
      <c r="H152" s="341" t="s">
        <v>1655</v>
      </c>
      <c r="I152" s="341" t="s">
        <v>1618</v>
      </c>
      <c r="J152" s="341">
        <v>50</v>
      </c>
      <c r="K152" s="337"/>
    </row>
    <row r="153" ht="15" customHeight="1">
      <c r="B153" s="316"/>
      <c r="C153" s="341" t="s">
        <v>1624</v>
      </c>
      <c r="D153" s="294"/>
      <c r="E153" s="294"/>
      <c r="F153" s="342" t="s">
        <v>1616</v>
      </c>
      <c r="G153" s="294"/>
      <c r="H153" s="341" t="s">
        <v>1655</v>
      </c>
      <c r="I153" s="341" t="s">
        <v>1626</v>
      </c>
      <c r="J153" s="341"/>
      <c r="K153" s="337"/>
    </row>
    <row r="154" ht="15" customHeight="1">
      <c r="B154" s="316"/>
      <c r="C154" s="341" t="s">
        <v>1635</v>
      </c>
      <c r="D154" s="294"/>
      <c r="E154" s="294"/>
      <c r="F154" s="342" t="s">
        <v>1622</v>
      </c>
      <c r="G154" s="294"/>
      <c r="H154" s="341" t="s">
        <v>1655</v>
      </c>
      <c r="I154" s="341" t="s">
        <v>1618</v>
      </c>
      <c r="J154" s="341">
        <v>50</v>
      </c>
      <c r="K154" s="337"/>
    </row>
    <row r="155" ht="15" customHeight="1">
      <c r="B155" s="316"/>
      <c r="C155" s="341" t="s">
        <v>1643</v>
      </c>
      <c r="D155" s="294"/>
      <c r="E155" s="294"/>
      <c r="F155" s="342" t="s">
        <v>1622</v>
      </c>
      <c r="G155" s="294"/>
      <c r="H155" s="341" t="s">
        <v>1655</v>
      </c>
      <c r="I155" s="341" t="s">
        <v>1618</v>
      </c>
      <c r="J155" s="341">
        <v>50</v>
      </c>
      <c r="K155" s="337"/>
    </row>
    <row r="156" ht="15" customHeight="1">
      <c r="B156" s="316"/>
      <c r="C156" s="341" t="s">
        <v>1641</v>
      </c>
      <c r="D156" s="294"/>
      <c r="E156" s="294"/>
      <c r="F156" s="342" t="s">
        <v>1622</v>
      </c>
      <c r="G156" s="294"/>
      <c r="H156" s="341" t="s">
        <v>1655</v>
      </c>
      <c r="I156" s="341" t="s">
        <v>1618</v>
      </c>
      <c r="J156" s="341">
        <v>50</v>
      </c>
      <c r="K156" s="337"/>
    </row>
    <row r="157" ht="15" customHeight="1">
      <c r="B157" s="316"/>
      <c r="C157" s="341" t="s">
        <v>108</v>
      </c>
      <c r="D157" s="294"/>
      <c r="E157" s="294"/>
      <c r="F157" s="342" t="s">
        <v>1616</v>
      </c>
      <c r="G157" s="294"/>
      <c r="H157" s="341" t="s">
        <v>1677</v>
      </c>
      <c r="I157" s="341" t="s">
        <v>1618</v>
      </c>
      <c r="J157" s="341" t="s">
        <v>1678</v>
      </c>
      <c r="K157" s="337"/>
    </row>
    <row r="158" ht="15" customHeight="1">
      <c r="B158" s="316"/>
      <c r="C158" s="341" t="s">
        <v>1679</v>
      </c>
      <c r="D158" s="294"/>
      <c r="E158" s="294"/>
      <c r="F158" s="342" t="s">
        <v>1616</v>
      </c>
      <c r="G158" s="294"/>
      <c r="H158" s="341" t="s">
        <v>1680</v>
      </c>
      <c r="I158" s="341" t="s">
        <v>1650</v>
      </c>
      <c r="J158" s="341"/>
      <c r="K158" s="337"/>
    </row>
    <row r="159" ht="15" customHeight="1">
      <c r="B159" s="343"/>
      <c r="C159" s="325"/>
      <c r="D159" s="325"/>
      <c r="E159" s="325"/>
      <c r="F159" s="325"/>
      <c r="G159" s="325"/>
      <c r="H159" s="325"/>
      <c r="I159" s="325"/>
      <c r="J159" s="325"/>
      <c r="K159" s="344"/>
    </row>
    <row r="160" ht="18.75" customHeight="1">
      <c r="B160" s="290"/>
      <c r="C160" s="294"/>
      <c r="D160" s="294"/>
      <c r="E160" s="294"/>
      <c r="F160" s="315"/>
      <c r="G160" s="294"/>
      <c r="H160" s="294"/>
      <c r="I160" s="294"/>
      <c r="J160" s="294"/>
      <c r="K160" s="290"/>
    </row>
    <row r="16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ht="45" customHeight="1">
      <c r="B163" s="283"/>
      <c r="C163" s="284" t="s">
        <v>1681</v>
      </c>
      <c r="D163" s="284"/>
      <c r="E163" s="284"/>
      <c r="F163" s="284"/>
      <c r="G163" s="284"/>
      <c r="H163" s="284"/>
      <c r="I163" s="284"/>
      <c r="J163" s="284"/>
      <c r="K163" s="285"/>
    </row>
    <row r="164" ht="17.25" customHeight="1">
      <c r="B164" s="283"/>
      <c r="C164" s="308" t="s">
        <v>1610</v>
      </c>
      <c r="D164" s="308"/>
      <c r="E164" s="308"/>
      <c r="F164" s="308" t="s">
        <v>1611</v>
      </c>
      <c r="G164" s="345"/>
      <c r="H164" s="346" t="s">
        <v>129</v>
      </c>
      <c r="I164" s="346" t="s">
        <v>58</v>
      </c>
      <c r="J164" s="308" t="s">
        <v>1612</v>
      </c>
      <c r="K164" s="285"/>
    </row>
    <row r="165" ht="17.25" customHeight="1">
      <c r="B165" s="286"/>
      <c r="C165" s="310" t="s">
        <v>1613</v>
      </c>
      <c r="D165" s="310"/>
      <c r="E165" s="310"/>
      <c r="F165" s="311" t="s">
        <v>1614</v>
      </c>
      <c r="G165" s="347"/>
      <c r="H165" s="348"/>
      <c r="I165" s="348"/>
      <c r="J165" s="310" t="s">
        <v>1615</v>
      </c>
      <c r="K165" s="288"/>
    </row>
    <row r="166" ht="5.25" customHeight="1">
      <c r="B166" s="316"/>
      <c r="C166" s="313"/>
      <c r="D166" s="313"/>
      <c r="E166" s="313"/>
      <c r="F166" s="313"/>
      <c r="G166" s="314"/>
      <c r="H166" s="313"/>
      <c r="I166" s="313"/>
      <c r="J166" s="313"/>
      <c r="K166" s="337"/>
    </row>
    <row r="167" ht="15" customHeight="1">
      <c r="B167" s="316"/>
      <c r="C167" s="294" t="s">
        <v>1619</v>
      </c>
      <c r="D167" s="294"/>
      <c r="E167" s="294"/>
      <c r="F167" s="315" t="s">
        <v>1616</v>
      </c>
      <c r="G167" s="294"/>
      <c r="H167" s="294" t="s">
        <v>1655</v>
      </c>
      <c r="I167" s="294" t="s">
        <v>1618</v>
      </c>
      <c r="J167" s="294">
        <v>120</v>
      </c>
      <c r="K167" s="337"/>
    </row>
    <row r="168" ht="15" customHeight="1">
      <c r="B168" s="316"/>
      <c r="C168" s="294" t="s">
        <v>1664</v>
      </c>
      <c r="D168" s="294"/>
      <c r="E168" s="294"/>
      <c r="F168" s="315" t="s">
        <v>1616</v>
      </c>
      <c r="G168" s="294"/>
      <c r="H168" s="294" t="s">
        <v>1665</v>
      </c>
      <c r="I168" s="294" t="s">
        <v>1618</v>
      </c>
      <c r="J168" s="294" t="s">
        <v>1666</v>
      </c>
      <c r="K168" s="337"/>
    </row>
    <row r="169" ht="15" customHeight="1">
      <c r="B169" s="316"/>
      <c r="C169" s="294" t="s">
        <v>1565</v>
      </c>
      <c r="D169" s="294"/>
      <c r="E169" s="294"/>
      <c r="F169" s="315" t="s">
        <v>1616</v>
      </c>
      <c r="G169" s="294"/>
      <c r="H169" s="294" t="s">
        <v>1682</v>
      </c>
      <c r="I169" s="294" t="s">
        <v>1618</v>
      </c>
      <c r="J169" s="294" t="s">
        <v>1666</v>
      </c>
      <c r="K169" s="337"/>
    </row>
    <row r="170" ht="15" customHeight="1">
      <c r="B170" s="316"/>
      <c r="C170" s="294" t="s">
        <v>1621</v>
      </c>
      <c r="D170" s="294"/>
      <c r="E170" s="294"/>
      <c r="F170" s="315" t="s">
        <v>1622</v>
      </c>
      <c r="G170" s="294"/>
      <c r="H170" s="294" t="s">
        <v>1682</v>
      </c>
      <c r="I170" s="294" t="s">
        <v>1618</v>
      </c>
      <c r="J170" s="294">
        <v>50</v>
      </c>
      <c r="K170" s="337"/>
    </row>
    <row r="171" ht="15" customHeight="1">
      <c r="B171" s="316"/>
      <c r="C171" s="294" t="s">
        <v>1624</v>
      </c>
      <c r="D171" s="294"/>
      <c r="E171" s="294"/>
      <c r="F171" s="315" t="s">
        <v>1616</v>
      </c>
      <c r="G171" s="294"/>
      <c r="H171" s="294" t="s">
        <v>1682</v>
      </c>
      <c r="I171" s="294" t="s">
        <v>1626</v>
      </c>
      <c r="J171" s="294"/>
      <c r="K171" s="337"/>
    </row>
    <row r="172" ht="15" customHeight="1">
      <c r="B172" s="316"/>
      <c r="C172" s="294" t="s">
        <v>1635</v>
      </c>
      <c r="D172" s="294"/>
      <c r="E172" s="294"/>
      <c r="F172" s="315" t="s">
        <v>1622</v>
      </c>
      <c r="G172" s="294"/>
      <c r="H172" s="294" t="s">
        <v>1682</v>
      </c>
      <c r="I172" s="294" t="s">
        <v>1618</v>
      </c>
      <c r="J172" s="294">
        <v>50</v>
      </c>
      <c r="K172" s="337"/>
    </row>
    <row r="173" ht="15" customHeight="1">
      <c r="B173" s="316"/>
      <c r="C173" s="294" t="s">
        <v>1643</v>
      </c>
      <c r="D173" s="294"/>
      <c r="E173" s="294"/>
      <c r="F173" s="315" t="s">
        <v>1622</v>
      </c>
      <c r="G173" s="294"/>
      <c r="H173" s="294" t="s">
        <v>1682</v>
      </c>
      <c r="I173" s="294" t="s">
        <v>1618</v>
      </c>
      <c r="J173" s="294">
        <v>50</v>
      </c>
      <c r="K173" s="337"/>
    </row>
    <row r="174" ht="15" customHeight="1">
      <c r="B174" s="316"/>
      <c r="C174" s="294" t="s">
        <v>1641</v>
      </c>
      <c r="D174" s="294"/>
      <c r="E174" s="294"/>
      <c r="F174" s="315" t="s">
        <v>1622</v>
      </c>
      <c r="G174" s="294"/>
      <c r="H174" s="294" t="s">
        <v>1682</v>
      </c>
      <c r="I174" s="294" t="s">
        <v>1618</v>
      </c>
      <c r="J174" s="294">
        <v>50</v>
      </c>
      <c r="K174" s="337"/>
    </row>
    <row r="175" ht="15" customHeight="1">
      <c r="B175" s="316"/>
      <c r="C175" s="294" t="s">
        <v>128</v>
      </c>
      <c r="D175" s="294"/>
      <c r="E175" s="294"/>
      <c r="F175" s="315" t="s">
        <v>1616</v>
      </c>
      <c r="G175" s="294"/>
      <c r="H175" s="294" t="s">
        <v>1683</v>
      </c>
      <c r="I175" s="294" t="s">
        <v>1684</v>
      </c>
      <c r="J175" s="294"/>
      <c r="K175" s="337"/>
    </row>
    <row r="176" ht="15" customHeight="1">
      <c r="B176" s="316"/>
      <c r="C176" s="294" t="s">
        <v>58</v>
      </c>
      <c r="D176" s="294"/>
      <c r="E176" s="294"/>
      <c r="F176" s="315" t="s">
        <v>1616</v>
      </c>
      <c r="G176" s="294"/>
      <c r="H176" s="294" t="s">
        <v>1685</v>
      </c>
      <c r="I176" s="294" t="s">
        <v>1686</v>
      </c>
      <c r="J176" s="294">
        <v>1</v>
      </c>
      <c r="K176" s="337"/>
    </row>
    <row r="177" ht="15" customHeight="1">
      <c r="B177" s="316"/>
      <c r="C177" s="294" t="s">
        <v>54</v>
      </c>
      <c r="D177" s="294"/>
      <c r="E177" s="294"/>
      <c r="F177" s="315" t="s">
        <v>1616</v>
      </c>
      <c r="G177" s="294"/>
      <c r="H177" s="294" t="s">
        <v>1687</v>
      </c>
      <c r="I177" s="294" t="s">
        <v>1618</v>
      </c>
      <c r="J177" s="294">
        <v>20</v>
      </c>
      <c r="K177" s="337"/>
    </row>
    <row r="178" ht="15" customHeight="1">
      <c r="B178" s="316"/>
      <c r="C178" s="294" t="s">
        <v>129</v>
      </c>
      <c r="D178" s="294"/>
      <c r="E178" s="294"/>
      <c r="F178" s="315" t="s">
        <v>1616</v>
      </c>
      <c r="G178" s="294"/>
      <c r="H178" s="294" t="s">
        <v>1688</v>
      </c>
      <c r="I178" s="294" t="s">
        <v>1618</v>
      </c>
      <c r="J178" s="294">
        <v>255</v>
      </c>
      <c r="K178" s="337"/>
    </row>
    <row r="179" ht="15" customHeight="1">
      <c r="B179" s="316"/>
      <c r="C179" s="294" t="s">
        <v>130</v>
      </c>
      <c r="D179" s="294"/>
      <c r="E179" s="294"/>
      <c r="F179" s="315" t="s">
        <v>1616</v>
      </c>
      <c r="G179" s="294"/>
      <c r="H179" s="294" t="s">
        <v>1581</v>
      </c>
      <c r="I179" s="294" t="s">
        <v>1618</v>
      </c>
      <c r="J179" s="294">
        <v>10</v>
      </c>
      <c r="K179" s="337"/>
    </row>
    <row r="180" ht="15" customHeight="1">
      <c r="B180" s="316"/>
      <c r="C180" s="294" t="s">
        <v>131</v>
      </c>
      <c r="D180" s="294"/>
      <c r="E180" s="294"/>
      <c r="F180" s="315" t="s">
        <v>1616</v>
      </c>
      <c r="G180" s="294"/>
      <c r="H180" s="294" t="s">
        <v>1689</v>
      </c>
      <c r="I180" s="294" t="s">
        <v>1650</v>
      </c>
      <c r="J180" s="294"/>
      <c r="K180" s="337"/>
    </row>
    <row r="181" ht="15" customHeight="1">
      <c r="B181" s="316"/>
      <c r="C181" s="294" t="s">
        <v>1690</v>
      </c>
      <c r="D181" s="294"/>
      <c r="E181" s="294"/>
      <c r="F181" s="315" t="s">
        <v>1616</v>
      </c>
      <c r="G181" s="294"/>
      <c r="H181" s="294" t="s">
        <v>1691</v>
      </c>
      <c r="I181" s="294" t="s">
        <v>1650</v>
      </c>
      <c r="J181" s="294"/>
      <c r="K181" s="337"/>
    </row>
    <row r="182" ht="15" customHeight="1">
      <c r="B182" s="316"/>
      <c r="C182" s="294" t="s">
        <v>1679</v>
      </c>
      <c r="D182" s="294"/>
      <c r="E182" s="294"/>
      <c r="F182" s="315" t="s">
        <v>1616</v>
      </c>
      <c r="G182" s="294"/>
      <c r="H182" s="294" t="s">
        <v>1692</v>
      </c>
      <c r="I182" s="294" t="s">
        <v>1650</v>
      </c>
      <c r="J182" s="294"/>
      <c r="K182" s="337"/>
    </row>
    <row r="183" ht="15" customHeight="1">
      <c r="B183" s="316"/>
      <c r="C183" s="294" t="s">
        <v>133</v>
      </c>
      <c r="D183" s="294"/>
      <c r="E183" s="294"/>
      <c r="F183" s="315" t="s">
        <v>1622</v>
      </c>
      <c r="G183" s="294"/>
      <c r="H183" s="294" t="s">
        <v>1693</v>
      </c>
      <c r="I183" s="294" t="s">
        <v>1618</v>
      </c>
      <c r="J183" s="294">
        <v>50</v>
      </c>
      <c r="K183" s="337"/>
    </row>
    <row r="184" ht="15" customHeight="1">
      <c r="B184" s="316"/>
      <c r="C184" s="294" t="s">
        <v>1694</v>
      </c>
      <c r="D184" s="294"/>
      <c r="E184" s="294"/>
      <c r="F184" s="315" t="s">
        <v>1622</v>
      </c>
      <c r="G184" s="294"/>
      <c r="H184" s="294" t="s">
        <v>1695</v>
      </c>
      <c r="I184" s="294" t="s">
        <v>1696</v>
      </c>
      <c r="J184" s="294"/>
      <c r="K184" s="337"/>
    </row>
    <row r="185" ht="15" customHeight="1">
      <c r="B185" s="316"/>
      <c r="C185" s="294" t="s">
        <v>1697</v>
      </c>
      <c r="D185" s="294"/>
      <c r="E185" s="294"/>
      <c r="F185" s="315" t="s">
        <v>1622</v>
      </c>
      <c r="G185" s="294"/>
      <c r="H185" s="294" t="s">
        <v>1698</v>
      </c>
      <c r="I185" s="294" t="s">
        <v>1696</v>
      </c>
      <c r="J185" s="294"/>
      <c r="K185" s="337"/>
    </row>
    <row r="186" ht="15" customHeight="1">
      <c r="B186" s="316"/>
      <c r="C186" s="294" t="s">
        <v>1699</v>
      </c>
      <c r="D186" s="294"/>
      <c r="E186" s="294"/>
      <c r="F186" s="315" t="s">
        <v>1622</v>
      </c>
      <c r="G186" s="294"/>
      <c r="H186" s="294" t="s">
        <v>1700</v>
      </c>
      <c r="I186" s="294" t="s">
        <v>1696</v>
      </c>
      <c r="J186" s="294"/>
      <c r="K186" s="337"/>
    </row>
    <row r="187" ht="15" customHeight="1">
      <c r="B187" s="316"/>
      <c r="C187" s="349" t="s">
        <v>1701</v>
      </c>
      <c r="D187" s="294"/>
      <c r="E187" s="294"/>
      <c r="F187" s="315" t="s">
        <v>1622</v>
      </c>
      <c r="G187" s="294"/>
      <c r="H187" s="294" t="s">
        <v>1702</v>
      </c>
      <c r="I187" s="294" t="s">
        <v>1703</v>
      </c>
      <c r="J187" s="350" t="s">
        <v>1704</v>
      </c>
      <c r="K187" s="337"/>
    </row>
    <row r="188" ht="15" customHeight="1">
      <c r="B188" s="316"/>
      <c r="C188" s="300" t="s">
        <v>43</v>
      </c>
      <c r="D188" s="294"/>
      <c r="E188" s="294"/>
      <c r="F188" s="315" t="s">
        <v>1616</v>
      </c>
      <c r="G188" s="294"/>
      <c r="H188" s="290" t="s">
        <v>1705</v>
      </c>
      <c r="I188" s="294" t="s">
        <v>1706</v>
      </c>
      <c r="J188" s="294"/>
      <c r="K188" s="337"/>
    </row>
    <row r="189" ht="15" customHeight="1">
      <c r="B189" s="316"/>
      <c r="C189" s="300" t="s">
        <v>1707</v>
      </c>
      <c r="D189" s="294"/>
      <c r="E189" s="294"/>
      <c r="F189" s="315" t="s">
        <v>1616</v>
      </c>
      <c r="G189" s="294"/>
      <c r="H189" s="294" t="s">
        <v>1708</v>
      </c>
      <c r="I189" s="294" t="s">
        <v>1650</v>
      </c>
      <c r="J189" s="294"/>
      <c r="K189" s="337"/>
    </row>
    <row r="190" ht="15" customHeight="1">
      <c r="B190" s="316"/>
      <c r="C190" s="300" t="s">
        <v>1709</v>
      </c>
      <c r="D190" s="294"/>
      <c r="E190" s="294"/>
      <c r="F190" s="315" t="s">
        <v>1616</v>
      </c>
      <c r="G190" s="294"/>
      <c r="H190" s="294" t="s">
        <v>1710</v>
      </c>
      <c r="I190" s="294" t="s">
        <v>1650</v>
      </c>
      <c r="J190" s="294"/>
      <c r="K190" s="337"/>
    </row>
    <row r="191" ht="15" customHeight="1">
      <c r="B191" s="316"/>
      <c r="C191" s="300" t="s">
        <v>1711</v>
      </c>
      <c r="D191" s="294"/>
      <c r="E191" s="294"/>
      <c r="F191" s="315" t="s">
        <v>1622</v>
      </c>
      <c r="G191" s="294"/>
      <c r="H191" s="294" t="s">
        <v>1712</v>
      </c>
      <c r="I191" s="294" t="s">
        <v>1650</v>
      </c>
      <c r="J191" s="294"/>
      <c r="K191" s="337"/>
    </row>
    <row r="192" ht="15" customHeight="1">
      <c r="B192" s="343"/>
      <c r="C192" s="351"/>
      <c r="D192" s="325"/>
      <c r="E192" s="325"/>
      <c r="F192" s="325"/>
      <c r="G192" s="325"/>
      <c r="H192" s="325"/>
      <c r="I192" s="325"/>
      <c r="J192" s="325"/>
      <c r="K192" s="344"/>
    </row>
    <row r="193" ht="18.75" customHeight="1">
      <c r="B193" s="290"/>
      <c r="C193" s="294"/>
      <c r="D193" s="294"/>
      <c r="E193" s="294"/>
      <c r="F193" s="315"/>
      <c r="G193" s="294"/>
      <c r="H193" s="294"/>
      <c r="I193" s="294"/>
      <c r="J193" s="294"/>
      <c r="K193" s="290"/>
    </row>
    <row r="194" ht="18.75" customHeight="1">
      <c r="B194" s="290"/>
      <c r="C194" s="294"/>
      <c r="D194" s="294"/>
      <c r="E194" s="294"/>
      <c r="F194" s="315"/>
      <c r="G194" s="294"/>
      <c r="H194" s="294"/>
      <c r="I194" s="294"/>
      <c r="J194" s="294"/>
      <c r="K194" s="290"/>
    </row>
    <row r="195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ht="13.5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ht="21">
      <c r="B197" s="283"/>
      <c r="C197" s="284" t="s">
        <v>1713</v>
      </c>
      <c r="D197" s="284"/>
      <c r="E197" s="284"/>
      <c r="F197" s="284"/>
      <c r="G197" s="284"/>
      <c r="H197" s="284"/>
      <c r="I197" s="284"/>
      <c r="J197" s="284"/>
      <c r="K197" s="285"/>
    </row>
    <row r="198" ht="25.5" customHeight="1">
      <c r="B198" s="283"/>
      <c r="C198" s="352" t="s">
        <v>1714</v>
      </c>
      <c r="D198" s="352"/>
      <c r="E198" s="352"/>
      <c r="F198" s="352" t="s">
        <v>1715</v>
      </c>
      <c r="G198" s="353"/>
      <c r="H198" s="352" t="s">
        <v>1716</v>
      </c>
      <c r="I198" s="352"/>
      <c r="J198" s="352"/>
      <c r="K198" s="285"/>
    </row>
    <row r="199" ht="5.25" customHeight="1">
      <c r="B199" s="316"/>
      <c r="C199" s="313"/>
      <c r="D199" s="313"/>
      <c r="E199" s="313"/>
      <c r="F199" s="313"/>
      <c r="G199" s="294"/>
      <c r="H199" s="313"/>
      <c r="I199" s="313"/>
      <c r="J199" s="313"/>
      <c r="K199" s="337"/>
    </row>
    <row r="200" ht="15" customHeight="1">
      <c r="B200" s="316"/>
      <c r="C200" s="294" t="s">
        <v>1706</v>
      </c>
      <c r="D200" s="294"/>
      <c r="E200" s="294"/>
      <c r="F200" s="315" t="s">
        <v>44</v>
      </c>
      <c r="G200" s="294"/>
      <c r="H200" s="294" t="s">
        <v>1717</v>
      </c>
      <c r="I200" s="294"/>
      <c r="J200" s="294"/>
      <c r="K200" s="337"/>
    </row>
    <row r="201" ht="15" customHeight="1">
      <c r="B201" s="316"/>
      <c r="C201" s="322"/>
      <c r="D201" s="294"/>
      <c r="E201" s="294"/>
      <c r="F201" s="315" t="s">
        <v>45</v>
      </c>
      <c r="G201" s="294"/>
      <c r="H201" s="294" t="s">
        <v>1718</v>
      </c>
      <c r="I201" s="294"/>
      <c r="J201" s="294"/>
      <c r="K201" s="337"/>
    </row>
    <row r="202" ht="15" customHeight="1">
      <c r="B202" s="316"/>
      <c r="C202" s="322"/>
      <c r="D202" s="294"/>
      <c r="E202" s="294"/>
      <c r="F202" s="315" t="s">
        <v>48</v>
      </c>
      <c r="G202" s="294"/>
      <c r="H202" s="294" t="s">
        <v>1719</v>
      </c>
      <c r="I202" s="294"/>
      <c r="J202" s="294"/>
      <c r="K202" s="337"/>
    </row>
    <row r="203" ht="15" customHeight="1">
      <c r="B203" s="316"/>
      <c r="C203" s="294"/>
      <c r="D203" s="294"/>
      <c r="E203" s="294"/>
      <c r="F203" s="315" t="s">
        <v>46</v>
      </c>
      <c r="G203" s="294"/>
      <c r="H203" s="294" t="s">
        <v>1720</v>
      </c>
      <c r="I203" s="294"/>
      <c r="J203" s="294"/>
      <c r="K203" s="337"/>
    </row>
    <row r="204" ht="15" customHeight="1">
      <c r="B204" s="316"/>
      <c r="C204" s="294"/>
      <c r="D204" s="294"/>
      <c r="E204" s="294"/>
      <c r="F204" s="315" t="s">
        <v>47</v>
      </c>
      <c r="G204" s="294"/>
      <c r="H204" s="294" t="s">
        <v>1721</v>
      </c>
      <c r="I204" s="294"/>
      <c r="J204" s="294"/>
      <c r="K204" s="337"/>
    </row>
    <row r="205" ht="15" customHeight="1">
      <c r="B205" s="316"/>
      <c r="C205" s="294"/>
      <c r="D205" s="294"/>
      <c r="E205" s="294"/>
      <c r="F205" s="315"/>
      <c r="G205" s="294"/>
      <c r="H205" s="294"/>
      <c r="I205" s="294"/>
      <c r="J205" s="294"/>
      <c r="K205" s="337"/>
    </row>
    <row r="206" ht="15" customHeight="1">
      <c r="B206" s="316"/>
      <c r="C206" s="294" t="s">
        <v>1662</v>
      </c>
      <c r="D206" s="294"/>
      <c r="E206" s="294"/>
      <c r="F206" s="315" t="s">
        <v>80</v>
      </c>
      <c r="G206" s="294"/>
      <c r="H206" s="294" t="s">
        <v>1722</v>
      </c>
      <c r="I206" s="294"/>
      <c r="J206" s="294"/>
      <c r="K206" s="337"/>
    </row>
    <row r="207" ht="15" customHeight="1">
      <c r="B207" s="316"/>
      <c r="C207" s="322"/>
      <c r="D207" s="294"/>
      <c r="E207" s="294"/>
      <c r="F207" s="315" t="s">
        <v>1559</v>
      </c>
      <c r="G207" s="294"/>
      <c r="H207" s="294" t="s">
        <v>1560</v>
      </c>
      <c r="I207" s="294"/>
      <c r="J207" s="294"/>
      <c r="K207" s="337"/>
    </row>
    <row r="208" ht="15" customHeight="1">
      <c r="B208" s="316"/>
      <c r="C208" s="294"/>
      <c r="D208" s="294"/>
      <c r="E208" s="294"/>
      <c r="F208" s="315" t="s">
        <v>1557</v>
      </c>
      <c r="G208" s="294"/>
      <c r="H208" s="294" t="s">
        <v>1723</v>
      </c>
      <c r="I208" s="294"/>
      <c r="J208" s="294"/>
      <c r="K208" s="337"/>
    </row>
    <row r="209" ht="15" customHeight="1">
      <c r="B209" s="354"/>
      <c r="C209" s="322"/>
      <c r="D209" s="322"/>
      <c r="E209" s="322"/>
      <c r="F209" s="315" t="s">
        <v>1561</v>
      </c>
      <c r="G209" s="300"/>
      <c r="H209" s="341" t="s">
        <v>1562</v>
      </c>
      <c r="I209" s="341"/>
      <c r="J209" s="341"/>
      <c r="K209" s="355"/>
    </row>
    <row r="210" ht="15" customHeight="1">
      <c r="B210" s="354"/>
      <c r="C210" s="322"/>
      <c r="D210" s="322"/>
      <c r="E210" s="322"/>
      <c r="F210" s="315" t="s">
        <v>1563</v>
      </c>
      <c r="G210" s="300"/>
      <c r="H210" s="341" t="s">
        <v>1724</v>
      </c>
      <c r="I210" s="341"/>
      <c r="J210" s="341"/>
      <c r="K210" s="355"/>
    </row>
    <row r="211" ht="15" customHeight="1">
      <c r="B211" s="354"/>
      <c r="C211" s="322"/>
      <c r="D211" s="322"/>
      <c r="E211" s="322"/>
      <c r="F211" s="356"/>
      <c r="G211" s="300"/>
      <c r="H211" s="357"/>
      <c r="I211" s="357"/>
      <c r="J211" s="357"/>
      <c r="K211" s="355"/>
    </row>
    <row r="212" ht="15" customHeight="1">
      <c r="B212" s="354"/>
      <c r="C212" s="294" t="s">
        <v>1686</v>
      </c>
      <c r="D212" s="322"/>
      <c r="E212" s="322"/>
      <c r="F212" s="315">
        <v>1</v>
      </c>
      <c r="G212" s="300"/>
      <c r="H212" s="341" t="s">
        <v>1725</v>
      </c>
      <c r="I212" s="341"/>
      <c r="J212" s="341"/>
      <c r="K212" s="355"/>
    </row>
    <row r="213" ht="15" customHeight="1">
      <c r="B213" s="354"/>
      <c r="C213" s="322"/>
      <c r="D213" s="322"/>
      <c r="E213" s="322"/>
      <c r="F213" s="315">
        <v>2</v>
      </c>
      <c r="G213" s="300"/>
      <c r="H213" s="341" t="s">
        <v>1726</v>
      </c>
      <c r="I213" s="341"/>
      <c r="J213" s="341"/>
      <c r="K213" s="355"/>
    </row>
    <row r="214" ht="15" customHeight="1">
      <c r="B214" s="354"/>
      <c r="C214" s="322"/>
      <c r="D214" s="322"/>
      <c r="E214" s="322"/>
      <c r="F214" s="315">
        <v>3</v>
      </c>
      <c r="G214" s="300"/>
      <c r="H214" s="341" t="s">
        <v>1727</v>
      </c>
      <c r="I214" s="341"/>
      <c r="J214" s="341"/>
      <c r="K214" s="355"/>
    </row>
    <row r="215" ht="15" customHeight="1">
      <c r="B215" s="354"/>
      <c r="C215" s="322"/>
      <c r="D215" s="322"/>
      <c r="E215" s="322"/>
      <c r="F215" s="315">
        <v>4</v>
      </c>
      <c r="G215" s="300"/>
      <c r="H215" s="341" t="s">
        <v>1728</v>
      </c>
      <c r="I215" s="341"/>
      <c r="J215" s="341"/>
      <c r="K215" s="355"/>
    </row>
    <row r="216" ht="12.75" customHeight="1">
      <c r="B216" s="358"/>
      <c r="C216" s="359"/>
      <c r="D216" s="359"/>
      <c r="E216" s="359"/>
      <c r="F216" s="359"/>
      <c r="G216" s="359"/>
      <c r="H216" s="359"/>
      <c r="I216" s="359"/>
      <c r="J216" s="359"/>
      <c r="K216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DESKTOP-9D27O8B\Lenka</dc:creator>
  <cp:lastModifiedBy>DESKTOP-9D27O8B\Lenka</cp:lastModifiedBy>
  <dcterms:created xsi:type="dcterms:W3CDTF">2019-05-13T09:41:53Z</dcterms:created>
  <dcterms:modified xsi:type="dcterms:W3CDTF">2019-05-13T09:42:08Z</dcterms:modified>
</cp:coreProperties>
</file>