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1865" activeTab="0"/>
  </bookViews>
  <sheets>
    <sheet name="Rekapitulace stavby" sheetId="1" r:id="rId1"/>
    <sheet name="EI - Elektroinstalace - s..." sheetId="2" r:id="rId2"/>
    <sheet name="VRN - Vedlejší a ostatní ..." sheetId="3" r:id="rId3"/>
    <sheet name="Pokyny pro vyplnění" sheetId="4" r:id="rId4"/>
  </sheets>
  <definedNames>
    <definedName name="_xlnm._FilterDatabase" localSheetId="1" hidden="1">'EI - Elektroinstalace - s...'!$C$397:$K$1387</definedName>
    <definedName name="_xlnm._FilterDatabase" localSheetId="2" hidden="1">'VRN - Vedlejší a ostatní ...'!$C$76:$K$90</definedName>
    <definedName name="_xlnm.Print_Area" localSheetId="1">'EI - Elektroinstalace - s...'!$C$4:$J$36,'EI - Elektroinstalace - s...'!$C$42:$J$379,'EI - Elektroinstalace - s...'!$C$385:$K$1387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  <definedName name="_xlnm.Print_Area" localSheetId="2">'VRN - Vedlejší a ostatní ...'!$C$4:$J$36,'VRN - Vedlejší a ostatní ...'!$C$42:$J$58,'VRN - Vedlejší a ostatní ...'!$C$64:$K$90</definedName>
    <definedName name="_xlnm.Print_Titles" localSheetId="0">'Rekapitulace stavby'!$49:$49</definedName>
    <definedName name="_xlnm.Print_Titles" localSheetId="1">'EI - Elektroinstalace - s...'!$397:$397</definedName>
    <definedName name="_xlnm.Print_Titles" localSheetId="2">'VRN - Vedlejší a ostatní ...'!$76:$76</definedName>
  </definedNames>
  <calcPr calcId="191029"/>
  <extLst/>
</workbook>
</file>

<file path=xl/sharedStrings.xml><?xml version="1.0" encoding="utf-8"?>
<sst xmlns="http://schemas.openxmlformats.org/spreadsheetml/2006/main" count="13506" uniqueCount="2141">
  <si>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</si>
  <si>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</si>
  <si>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</si>
  <si>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</si>
  <si>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</si>
  <si>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</si>
  <si>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</si>
  <si>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{238ab389-5f2b-4c01-a7d0-a1b22ef74a78}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</si>
  <si>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</si>
  <si>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</si>
  <si>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</si>
  <si>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</si>
  <si>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</si>
  <si>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</si>
  <si>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</si>
  <si>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</si>
  <si>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E201218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</si>
  <si>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</si>
  <si>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</si>
  <si>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VOŠ pedagogická a SPgŠ Litomyšl, rekonstrukce elektroinstalace</t>
  </si>
  <si>
    <t>KSO:</t>
  </si>
  <si>
    <t/>
  </si>
  <si>
    <t>CC-CZ:</t>
  </si>
  <si>
    <t>Místo:</t>
  </si>
  <si>
    <t>Komenského náměstí 22. 570 12 Litomyšl</t>
  </si>
  <si>
    <t>Datum:</t>
  </si>
  <si>
    <t>12. 12. 2018</t>
  </si>
  <si>
    <t>Zadavatel:</t>
  </si>
  <si>
    <t>IČ:</t>
  </si>
  <si>
    <t>Pardubický kraj, Komenského náměstí 125, Pardubice</t>
  </si>
  <si>
    <t>DIČ:</t>
  </si>
  <si>
    <t>Uchazeč:</t>
  </si>
  <si>
    <t>Vyplň údaj</t>
  </si>
  <si>
    <t>Projektant:</t>
  </si>
  <si>
    <t>Eramont s.r.o. Balbínova 1091, Hradec Králové</t>
  </si>
  <si>
    <t>True</t>
  </si>
  <si>
    <t>Poznámka:</t>
  </si>
  <si>
    <t xml:space="preserve">OBECNÁ USTANOVENÍ K OCENĚNÍ VÝKAZŮ VÝMĚR UCHAZEČEM:
 Jednotlivé položky výkazu výměr budou oceněné tak, že zahrnou veškeré náklady na dodávky a montážní práce nutné pro dokonalé, funkční a bezvadné provedení díla, včetně všech pomocných, ochranných a vedlejších konstrukcí, přípravků a zařízení i těch, které do díla nebudou zabudovány, a včetně všech nutných plnění a služeb.
 Bude se jednat zejména o náklady za dopravné, na skladování, dále o náklady spojené s odpadovým hospodářstvím (shromažďování, třídění a likvidace odpadů vzniklých při provádění prací), náklady na pomocné pracovní lešení a jiné konstrukce (např. ochranné a omezující vliv stavby na okolí), náklady na pronájem veřejných ploch a další.
 Výměry jsou ve výkazu výměr stanoveny jako „čisté“, odečtené z výkresové dokumentace. Ocenění položek musí obsahovat veškeré nutné přířezy a prořezy materiálů a prvků zabudovaných do stavby.
 V případě, že jsou ve výkazu výměr a další navazující dokumentaci uvedeny u navrhovaných výrobků a řešení odkazy na obchodní firmy, názvy nebo jména a příjmení, specifická označení zboží a služeb, které platí pro určitou osobu, popřípadě její organizační složku, odkazy na patenty a vynálezy, užitné vzory, průmyslové vzory, ochranné známky nebo označení původu, jedná se ve smyslu §44 odst. 9 zákona č.137/2006 Sb. o zadávání veřejných zakázek o referenční resp. srovnatelný výrobek nebo řešení, které určují nejnižší nebo srovnatelný standard kvality. Tím není upřena uchazeči možnost použít i jiných kvalitativně a technicky obdobných případně kvalitnějších řešení nebo výrobků.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</si>
  <si>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</si>
  <si>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</si>
  <si>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</si>
  <si>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</si>
  <si>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</si>
  <si>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</si>
  <si>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</si>
  <si>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</si>
  <si>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</si>
  <si>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</si>
  <si>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</si>
  <si>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</si>
  <si>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</si>
  <si>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</si>
  <si>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</si>
  <si>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</si>
  <si>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</si>
  <si>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</si>
  <si>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</si>
  <si>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</si>
  <si>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</si>
  <si>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</si>
  <si>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</si>
  <si>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</si>
  <si>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</si>
  <si>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</si>
  <si>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</si>
  <si>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</si>
  <si>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</si>
  <si>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</si>
  <si>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</si>
  <si>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</si>
  <si>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</si>
  <si>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</si>
  <si>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</si>
  <si>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</si>
  <si>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</si>
  <si>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</si>
  <si>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</si>
  <si>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EI</t>
  </si>
  <si>
    <t>Elektroinstalace - silno a slaboproudé rozvody</t>
  </si>
  <si>
    <t>STA</t>
  </si>
  <si>
    <t>1</t>
  </si>
  <si>
    <t>{df06ae41-d629-480c-bc53-a55d53e80931}</t>
  </si>
  <si>
    <t>2</t>
  </si>
  <si>
    <t>VRN</t>
  </si>
  <si>
    <t>Vedlejší a ostatní náklady dle vyhl. č. 169/2016 Sb.</t>
  </si>
  <si>
    <t>{f9a4403d-ae31-4550-b2e9-cdff55209565}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</si>
  <si>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</si>
  <si>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</si>
  <si>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</si>
  <si>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</si>
  <si>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</si>
  <si>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</si>
  <si>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</si>
  <si>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EI - Elektroinstalace - silno a slaboproudé rozvody</t>
  </si>
  <si>
    <t>REKAPITULACE ČLENĚNÍ SOUPISU PRACÍ</t>
  </si>
  <si>
    <t>Kód dílu - Popis</t>
  </si>
  <si>
    <t>Cena celkem [CZK]</t>
  </si>
  <si>
    <t>Náklady soupisu celkem</t>
  </si>
  <si>
    <t>-1</t>
  </si>
  <si>
    <t>D1 - Úprava RE+RH</t>
  </si>
  <si>
    <t xml:space="preserve">    D2 - HLAVNÍ JISTIČ</t>
  </si>
  <si>
    <t xml:space="preserve">    D3 - STOUPACÍ SVORKOVNICE</t>
  </si>
  <si>
    <t xml:space="preserve">    D4 - JISTIČ 3 PÓLOVÝ CHAR. "B"</t>
  </si>
  <si>
    <t xml:space="preserve">    D5 - VODIČE</t>
  </si>
  <si>
    <t xml:space="preserve">    D6 - 5.6 Fázové a potenciálové lišty</t>
  </si>
  <si>
    <t>D8 - Rozvaděč RMS0A</t>
  </si>
  <si>
    <t xml:space="preserve">    D9 - ROZVODNICE</t>
  </si>
  <si>
    <t xml:space="preserve">    D10 - POJISTKOVÝ ODPÍNAČ</t>
  </si>
  <si>
    <t xml:space="preserve">    D11 - SVODIČ PŘEPĚTÍ</t>
  </si>
  <si>
    <t xml:space="preserve">    D12 - 4-PÓLOVÝ PROUDOVÝ CHRÁNIČ</t>
  </si>
  <si>
    <t xml:space="preserve">    D13 - JISTIČ 1 PÓLOVÝ CHAR. "B"</t>
  </si>
  <si>
    <t xml:space="preserve">    D14 - INSTALAČNÍ, PAMĚŤOVÉ RELÉ</t>
  </si>
  <si>
    <t xml:space="preserve">    D15 - INSTALAČNÍ STYKAČ</t>
  </si>
  <si>
    <t>D17 - Rozvaděč RMS0B</t>
  </si>
  <si>
    <t>D19 - Rozvaděč RP1A</t>
  </si>
  <si>
    <t>D21 - Rozvaděč RMS1A</t>
  </si>
  <si>
    <t>D23 - Rozvaděč RMS1B</t>
  </si>
  <si>
    <t>D25 - Rozvaděč RP2A</t>
  </si>
  <si>
    <t>D27 - Rozvaděč RMS2A</t>
  </si>
  <si>
    <t>D29 - Rozvaděč RMS2B</t>
  </si>
  <si>
    <t>D31 - Rozvaděč RP8A</t>
  </si>
  <si>
    <t>D33 - Rozvaděč RMS3A</t>
  </si>
  <si>
    <t>D35 - Rozvaděč RMS3B</t>
  </si>
  <si>
    <t>D37 - Rozvaděč RP11A</t>
  </si>
  <si>
    <t xml:space="preserve">    D38 - JISTIČ 1 PÓLOVÝ CHAR. "C"</t>
  </si>
  <si>
    <t xml:space="preserve">    D39 - JISTIČ 1 PÓLOVÝ CHAR. "D"</t>
  </si>
  <si>
    <t>D41 - Přesný čas a zvonky</t>
  </si>
  <si>
    <t xml:space="preserve">    D42 - MATEČNÍ A SPÍNACÍ HODINY</t>
  </si>
  <si>
    <t xml:space="preserve">    D43 - PŘIJÍMAČ</t>
  </si>
  <si>
    <t xml:space="preserve">    D44 - PODRUŽNÉ HODINY</t>
  </si>
  <si>
    <t xml:space="preserve">    D45 - ZVONEK</t>
  </si>
  <si>
    <t xml:space="preserve">    D46 - MONTÁŽ, OŽIVENÍ</t>
  </si>
  <si>
    <t>D48 - Rozvaděč RACK0</t>
  </si>
  <si>
    <t xml:space="preserve">    D49 - PATCH PANEL</t>
  </si>
  <si>
    <t xml:space="preserve">    D50 - OPTICKÁ VANA</t>
  </si>
  <si>
    <t xml:space="preserve">    D51 - ROZVODNÝ PANEL</t>
  </si>
  <si>
    <t xml:space="preserve">    D52 - VENTILAČNÍ JEDNOTKA</t>
  </si>
  <si>
    <t xml:space="preserve">    D53 - UPS</t>
  </si>
  <si>
    <t xml:space="preserve">    D54 - SWITCH</t>
  </si>
  <si>
    <t xml:space="preserve">    D55 - ROUTER</t>
  </si>
  <si>
    <t>D57 - Rozvaděč RACK0A</t>
  </si>
  <si>
    <t xml:space="preserve">    D58 - PATCH KABEL</t>
  </si>
  <si>
    <t>D60 - Rozvaděč RACK1A</t>
  </si>
  <si>
    <t xml:space="preserve">    D61 - WIFI MODUL</t>
  </si>
  <si>
    <t>D63 - Rozvaděč RACK1B</t>
  </si>
  <si>
    <t>D65 - Rozvaděč RACK2A</t>
  </si>
  <si>
    <t>D67 - Rozvaděč RACK2B</t>
  </si>
  <si>
    <t>D69 - Rozvaděč RACK3A</t>
  </si>
  <si>
    <t>D71 - Rozvaděč RACK3B</t>
  </si>
  <si>
    <t>D73 - Rozvaděč RACK4</t>
  </si>
  <si>
    <t>D77 - Montážní materiál a práce</t>
  </si>
  <si>
    <t xml:space="preserve">    D78 - MONTÁŽ ROZVODNIC DATOVÝCH</t>
  </si>
  <si>
    <t xml:space="preserve">    D79 - UKONČENÍ  OPTICKÝCH VODIČŮ V ROZVADĚČÍCH</t>
  </si>
  <si>
    <t xml:space="preserve">    D80 - KABEL SDĚLOVACÍ</t>
  </si>
  <si>
    <t xml:space="preserve">    D81 - MĚŘENÍ</t>
  </si>
  <si>
    <t xml:space="preserve">    D82 - KABEL SILOVÝ,IZOLACE PVC</t>
  </si>
  <si>
    <t xml:space="preserve">    D83 - VODIČ SILOVÝ,IZOLACE PVC</t>
  </si>
  <si>
    <t xml:space="preserve">    D84 - SVORKA UZEMŇOVACÍ</t>
  </si>
  <si>
    <t xml:space="preserve">    D85 - ZÁSUVKA NET</t>
  </si>
  <si>
    <t xml:space="preserve">    D86 - KRABICE</t>
  </si>
  <si>
    <t xml:space="preserve">    D87 - KABELOVÝ ŽLAB</t>
  </si>
  <si>
    <t xml:space="preserve">    D88 - DRŽÁK SVAZKOVÝ</t>
  </si>
  <si>
    <t xml:space="preserve">    D89 - TRUBKA</t>
  </si>
  <si>
    <t xml:space="preserve">    D90 - MONTÁŽ ROZVODNIC</t>
  </si>
  <si>
    <t xml:space="preserve">    D92 - UKONČENÍ KABELŮ SMRŠŤOVACÍ ZÁKLOPKOU DO</t>
  </si>
  <si>
    <t xml:space="preserve">    D93 - UKONČENÍ  VODIČŮ V ROZVADĚČÍCH</t>
  </si>
  <si>
    <t xml:space="preserve">    D94 - UKONČENÍ VODIČŮ NA SVORKOVNICI</t>
  </si>
  <si>
    <t xml:space="preserve">    D95 - SÁDRA STAVEBNÍ</t>
  </si>
  <si>
    <t xml:space="preserve">    D96 - ZEMNÍCÍ SVORKA</t>
  </si>
  <si>
    <t xml:space="preserve">    D97 - SPÍNAČ, PŘEPÍNAČ</t>
  </si>
  <si>
    <t xml:space="preserve">    D98 - PŘÍSTROJ OVLÁDAČE (se šroubovými svorkami), pro Tango, Neo, Element, Time</t>
  </si>
  <si>
    <t xml:space="preserve">    D99 - KRYT SPÍNAČE, TANGO</t>
  </si>
  <si>
    <t xml:space="preserve">    D100 - RÁMEČEK, TANGO</t>
  </si>
  <si>
    <t xml:space="preserve">    D101 - ZÁSUVKA NN, TANGO</t>
  </si>
  <si>
    <t xml:space="preserve">    D102 - ZÁSUVKA NN, S OCHRANOU PŘED PŘEPĚTÍM, TANGO</t>
  </si>
  <si>
    <t xml:space="preserve">    D103 - ZÁSUVKA PRŮMYSLOVÁ</t>
  </si>
  <si>
    <t xml:space="preserve">    D104 - ZÁSUVKA NN, PRAKTIK IP 44 (PLAST)</t>
  </si>
  <si>
    <t xml:space="preserve">    D105 - SPÍNAČ, PŘEPÍNAČ, PRAKTIK IP 44 (PLAST)</t>
  </si>
  <si>
    <t xml:space="preserve">    D106 - SVORKY WAGO</t>
  </si>
  <si>
    <t xml:space="preserve">    D107 - HOP</t>
  </si>
  <si>
    <t xml:space="preserve">    D108 - PROTIPOŽÁRNÍ PŘEPÁŽKY</t>
  </si>
  <si>
    <t xml:space="preserve">    D109 - SVÍTIDLA</t>
  </si>
  <si>
    <t xml:space="preserve">    D110 - HODINOVE ZUCTOVACI SAZBY</t>
  </si>
  <si>
    <t xml:space="preserve">    D111 - KOORDINACE POSTUPU PRACI</t>
  </si>
  <si>
    <t xml:space="preserve">    D112 - SPOLUPRACE S DODAVATELEM PRI</t>
  </si>
  <si>
    <t xml:space="preserve">    D114 - DLE CSN 331500</t>
  </si>
  <si>
    <t>D117 - Stavební práce</t>
  </si>
  <si>
    <t xml:space="preserve">    D119 - VYSEKÁNÍ RÝH VE ZDIVU CIHELNÉM - HLOUBKA 50mm</t>
  </si>
  <si>
    <t xml:space="preserve">    D120 - VYSEKÁNÍ RÝH VE ZDIVU CIHELNÉM - HLOUBKA 70mm</t>
  </si>
  <si>
    <t xml:space="preserve">    D121 - VYSEKÁNÍ RÝH VE ZDIVU CIHELNÉM - HLOUBKA 30mm</t>
  </si>
  <si>
    <t xml:space="preserve">    D122 - HRUBÁ VÝPLŇ RÝH MALTOU</t>
  </si>
  <si>
    <t xml:space="preserve">    D123 - OMÝTKA RÝH VE STĚNÁCH MALTOU VČETNĚ ŠTUKU</t>
  </si>
  <si>
    <t xml:space="preserve">    D125 - VYSEKÁNÍ KAPES VE ZDIVU CIHELNÉM PRO KRABICE</t>
  </si>
  <si>
    <t xml:space="preserve">    D126 - VYSEKÁNÍ NIKY PRO MONTÁŽ NOVÝCH ROZVADĚČŮ</t>
  </si>
  <si>
    <t xml:space="preserve">    D127 - ZAZDĚNÍ NIKY PO VYBOURÁNÍ STÁVAJÍCÍCH ROZVADĚČŮ</t>
  </si>
  <si>
    <t xml:space="preserve">    D128 - VYBOURÁNÍ OTVORU VE STROPĚ</t>
  </si>
  <si>
    <t xml:space="preserve">    D129 - VYBOURÁNÍ OTVORU VE STĚNĚ</t>
  </si>
  <si>
    <t xml:space="preserve">    D130 - ZAPRAVENÍ OTVORU VE STROPĚ</t>
  </si>
  <si>
    <t xml:space="preserve">    D131 - ZAPRAVENÍ OTVORU VE STĚNĚ</t>
  </si>
  <si>
    <t xml:space="preserve">    D132 - SPECIÁLNÍ PRÁCE</t>
  </si>
  <si>
    <t xml:space="preserve">    D133 - MALBY</t>
  </si>
  <si>
    <t xml:space="preserve">    D134 - ČIŠTĚNÍ BUDOV ZAMETÁNÍM</t>
  </si>
  <si>
    <t>D160 -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</si>
  <si>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</si>
  <si>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</si>
  <si>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</si>
  <si>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</si>
  <si>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</si>
  <si>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</si>
  <si>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</si>
  <si>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</si>
  <si>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</si>
  <si>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</si>
  <si>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</si>
  <si>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</si>
  <si>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</si>
  <si>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</si>
  <si>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D1</t>
  </si>
  <si>
    <t>Úprava RE+RH</t>
  </si>
  <si>
    <t>ROZPOCET</t>
  </si>
  <si>
    <t>K</t>
  </si>
  <si>
    <t>Pol2</t>
  </si>
  <si>
    <t>Úprava stávajících krycích masek</t>
  </si>
  <si>
    <t>kpl</t>
  </si>
  <si>
    <t>vlastní</t>
  </si>
  <si>
    <t>4</t>
  </si>
  <si>
    <t>Pol3</t>
  </si>
  <si>
    <t>Úprava stávající konstrukce</t>
  </si>
  <si>
    <t>3</t>
  </si>
  <si>
    <t>Pol4</t>
  </si>
  <si>
    <t>Výměna stávajících dveří za dveře s požární odolností EW60-DP1</t>
  </si>
  <si>
    <t>6</t>
  </si>
  <si>
    <t>D2</t>
  </si>
  <si>
    <t>HLAVNÍ JISTIČ</t>
  </si>
  <si>
    <t>Pol5</t>
  </si>
  <si>
    <t>LVN-B/80-3</t>
  </si>
  <si>
    <t>ks</t>
  </si>
  <si>
    <t>8</t>
  </si>
  <si>
    <t>5</t>
  </si>
  <si>
    <t>Pol6</t>
  </si>
  <si>
    <t>SP-LT-A230 Podpěťová spoušť</t>
  </si>
  <si>
    <t>10</t>
  </si>
  <si>
    <t>D3</t>
  </si>
  <si>
    <t>STOUPACÍ SVORKOVNICE</t>
  </si>
  <si>
    <t>Pol7</t>
  </si>
  <si>
    <t>HSV95</t>
  </si>
  <si>
    <t>12</t>
  </si>
  <si>
    <t>D4</t>
  </si>
  <si>
    <t>JISTIČ 3 PÓLOVÝ CHAR. "B"</t>
  </si>
  <si>
    <t>7</t>
  </si>
  <si>
    <t>Pol8</t>
  </si>
  <si>
    <t>Jistič B63/3 - 63A</t>
  </si>
  <si>
    <t>14</t>
  </si>
  <si>
    <t>Pol9</t>
  </si>
  <si>
    <t>Jistič B50/3 - 50A</t>
  </si>
  <si>
    <t>16</t>
  </si>
  <si>
    <t>D5</t>
  </si>
  <si>
    <t>VODIČE</t>
  </si>
  <si>
    <t>9</t>
  </si>
  <si>
    <t>Pol10</t>
  </si>
  <si>
    <t>Propojovací vodiče</t>
  </si>
  <si>
    <t>18</t>
  </si>
  <si>
    <t>D6</t>
  </si>
  <si>
    <t>5.6 Fázové a potenciálové lišty</t>
  </si>
  <si>
    <t>Pol11</t>
  </si>
  <si>
    <t>G-3L-1000/16 3-fázová lišta</t>
  </si>
  <si>
    <t>20</t>
  </si>
  <si>
    <t>11</t>
  </si>
  <si>
    <t>Pol12</t>
  </si>
  <si>
    <t>Konc. krytka EK-C-2+3</t>
  </si>
  <si>
    <t>22</t>
  </si>
  <si>
    <t>Pol13</t>
  </si>
  <si>
    <t>Štítky,popisy</t>
  </si>
  <si>
    <t>24</t>
  </si>
  <si>
    <t>13</t>
  </si>
  <si>
    <t>Pol14</t>
  </si>
  <si>
    <t>Úprava a propojení obvodů rozváděče</t>
  </si>
  <si>
    <t>26</t>
  </si>
  <si>
    <t>Pol15</t>
  </si>
  <si>
    <t>Kusová zkouška rozváděče</t>
  </si>
  <si>
    <t>28</t>
  </si>
  <si>
    <t>Pol16</t>
  </si>
  <si>
    <t>Podružný materiál</t>
  </si>
  <si>
    <t>30</t>
  </si>
  <si>
    <t>D8</t>
  </si>
  <si>
    <t>Rozvaděč RMS0A</t>
  </si>
  <si>
    <t>D9</t>
  </si>
  <si>
    <t>ROZVODNICE</t>
  </si>
  <si>
    <t>Pol17</t>
  </si>
  <si>
    <t>Rozvodnice s dveřmi, záme čtyřhran, montáž pod omítku, bílá, požár.klasifiakce EW60-DP1, š=835xv=1060xhl=247mm - komplet</t>
  </si>
  <si>
    <t>32</t>
  </si>
  <si>
    <t>17</t>
  </si>
  <si>
    <t>Pol18</t>
  </si>
  <si>
    <t>34</t>
  </si>
  <si>
    <t>Pol19</t>
  </si>
  <si>
    <t>36</t>
  </si>
  <si>
    <t>19</t>
  </si>
  <si>
    <t>Pol20</t>
  </si>
  <si>
    <t>38</t>
  </si>
  <si>
    <t>D10</t>
  </si>
  <si>
    <t>POJISTKOVÝ ODPÍNAČ</t>
  </si>
  <si>
    <t>Pol21</t>
  </si>
  <si>
    <t>OPVP22-3</t>
  </si>
  <si>
    <t>40</t>
  </si>
  <si>
    <t>Pol22</t>
  </si>
  <si>
    <t>PV22 80A gG</t>
  </si>
  <si>
    <t>42</t>
  </si>
  <si>
    <t>D11</t>
  </si>
  <si>
    <t>SVODIČ PŘEPĚTÍ</t>
  </si>
  <si>
    <t>Pol23</t>
  </si>
  <si>
    <t>Kompaktní přepěťová ochrana 1. a 2. stupně SPC25/3+0 HAKEL</t>
  </si>
  <si>
    <t>44</t>
  </si>
  <si>
    <t>D12</t>
  </si>
  <si>
    <t>4-PÓLOVÝ PROUDOVÝ CHRÁNIČ</t>
  </si>
  <si>
    <t>23</t>
  </si>
  <si>
    <t>Pol24</t>
  </si>
  <si>
    <t>Proudový chránič 40-4-0,03AC</t>
  </si>
  <si>
    <t>46</t>
  </si>
  <si>
    <t>Pol25</t>
  </si>
  <si>
    <t>Jistič B40/3 - 40A</t>
  </si>
  <si>
    <t>48</t>
  </si>
  <si>
    <t>25</t>
  </si>
  <si>
    <t>Pol26</t>
  </si>
  <si>
    <t>Jistič B32/3 - 32A</t>
  </si>
  <si>
    <t>50</t>
  </si>
  <si>
    <t>Pol27</t>
  </si>
  <si>
    <t>Jistič B25/3 - 25A</t>
  </si>
  <si>
    <t>52</t>
  </si>
  <si>
    <t>27</t>
  </si>
  <si>
    <t>Pol28</t>
  </si>
  <si>
    <t>Jistič B20/3 - 20A</t>
  </si>
  <si>
    <t>54</t>
  </si>
  <si>
    <t>Pol29</t>
  </si>
  <si>
    <t>Jistič B16/3 - 16A</t>
  </si>
  <si>
    <t>56</t>
  </si>
  <si>
    <t>29</t>
  </si>
  <si>
    <t>Pol30</t>
  </si>
  <si>
    <t>Jistič B10/3 - 10A</t>
  </si>
  <si>
    <t>58</t>
  </si>
  <si>
    <t>D13</t>
  </si>
  <si>
    <t>JISTIČ 1 PÓLOVÝ CHAR. "B"</t>
  </si>
  <si>
    <t>Pol31</t>
  </si>
  <si>
    <t>Jistič B16/1 - 16A</t>
  </si>
  <si>
    <t>60</t>
  </si>
  <si>
    <t>31</t>
  </si>
  <si>
    <t>Pol32</t>
  </si>
  <si>
    <t>Jistič B10/1 - 10A</t>
  </si>
  <si>
    <t>62</t>
  </si>
  <si>
    <t>Pol33</t>
  </si>
  <si>
    <t>Jistič B6/1 - 6A</t>
  </si>
  <si>
    <t>64</t>
  </si>
  <si>
    <t>33</t>
  </si>
  <si>
    <t>Pol34</t>
  </si>
  <si>
    <t>Jistič B4/1 - 4A</t>
  </si>
  <si>
    <t>66</t>
  </si>
  <si>
    <t>D14</t>
  </si>
  <si>
    <t>INSTALAČNÍ, PAMĚŤOVÉ RELÉ</t>
  </si>
  <si>
    <t>Pol35</t>
  </si>
  <si>
    <t>Instalační paměťové relé MIR-16-001-A230</t>
  </si>
  <si>
    <t>68</t>
  </si>
  <si>
    <t>D15</t>
  </si>
  <si>
    <t>INSTALAČNÍ STYKAČ</t>
  </si>
  <si>
    <t>35</t>
  </si>
  <si>
    <t>Pol36</t>
  </si>
  <si>
    <t>RSI-20-20-A230</t>
  </si>
  <si>
    <t>70</t>
  </si>
  <si>
    <t>Pol37</t>
  </si>
  <si>
    <t>72</t>
  </si>
  <si>
    <t>37</t>
  </si>
  <si>
    <t>74</t>
  </si>
  <si>
    <t>76</t>
  </si>
  <si>
    <t>39</t>
  </si>
  <si>
    <t>Pol38</t>
  </si>
  <si>
    <t>Nulová přípojnice Cu 25/5mm</t>
  </si>
  <si>
    <t>78</t>
  </si>
  <si>
    <t>Pol39</t>
  </si>
  <si>
    <t>80</t>
  </si>
  <si>
    <t>41</t>
  </si>
  <si>
    <t>Pol40</t>
  </si>
  <si>
    <t>Propojení obvodů rozváděče</t>
  </si>
  <si>
    <t>82</t>
  </si>
  <si>
    <t>84</t>
  </si>
  <si>
    <t>43</t>
  </si>
  <si>
    <t>Pol41</t>
  </si>
  <si>
    <t>86</t>
  </si>
  <si>
    <t>D17</t>
  </si>
  <si>
    <t>Rozvaděč RMS0B</t>
  </si>
  <si>
    <t>88</t>
  </si>
  <si>
    <t>45</t>
  </si>
  <si>
    <t>90</t>
  </si>
  <si>
    <t>92</t>
  </si>
  <si>
    <t>47</t>
  </si>
  <si>
    <t>94</t>
  </si>
  <si>
    <t>96</t>
  </si>
  <si>
    <t>49</t>
  </si>
  <si>
    <t>98</t>
  </si>
  <si>
    <t>100</t>
  </si>
  <si>
    <t>51</t>
  </si>
  <si>
    <t>Pol42</t>
  </si>
  <si>
    <t>102</t>
  </si>
  <si>
    <t>Pol43</t>
  </si>
  <si>
    <t>104</t>
  </si>
  <si>
    <t>53</t>
  </si>
  <si>
    <t>Pol44</t>
  </si>
  <si>
    <t>106</t>
  </si>
  <si>
    <t>108</t>
  </si>
  <si>
    <t>55</t>
  </si>
  <si>
    <t>110</t>
  </si>
  <si>
    <t>112</t>
  </si>
  <si>
    <t>57</t>
  </si>
  <si>
    <t>114</t>
  </si>
  <si>
    <t>116</t>
  </si>
  <si>
    <t>59</t>
  </si>
  <si>
    <t>118</t>
  </si>
  <si>
    <t>120</t>
  </si>
  <si>
    <t>61</t>
  </si>
  <si>
    <t>122</t>
  </si>
  <si>
    <t>124</t>
  </si>
  <si>
    <t>63</t>
  </si>
  <si>
    <t>126</t>
  </si>
  <si>
    <t>128</t>
  </si>
  <si>
    <t>65</t>
  </si>
  <si>
    <t>130</t>
  </si>
  <si>
    <t>132</t>
  </si>
  <si>
    <t>67</t>
  </si>
  <si>
    <t>134</t>
  </si>
  <si>
    <t>Pol45</t>
  </si>
  <si>
    <t>136</t>
  </si>
  <si>
    <t>69</t>
  </si>
  <si>
    <t>138</t>
  </si>
  <si>
    <t>140</t>
  </si>
  <si>
    <t>71</t>
  </si>
  <si>
    <t>Pol46</t>
  </si>
  <si>
    <t>142</t>
  </si>
  <si>
    <t>D19</t>
  </si>
  <si>
    <t>Rozvaděč RP1A</t>
  </si>
  <si>
    <t>Pol47</t>
  </si>
  <si>
    <t>144</t>
  </si>
  <si>
    <t>73</t>
  </si>
  <si>
    <t>Pol48</t>
  </si>
  <si>
    <t>146</t>
  </si>
  <si>
    <t>Pol49</t>
  </si>
  <si>
    <t>148</t>
  </si>
  <si>
    <t>75</t>
  </si>
  <si>
    <t>150</t>
  </si>
  <si>
    <t>152</t>
  </si>
  <si>
    <t>77</t>
  </si>
  <si>
    <t>Pol50</t>
  </si>
  <si>
    <t>PV22 40A gG</t>
  </si>
  <si>
    <t>154</t>
  </si>
  <si>
    <t>Pol51</t>
  </si>
  <si>
    <t>Kompaktní přepěťová ochrana 1. a 2. stupně PIII-275/3+1 HAKEL</t>
  </si>
  <si>
    <t>156</t>
  </si>
  <si>
    <t>79</t>
  </si>
  <si>
    <t>158</t>
  </si>
  <si>
    <t>160</t>
  </si>
  <si>
    <t>81</t>
  </si>
  <si>
    <t>Pol52</t>
  </si>
  <si>
    <t>162</t>
  </si>
  <si>
    <t>Pol53</t>
  </si>
  <si>
    <t>164</t>
  </si>
  <si>
    <t>83</t>
  </si>
  <si>
    <t>166</t>
  </si>
  <si>
    <t>168</t>
  </si>
  <si>
    <t>85</t>
  </si>
  <si>
    <t>170</t>
  </si>
  <si>
    <t>172</t>
  </si>
  <si>
    <t>87</t>
  </si>
  <si>
    <t>Pol54</t>
  </si>
  <si>
    <t>174</t>
  </si>
  <si>
    <t>176</t>
  </si>
  <si>
    <t>89</t>
  </si>
  <si>
    <t>178</t>
  </si>
  <si>
    <t>Pol55</t>
  </si>
  <si>
    <t>180</t>
  </si>
  <si>
    <t>91</t>
  </si>
  <si>
    <t>Pol56</t>
  </si>
  <si>
    <t>182</t>
  </si>
  <si>
    <t>Pol57</t>
  </si>
  <si>
    <t>184</t>
  </si>
  <si>
    <t>93</t>
  </si>
  <si>
    <t>186</t>
  </si>
  <si>
    <t>188</t>
  </si>
  <si>
    <t>95</t>
  </si>
  <si>
    <t>190</t>
  </si>
  <si>
    <t>Pol58</t>
  </si>
  <si>
    <t>192</t>
  </si>
  <si>
    <t>97</t>
  </si>
  <si>
    <t>Pol59</t>
  </si>
  <si>
    <t>194</t>
  </si>
  <si>
    <t>196</t>
  </si>
  <si>
    <t>99</t>
  </si>
  <si>
    <t>Pol60</t>
  </si>
  <si>
    <t>198</t>
  </si>
  <si>
    <t>D21</t>
  </si>
  <si>
    <t>Rozvaděč RMS1A</t>
  </si>
  <si>
    <t>200</t>
  </si>
  <si>
    <t>101</t>
  </si>
  <si>
    <t>202</t>
  </si>
  <si>
    <t>204</t>
  </si>
  <si>
    <t>103</t>
  </si>
  <si>
    <t>206</t>
  </si>
  <si>
    <t>208</t>
  </si>
  <si>
    <t>105</t>
  </si>
  <si>
    <t>210</t>
  </si>
  <si>
    <t>212</t>
  </si>
  <si>
    <t>107</t>
  </si>
  <si>
    <t>214</t>
  </si>
  <si>
    <t>216</t>
  </si>
  <si>
    <t>109</t>
  </si>
  <si>
    <t>218</t>
  </si>
  <si>
    <t>220</t>
  </si>
  <si>
    <t>111</t>
  </si>
  <si>
    <t>222</t>
  </si>
  <si>
    <t>224</t>
  </si>
  <si>
    <t>113</t>
  </si>
  <si>
    <t>226</t>
  </si>
  <si>
    <t>228</t>
  </si>
  <si>
    <t>115</t>
  </si>
  <si>
    <t>230</t>
  </si>
  <si>
    <t>Pol61</t>
  </si>
  <si>
    <t>232</t>
  </si>
  <si>
    <t>117</t>
  </si>
  <si>
    <t>Pol62</t>
  </si>
  <si>
    <t>234</t>
  </si>
  <si>
    <t>Pol63</t>
  </si>
  <si>
    <t>236</t>
  </si>
  <si>
    <t>119</t>
  </si>
  <si>
    <t>Pol64</t>
  </si>
  <si>
    <t>238</t>
  </si>
  <si>
    <t>Pol65</t>
  </si>
  <si>
    <t>240</t>
  </si>
  <si>
    <t>121</t>
  </si>
  <si>
    <t>242</t>
  </si>
  <si>
    <t>244</t>
  </si>
  <si>
    <t>123</t>
  </si>
  <si>
    <t>246</t>
  </si>
  <si>
    <t>Pol66</t>
  </si>
  <si>
    <t>248</t>
  </si>
  <si>
    <t>125</t>
  </si>
  <si>
    <t>Pol67</t>
  </si>
  <si>
    <t>250</t>
  </si>
  <si>
    <t>252</t>
  </si>
  <si>
    <t>127</t>
  </si>
  <si>
    <t>Pol68</t>
  </si>
  <si>
    <t>254</t>
  </si>
  <si>
    <t>D23</t>
  </si>
  <si>
    <t>Rozvaděč RMS1B</t>
  </si>
  <si>
    <t>256</t>
  </si>
  <si>
    <t>129</t>
  </si>
  <si>
    <t>258</t>
  </si>
  <si>
    <t>260</t>
  </si>
  <si>
    <t>131</t>
  </si>
  <si>
    <t>262</t>
  </si>
  <si>
    <t>264</t>
  </si>
  <si>
    <t>133</t>
  </si>
  <si>
    <t>266</t>
  </si>
  <si>
    <t>268</t>
  </si>
  <si>
    <t>135</t>
  </si>
  <si>
    <t>270</t>
  </si>
  <si>
    <t>272</t>
  </si>
  <si>
    <t>137</t>
  </si>
  <si>
    <t>274</t>
  </si>
  <si>
    <t>276</t>
  </si>
  <si>
    <t>139</t>
  </si>
  <si>
    <t>Pol69</t>
  </si>
  <si>
    <t>278</t>
  </si>
  <si>
    <t>280</t>
  </si>
  <si>
    <t>141</t>
  </si>
  <si>
    <t>282</t>
  </si>
  <si>
    <t>284</t>
  </si>
  <si>
    <t>143</t>
  </si>
  <si>
    <t>286</t>
  </si>
  <si>
    <t>288</t>
  </si>
  <si>
    <t>145</t>
  </si>
  <si>
    <t>290</t>
  </si>
  <si>
    <t>292</t>
  </si>
  <si>
    <t>147</t>
  </si>
  <si>
    <t>294</t>
  </si>
  <si>
    <t>296</t>
  </si>
  <si>
    <t>149</t>
  </si>
  <si>
    <t>298</t>
  </si>
  <si>
    <t>300</t>
  </si>
  <si>
    <t>151</t>
  </si>
  <si>
    <t>302</t>
  </si>
  <si>
    <t>304</t>
  </si>
  <si>
    <t>153</t>
  </si>
  <si>
    <t>Pol70</t>
  </si>
  <si>
    <t>306</t>
  </si>
  <si>
    <t>308</t>
  </si>
  <si>
    <t>155</t>
  </si>
  <si>
    <t>Pol71</t>
  </si>
  <si>
    <t>310</t>
  </si>
  <si>
    <t>D25</t>
  </si>
  <si>
    <t>Rozvaděč RP2A</t>
  </si>
  <si>
    <t>Pol72</t>
  </si>
  <si>
    <t>Rozvodnice s dveřmi, záme čtyřhran, montáž pod omítku, bílá, požár.klasifiakce EW60-DP1, š=635xv=1060xhl=247mm - komplet</t>
  </si>
  <si>
    <t>312</t>
  </si>
  <si>
    <t>157</t>
  </si>
  <si>
    <t>Pol73</t>
  </si>
  <si>
    <t>314</t>
  </si>
  <si>
    <t>316</t>
  </si>
  <si>
    <t>159</t>
  </si>
  <si>
    <t>318</t>
  </si>
  <si>
    <t>320</t>
  </si>
  <si>
    <t>161</t>
  </si>
  <si>
    <t>322</t>
  </si>
  <si>
    <t>324</t>
  </si>
  <si>
    <t>163</t>
  </si>
  <si>
    <t>326</t>
  </si>
  <si>
    <t>328</t>
  </si>
  <si>
    <t>165</t>
  </si>
  <si>
    <t>Pol74</t>
  </si>
  <si>
    <t>330</t>
  </si>
  <si>
    <t>332</t>
  </si>
  <si>
    <t>167</t>
  </si>
  <si>
    <t>334</t>
  </si>
  <si>
    <t>336</t>
  </si>
  <si>
    <t>169</t>
  </si>
  <si>
    <t>338</t>
  </si>
  <si>
    <t>Pol75</t>
  </si>
  <si>
    <t>340</t>
  </si>
  <si>
    <t>171</t>
  </si>
  <si>
    <t>342</t>
  </si>
  <si>
    <t>344</t>
  </si>
  <si>
    <t>173</t>
  </si>
  <si>
    <t>346</t>
  </si>
  <si>
    <t>348</t>
  </si>
  <si>
    <t>175</t>
  </si>
  <si>
    <t>350</t>
  </si>
  <si>
    <t>352</t>
  </si>
  <si>
    <t>177</t>
  </si>
  <si>
    <t>354</t>
  </si>
  <si>
    <t>356</t>
  </si>
  <si>
    <t>179</t>
  </si>
  <si>
    <t>358</t>
  </si>
  <si>
    <t>360</t>
  </si>
  <si>
    <t>181</t>
  </si>
  <si>
    <t>362</t>
  </si>
  <si>
    <t>364</t>
  </si>
  <si>
    <t>D27</t>
  </si>
  <si>
    <t>Rozvaděč RMS2A</t>
  </si>
  <si>
    <t>183</t>
  </si>
  <si>
    <t>Pol76</t>
  </si>
  <si>
    <t>Rozvodnice s dveřmi, záme čtyřhran, montáž pod omítku, bílá, požár.klasifiakce EW60-DP1, š=835xv=1260xhl=247mm - komplet</t>
  </si>
  <si>
    <t>366</t>
  </si>
  <si>
    <t>368</t>
  </si>
  <si>
    <t>185</t>
  </si>
  <si>
    <t>370</t>
  </si>
  <si>
    <t>372</t>
  </si>
  <si>
    <t>187</t>
  </si>
  <si>
    <t>374</t>
  </si>
  <si>
    <t>376</t>
  </si>
  <si>
    <t>189</t>
  </si>
  <si>
    <t>378</t>
  </si>
  <si>
    <t>Pol77</t>
  </si>
  <si>
    <t>380</t>
  </si>
  <si>
    <t>191</t>
  </si>
  <si>
    <t>382</t>
  </si>
  <si>
    <t>384</t>
  </si>
  <si>
    <t>193</t>
  </si>
  <si>
    <t>386</t>
  </si>
  <si>
    <t>388</t>
  </si>
  <si>
    <t>195</t>
  </si>
  <si>
    <t>Pol78</t>
  </si>
  <si>
    <t>390</t>
  </si>
  <si>
    <t>392</t>
  </si>
  <si>
    <t>197</t>
  </si>
  <si>
    <t>394</t>
  </si>
  <si>
    <t>Pol79</t>
  </si>
  <si>
    <t>396</t>
  </si>
  <si>
    <t>199</t>
  </si>
  <si>
    <t>398</t>
  </si>
  <si>
    <t>400</t>
  </si>
  <si>
    <t>201</t>
  </si>
  <si>
    <t>402</t>
  </si>
  <si>
    <t>404</t>
  </si>
  <si>
    <t>203</t>
  </si>
  <si>
    <t>Pol80</t>
  </si>
  <si>
    <t>406</t>
  </si>
  <si>
    <t>408</t>
  </si>
  <si>
    <t>205</t>
  </si>
  <si>
    <t>410</t>
  </si>
  <si>
    <t>412</t>
  </si>
  <si>
    <t>207</t>
  </si>
  <si>
    <t>Pol81</t>
  </si>
  <si>
    <t>414</t>
  </si>
  <si>
    <t>Pol82</t>
  </si>
  <si>
    <t>416</t>
  </si>
  <si>
    <t>209</t>
  </si>
  <si>
    <t>418</t>
  </si>
  <si>
    <t>Pol83</t>
  </si>
  <si>
    <t>420</t>
  </si>
  <si>
    <t>D29</t>
  </si>
  <si>
    <t>Rozvaděč RMS2B</t>
  </si>
  <si>
    <t>211</t>
  </si>
  <si>
    <t>422</t>
  </si>
  <si>
    <t>424</t>
  </si>
  <si>
    <t>213</t>
  </si>
  <si>
    <t>426</t>
  </si>
  <si>
    <t>428</t>
  </si>
  <si>
    <t>215</t>
  </si>
  <si>
    <t>430</t>
  </si>
  <si>
    <t>432</t>
  </si>
  <si>
    <t>217</t>
  </si>
  <si>
    <t>434</t>
  </si>
  <si>
    <t>436</t>
  </si>
  <si>
    <t>219</t>
  </si>
  <si>
    <t>438</t>
  </si>
  <si>
    <t>440</t>
  </si>
  <si>
    <t>221</t>
  </si>
  <si>
    <t>442</t>
  </si>
  <si>
    <t>444</t>
  </si>
  <si>
    <t>223</t>
  </si>
  <si>
    <t>446</t>
  </si>
  <si>
    <t>448</t>
  </si>
  <si>
    <t>225</t>
  </si>
  <si>
    <t>450</t>
  </si>
  <si>
    <t>452</t>
  </si>
  <si>
    <t>227</t>
  </si>
  <si>
    <t>454</t>
  </si>
  <si>
    <t>456</t>
  </si>
  <si>
    <t>229</t>
  </si>
  <si>
    <t>458</t>
  </si>
  <si>
    <t>460</t>
  </si>
  <si>
    <t>231</t>
  </si>
  <si>
    <t>462</t>
  </si>
  <si>
    <t>464</t>
  </si>
  <si>
    <t>233</t>
  </si>
  <si>
    <t>466</t>
  </si>
  <si>
    <t>468</t>
  </si>
  <si>
    <t>235</t>
  </si>
  <si>
    <t>Pol84</t>
  </si>
  <si>
    <t>470</t>
  </si>
  <si>
    <t>472</t>
  </si>
  <si>
    <t>237</t>
  </si>
  <si>
    <t>474</t>
  </si>
  <si>
    <t>Pol85</t>
  </si>
  <si>
    <t>476</t>
  </si>
  <si>
    <t>D31</t>
  </si>
  <si>
    <t>Rozvaděč RP8A</t>
  </si>
  <si>
    <t>239</t>
  </si>
  <si>
    <t>478</t>
  </si>
  <si>
    <t>480</t>
  </si>
  <si>
    <t>241</t>
  </si>
  <si>
    <t>482</t>
  </si>
  <si>
    <t>484</t>
  </si>
  <si>
    <t>243</t>
  </si>
  <si>
    <t>486</t>
  </si>
  <si>
    <t>488</t>
  </si>
  <si>
    <t>245</t>
  </si>
  <si>
    <t>490</t>
  </si>
  <si>
    <t>492</t>
  </si>
  <si>
    <t>247</t>
  </si>
  <si>
    <t>494</t>
  </si>
  <si>
    <t>496</t>
  </si>
  <si>
    <t>249</t>
  </si>
  <si>
    <t>498</t>
  </si>
  <si>
    <t>500</t>
  </si>
  <si>
    <t>251</t>
  </si>
  <si>
    <t>502</t>
  </si>
  <si>
    <t>504</t>
  </si>
  <si>
    <t>253</t>
  </si>
  <si>
    <t>506</t>
  </si>
  <si>
    <t>508</t>
  </si>
  <si>
    <t>255</t>
  </si>
  <si>
    <t>510</t>
  </si>
  <si>
    <t>512</t>
  </si>
  <si>
    <t>257</t>
  </si>
  <si>
    <t>514</t>
  </si>
  <si>
    <t>516</t>
  </si>
  <si>
    <t>259</t>
  </si>
  <si>
    <t>518</t>
  </si>
  <si>
    <t>520</t>
  </si>
  <si>
    <t>261</t>
  </si>
  <si>
    <t>522</t>
  </si>
  <si>
    <t>524</t>
  </si>
  <si>
    <t>263</t>
  </si>
  <si>
    <t>526</t>
  </si>
  <si>
    <t>528</t>
  </si>
  <si>
    <t>265</t>
  </si>
  <si>
    <t>530</t>
  </si>
  <si>
    <t>D33</t>
  </si>
  <si>
    <t>Rozvaděč RMS3A</t>
  </si>
  <si>
    <t>532</t>
  </si>
  <si>
    <t>267</t>
  </si>
  <si>
    <t>534</t>
  </si>
  <si>
    <t>536</t>
  </si>
  <si>
    <t>269</t>
  </si>
  <si>
    <t>538</t>
  </si>
  <si>
    <t>540</t>
  </si>
  <si>
    <t>271</t>
  </si>
  <si>
    <t>542</t>
  </si>
  <si>
    <t>544</t>
  </si>
  <si>
    <t>273</t>
  </si>
  <si>
    <t>546</t>
  </si>
  <si>
    <t>548</t>
  </si>
  <si>
    <t>275</t>
  </si>
  <si>
    <t>550</t>
  </si>
  <si>
    <t>552</t>
  </si>
  <si>
    <t>277</t>
  </si>
  <si>
    <t>554</t>
  </si>
  <si>
    <t>556</t>
  </si>
  <si>
    <t>279</t>
  </si>
  <si>
    <t>558</t>
  </si>
  <si>
    <t>560</t>
  </si>
  <si>
    <t>281</t>
  </si>
  <si>
    <t>Pol86</t>
  </si>
  <si>
    <t>562</t>
  </si>
  <si>
    <t>564</t>
  </si>
  <si>
    <t>283</t>
  </si>
  <si>
    <t>566</t>
  </si>
  <si>
    <t>568</t>
  </si>
  <si>
    <t>285</t>
  </si>
  <si>
    <t>570</t>
  </si>
  <si>
    <t>Pol87</t>
  </si>
  <si>
    <t>572</t>
  </si>
  <si>
    <t>287</t>
  </si>
  <si>
    <t>574</t>
  </si>
  <si>
    <t>576</t>
  </si>
  <si>
    <t>289</t>
  </si>
  <si>
    <t>578</t>
  </si>
  <si>
    <t>Pol88</t>
  </si>
  <si>
    <t>580</t>
  </si>
  <si>
    <t>291</t>
  </si>
  <si>
    <t>Pol89</t>
  </si>
  <si>
    <t>582</t>
  </si>
  <si>
    <t>584</t>
  </si>
  <si>
    <t>293</t>
  </si>
  <si>
    <t>Pol90</t>
  </si>
  <si>
    <t>586</t>
  </si>
  <si>
    <t>D35</t>
  </si>
  <si>
    <t>Rozvaděč RMS3B</t>
  </si>
  <si>
    <t>588</t>
  </si>
  <si>
    <t>295</t>
  </si>
  <si>
    <t>590</t>
  </si>
  <si>
    <t>592</t>
  </si>
  <si>
    <t>297</t>
  </si>
  <si>
    <t>594</t>
  </si>
  <si>
    <t>596</t>
  </si>
  <si>
    <t>299</t>
  </si>
  <si>
    <t>598</t>
  </si>
  <si>
    <t>600</t>
  </si>
  <si>
    <t>301</t>
  </si>
  <si>
    <t>602</t>
  </si>
  <si>
    <t>604</t>
  </si>
  <si>
    <t>303</t>
  </si>
  <si>
    <t>606</t>
  </si>
  <si>
    <t>608</t>
  </si>
  <si>
    <t>305</t>
  </si>
  <si>
    <t>610</t>
  </si>
  <si>
    <t>612</t>
  </si>
  <si>
    <t>307</t>
  </si>
  <si>
    <t>614</t>
  </si>
  <si>
    <t>616</t>
  </si>
  <si>
    <t>309</t>
  </si>
  <si>
    <t>618</t>
  </si>
  <si>
    <t>620</t>
  </si>
  <si>
    <t>311</t>
  </si>
  <si>
    <t>622</t>
  </si>
  <si>
    <t>624</t>
  </si>
  <si>
    <t>313</t>
  </si>
  <si>
    <t>626</t>
  </si>
  <si>
    <t>628</t>
  </si>
  <si>
    <t>315</t>
  </si>
  <si>
    <t>630</t>
  </si>
  <si>
    <t>632</t>
  </si>
  <si>
    <t>317</t>
  </si>
  <si>
    <t>634</t>
  </si>
  <si>
    <t>Pol91</t>
  </si>
  <si>
    <t>636</t>
  </si>
  <si>
    <t>319</t>
  </si>
  <si>
    <t>638</t>
  </si>
  <si>
    <t>640</t>
  </si>
  <si>
    <t>321</t>
  </si>
  <si>
    <t>Pol92</t>
  </si>
  <si>
    <t>642</t>
  </si>
  <si>
    <t>D37</t>
  </si>
  <si>
    <t>Rozvaděč RP11A</t>
  </si>
  <si>
    <t>Pol93</t>
  </si>
  <si>
    <t>Rozvodnice s dveřmi, záme čtyřhran, montáž na omítku, bílá, požár.klasifiakce EW60-DP1, š=800xv=1060xhl=262mm - komplet</t>
  </si>
  <si>
    <t>644</t>
  </si>
  <si>
    <t>323</t>
  </si>
  <si>
    <t>646</t>
  </si>
  <si>
    <t>648</t>
  </si>
  <si>
    <t>325</t>
  </si>
  <si>
    <t>650</t>
  </si>
  <si>
    <t>652</t>
  </si>
  <si>
    <t>327</t>
  </si>
  <si>
    <t>654</t>
  </si>
  <si>
    <t>656</t>
  </si>
  <si>
    <t>329</t>
  </si>
  <si>
    <t>658</t>
  </si>
  <si>
    <t>660</t>
  </si>
  <si>
    <t>331</t>
  </si>
  <si>
    <t>662</t>
  </si>
  <si>
    <t>664</t>
  </si>
  <si>
    <t>333</t>
  </si>
  <si>
    <t>666</t>
  </si>
  <si>
    <t>668</t>
  </si>
  <si>
    <t>335</t>
  </si>
  <si>
    <t>670</t>
  </si>
  <si>
    <t>672</t>
  </si>
  <si>
    <t>337</t>
  </si>
  <si>
    <t>674</t>
  </si>
  <si>
    <t>676</t>
  </si>
  <si>
    <t>339</t>
  </si>
  <si>
    <t>678</t>
  </si>
  <si>
    <t>D38</t>
  </si>
  <si>
    <t>JISTIČ 1 PÓLOVÝ CHAR. "C"</t>
  </si>
  <si>
    <t>Pol94</t>
  </si>
  <si>
    <t>Jistič C16/1 - 16A</t>
  </si>
  <si>
    <t>680</t>
  </si>
  <si>
    <t>D39</t>
  </si>
  <si>
    <t>JISTIČ 1 PÓLOVÝ CHAR. "D"</t>
  </si>
  <si>
    <t>341</t>
  </si>
  <si>
    <t>Pol95</t>
  </si>
  <si>
    <t>Jistič D16/1 - 16A</t>
  </si>
  <si>
    <t>682</t>
  </si>
  <si>
    <t>684</t>
  </si>
  <si>
    <t>343</t>
  </si>
  <si>
    <t>686</t>
  </si>
  <si>
    <t>688</t>
  </si>
  <si>
    <t>345</t>
  </si>
  <si>
    <t>690</t>
  </si>
  <si>
    <t>692</t>
  </si>
  <si>
    <t>347</t>
  </si>
  <si>
    <t>694</t>
  </si>
  <si>
    <t>696</t>
  </si>
  <si>
    <t>349</t>
  </si>
  <si>
    <t>Pol96</t>
  </si>
  <si>
    <t>698</t>
  </si>
  <si>
    <t>700</t>
  </si>
  <si>
    <t>351</t>
  </si>
  <si>
    <t>Pol97</t>
  </si>
  <si>
    <t>702</t>
  </si>
  <si>
    <t>D41</t>
  </si>
  <si>
    <t>Přesný čas a zvonky</t>
  </si>
  <si>
    <t>D42</t>
  </si>
  <si>
    <t>MATEČNÍ A SPÍNACÍ HODINY</t>
  </si>
  <si>
    <t>Pol98</t>
  </si>
  <si>
    <t>Mateční a spínací hodiny DSH 3 MS digitální 230V/50Hz/85VA/IP40, vestavný zdroj zvonkového napětí 75V/0,6 stř.</t>
  </si>
  <si>
    <t>704</t>
  </si>
  <si>
    <t>D43</t>
  </si>
  <si>
    <t>PŘIJÍMAČ</t>
  </si>
  <si>
    <t>353</t>
  </si>
  <si>
    <t>Pol99</t>
  </si>
  <si>
    <t>Přijímač radiového časového signálu DCF, vč. kabelu 3m (lze až 100m)</t>
  </si>
  <si>
    <t>706</t>
  </si>
  <si>
    <t>D44</t>
  </si>
  <si>
    <t>PODRUŽNÉ HODINY</t>
  </si>
  <si>
    <t>Pol100</t>
  </si>
  <si>
    <t>Podružné hodiny PHKV30+, kulaté 30cm, nástěnné, jednostranné</t>
  </si>
  <si>
    <t>708</t>
  </si>
  <si>
    <t>D45</t>
  </si>
  <si>
    <t>ZVONEK</t>
  </si>
  <si>
    <t>355</t>
  </si>
  <si>
    <t>Pol101</t>
  </si>
  <si>
    <t>Zvonek ZV klasik 75V/0,02A stř., jednoduchý, dvě ozvučnice, šedý</t>
  </si>
  <si>
    <t>710</t>
  </si>
  <si>
    <t>D46</t>
  </si>
  <si>
    <t>MONTÁŽ, OŽIVENÍ</t>
  </si>
  <si>
    <t>Pol102</t>
  </si>
  <si>
    <t>Usazení, propojení, nastavení, oživení aktivních prvků</t>
  </si>
  <si>
    <t>712</t>
  </si>
  <si>
    <t>357</t>
  </si>
  <si>
    <t>Pol103</t>
  </si>
  <si>
    <t>714</t>
  </si>
  <si>
    <t>D48</t>
  </si>
  <si>
    <t>Rozvaděč RACK0</t>
  </si>
  <si>
    <t>Pol104</t>
  </si>
  <si>
    <t>Stojanový rozvaděč 42U, 600X1000mm, RAL7035+RAL5005, vč. zámku</t>
  </si>
  <si>
    <t>716</t>
  </si>
  <si>
    <t>D49</t>
  </si>
  <si>
    <t>PATCH PANEL</t>
  </si>
  <si>
    <t>359</t>
  </si>
  <si>
    <t>Pol105</t>
  </si>
  <si>
    <t>19" Patch panel kompaktní, 24x RJ-45, UTP Cat.6, 1U, RAL7035</t>
  </si>
  <si>
    <t>718</t>
  </si>
  <si>
    <t>Pol106</t>
  </si>
  <si>
    <t>Pomocná konstrukce - 1x vyvazovací panel, 1x police</t>
  </si>
  <si>
    <t>720</t>
  </si>
  <si>
    <t>D50</t>
  </si>
  <si>
    <t>OPTICKÁ VANA</t>
  </si>
  <si>
    <t>361</t>
  </si>
  <si>
    <t>Pol107</t>
  </si>
  <si>
    <t>Optická vana výsuvná do 19" Racku, 24 simplex SC/E2000 včetně kazet</t>
  </si>
  <si>
    <t>722</t>
  </si>
  <si>
    <t>Pol108</t>
  </si>
  <si>
    <t>Spojka optických konektorů SC/SC simpex</t>
  </si>
  <si>
    <t>724</t>
  </si>
  <si>
    <t>363</t>
  </si>
  <si>
    <t>Pol109</t>
  </si>
  <si>
    <t>Příslušenství pro ukončení opt.kabelů</t>
  </si>
  <si>
    <t>726</t>
  </si>
  <si>
    <t>D51</t>
  </si>
  <si>
    <t>ROZVODNÝ PANEL</t>
  </si>
  <si>
    <t>Pol110</t>
  </si>
  <si>
    <t>Rozvodný panel do 19" 8x230V s PO</t>
  </si>
  <si>
    <t>728</t>
  </si>
  <si>
    <t>D52</t>
  </si>
  <si>
    <t>VENTILAČNÍ JEDNOTKA</t>
  </si>
  <si>
    <t>365</t>
  </si>
  <si>
    <t>Pol111</t>
  </si>
  <si>
    <t>Ventilační jednotka, 2x ventilátor, termostat, 4U</t>
  </si>
  <si>
    <t>730</t>
  </si>
  <si>
    <t>D53</t>
  </si>
  <si>
    <t>UPS</t>
  </si>
  <si>
    <t>Pol112</t>
  </si>
  <si>
    <t>UPS GENIO Flex Plus Dual 1100VA/990W, 5min., 1/1f, Vl-sin</t>
  </si>
  <si>
    <t>732</t>
  </si>
  <si>
    <t>367</t>
  </si>
  <si>
    <t>Pol113</t>
  </si>
  <si>
    <t>Nastavitelné 19" rackové lišty pro UPS</t>
  </si>
  <si>
    <t>734</t>
  </si>
  <si>
    <t>D54</t>
  </si>
  <si>
    <t>SWITCH</t>
  </si>
  <si>
    <t>Pol114</t>
  </si>
  <si>
    <t>Switch 16x10/100Mbps+4xSFP Gb, L2, L5</t>
  </si>
  <si>
    <t>736</t>
  </si>
  <si>
    <t>369</t>
  </si>
  <si>
    <t>Pol115</t>
  </si>
  <si>
    <t>Tranceiver SFP</t>
  </si>
  <si>
    <t>738</t>
  </si>
  <si>
    <t>D55</t>
  </si>
  <si>
    <t>ROUTER</t>
  </si>
  <si>
    <t>Pol116</t>
  </si>
  <si>
    <t>Router RB 3011 UiAS-RM S/N:8eed085fe580/814 včetně nastavení</t>
  </si>
  <si>
    <t>740</t>
  </si>
  <si>
    <t>371</t>
  </si>
  <si>
    <t>Pol117</t>
  </si>
  <si>
    <t>742</t>
  </si>
  <si>
    <t>744</t>
  </si>
  <si>
    <t>D57</t>
  </si>
  <si>
    <t>Rozvaděč RACK0A</t>
  </si>
  <si>
    <t>373</t>
  </si>
  <si>
    <t>746</t>
  </si>
  <si>
    <t>748</t>
  </si>
  <si>
    <t>375</t>
  </si>
  <si>
    <t>750</t>
  </si>
  <si>
    <t>752</t>
  </si>
  <si>
    <t>377</t>
  </si>
  <si>
    <t>754</t>
  </si>
  <si>
    <t>756</t>
  </si>
  <si>
    <t>379</t>
  </si>
  <si>
    <t>758</t>
  </si>
  <si>
    <t>Pol118</t>
  </si>
  <si>
    <t>Switch 24x10/100Mbps+4xSFP Gb, L2, L4</t>
  </si>
  <si>
    <t>760</t>
  </si>
  <si>
    <t>381</t>
  </si>
  <si>
    <t>762</t>
  </si>
  <si>
    <t>D58</t>
  </si>
  <si>
    <t>PATCH KABEL</t>
  </si>
  <si>
    <t>Pol119</t>
  </si>
  <si>
    <t>Patch kabel</t>
  </si>
  <si>
    <t>m</t>
  </si>
  <si>
    <t>764</t>
  </si>
  <si>
    <t>383</t>
  </si>
  <si>
    <t>766</t>
  </si>
  <si>
    <t>768</t>
  </si>
  <si>
    <t>385</t>
  </si>
  <si>
    <t>770</t>
  </si>
  <si>
    <t>Pol120</t>
  </si>
  <si>
    <t>772</t>
  </si>
  <si>
    <t>387</t>
  </si>
  <si>
    <t>774</t>
  </si>
  <si>
    <t>D60</t>
  </si>
  <si>
    <t>Rozvaděč RACK1A</t>
  </si>
  <si>
    <t>776</t>
  </si>
  <si>
    <t>389</t>
  </si>
  <si>
    <t>778</t>
  </si>
  <si>
    <t>780</t>
  </si>
  <si>
    <t>391</t>
  </si>
  <si>
    <t>782</t>
  </si>
  <si>
    <t>784</t>
  </si>
  <si>
    <t>393</t>
  </si>
  <si>
    <t>786</t>
  </si>
  <si>
    <t>788</t>
  </si>
  <si>
    <t>395</t>
  </si>
  <si>
    <t>Pol121</t>
  </si>
  <si>
    <t>Switch 48x10/100Mbps+4xSFP Gb, L2, L4</t>
  </si>
  <si>
    <t>790</t>
  </si>
  <si>
    <t>792</t>
  </si>
  <si>
    <t>397</t>
  </si>
  <si>
    <t>794</t>
  </si>
  <si>
    <t>D61</t>
  </si>
  <si>
    <t>WIFI MODUL</t>
  </si>
  <si>
    <t>Pol122</t>
  </si>
  <si>
    <t>Wifi modul</t>
  </si>
  <si>
    <t>796</t>
  </si>
  <si>
    <t>399</t>
  </si>
  <si>
    <t>798</t>
  </si>
  <si>
    <t>800</t>
  </si>
  <si>
    <t>401</t>
  </si>
  <si>
    <t>802</t>
  </si>
  <si>
    <t>Pol123</t>
  </si>
  <si>
    <t>804</t>
  </si>
  <si>
    <t>403</t>
  </si>
  <si>
    <t>Pol124</t>
  </si>
  <si>
    <t>806</t>
  </si>
  <si>
    <t>D63</t>
  </si>
  <si>
    <t>Rozvaděč RACK1B</t>
  </si>
  <si>
    <t>808</t>
  </si>
  <si>
    <t>405</t>
  </si>
  <si>
    <t>810</t>
  </si>
  <si>
    <t>812</t>
  </si>
  <si>
    <t>407</t>
  </si>
  <si>
    <t>814</t>
  </si>
  <si>
    <t>816</t>
  </si>
  <si>
    <t>409</t>
  </si>
  <si>
    <t>818</t>
  </si>
  <si>
    <t>820</t>
  </si>
  <si>
    <t>411</t>
  </si>
  <si>
    <t>822</t>
  </si>
  <si>
    <t>824</t>
  </si>
  <si>
    <t>413</t>
  </si>
  <si>
    <t>826</t>
  </si>
  <si>
    <t>828</t>
  </si>
  <si>
    <t>415</t>
  </si>
  <si>
    <t>830</t>
  </si>
  <si>
    <t>832</t>
  </si>
  <si>
    <t>417</t>
  </si>
  <si>
    <t>834</t>
  </si>
  <si>
    <t>836</t>
  </si>
  <si>
    <t>419</t>
  </si>
  <si>
    <t>838</t>
  </si>
  <si>
    <t>D65</t>
  </si>
  <si>
    <t>Rozvaděč RACK2A</t>
  </si>
  <si>
    <t>840</t>
  </si>
  <si>
    <t>421</t>
  </si>
  <si>
    <t>842</t>
  </si>
  <si>
    <t>844</t>
  </si>
  <si>
    <t>423</t>
  </si>
  <si>
    <t>846</t>
  </si>
  <si>
    <t>848</t>
  </si>
  <si>
    <t>425</t>
  </si>
  <si>
    <t>850</t>
  </si>
  <si>
    <t>852</t>
  </si>
  <si>
    <t>427</t>
  </si>
  <si>
    <t>854</t>
  </si>
  <si>
    <t>856</t>
  </si>
  <si>
    <t>429</t>
  </si>
  <si>
    <t>858</t>
  </si>
  <si>
    <t>860</t>
  </si>
  <si>
    <t>431</t>
  </si>
  <si>
    <t>862</t>
  </si>
  <si>
    <t>864</t>
  </si>
  <si>
    <t>433</t>
  </si>
  <si>
    <t>866</t>
  </si>
  <si>
    <t>868</t>
  </si>
  <si>
    <t>435</t>
  </si>
  <si>
    <t>870</t>
  </si>
  <si>
    <t>D67</t>
  </si>
  <si>
    <t>Rozvaděč RACK2B</t>
  </si>
  <si>
    <t>872</t>
  </si>
  <si>
    <t>437</t>
  </si>
  <si>
    <t>874</t>
  </si>
  <si>
    <t>876</t>
  </si>
  <si>
    <t>439</t>
  </si>
  <si>
    <t>878</t>
  </si>
  <si>
    <t>880</t>
  </si>
  <si>
    <t>441</t>
  </si>
  <si>
    <t>882</t>
  </si>
  <si>
    <t>884</t>
  </si>
  <si>
    <t>443</t>
  </si>
  <si>
    <t>886</t>
  </si>
  <si>
    <t>888</t>
  </si>
  <si>
    <t>445</t>
  </si>
  <si>
    <t>890</t>
  </si>
  <si>
    <t>892</t>
  </si>
  <si>
    <t>447</t>
  </si>
  <si>
    <t>894</t>
  </si>
  <si>
    <t>896</t>
  </si>
  <si>
    <t>449</t>
  </si>
  <si>
    <t>898</t>
  </si>
  <si>
    <t>900</t>
  </si>
  <si>
    <t>451</t>
  </si>
  <si>
    <t>902</t>
  </si>
  <si>
    <t>D69</t>
  </si>
  <si>
    <t>Rozvaděč RACK3A</t>
  </si>
  <si>
    <t>904</t>
  </si>
  <si>
    <t>453</t>
  </si>
  <si>
    <t>906</t>
  </si>
  <si>
    <t>908</t>
  </si>
  <si>
    <t>455</t>
  </si>
  <si>
    <t>910</t>
  </si>
  <si>
    <t>912</t>
  </si>
  <si>
    <t>457</t>
  </si>
  <si>
    <t>914</t>
  </si>
  <si>
    <t>916</t>
  </si>
  <si>
    <t>459</t>
  </si>
  <si>
    <t>918</t>
  </si>
  <si>
    <t>920</t>
  </si>
  <si>
    <t>461</t>
  </si>
  <si>
    <t>922</t>
  </si>
  <si>
    <t>924</t>
  </si>
  <si>
    <t>463</t>
  </si>
  <si>
    <t>926</t>
  </si>
  <si>
    <t>928</t>
  </si>
  <si>
    <t>465</t>
  </si>
  <si>
    <t>930</t>
  </si>
  <si>
    <t>932</t>
  </si>
  <si>
    <t>467</t>
  </si>
  <si>
    <t>934</t>
  </si>
  <si>
    <t>D71</t>
  </si>
  <si>
    <t>Rozvaděč RACK3B</t>
  </si>
  <si>
    <t>936</t>
  </si>
  <si>
    <t>469</t>
  </si>
  <si>
    <t>938</t>
  </si>
  <si>
    <t>940</t>
  </si>
  <si>
    <t>471</t>
  </si>
  <si>
    <t>942</t>
  </si>
  <si>
    <t>944</t>
  </si>
  <si>
    <t>473</t>
  </si>
  <si>
    <t>946</t>
  </si>
  <si>
    <t>948</t>
  </si>
  <si>
    <t>475</t>
  </si>
  <si>
    <t>950</t>
  </si>
  <si>
    <t>952</t>
  </si>
  <si>
    <t>477</t>
  </si>
  <si>
    <t>954</t>
  </si>
  <si>
    <t>956</t>
  </si>
  <si>
    <t>479</t>
  </si>
  <si>
    <t>958</t>
  </si>
  <si>
    <t>960</t>
  </si>
  <si>
    <t>481</t>
  </si>
  <si>
    <t>962</t>
  </si>
  <si>
    <t>964</t>
  </si>
  <si>
    <t>483</t>
  </si>
  <si>
    <t>966</t>
  </si>
  <si>
    <t>D73</t>
  </si>
  <si>
    <t>Rozvaděč RACK4</t>
  </si>
  <si>
    <t>968</t>
  </si>
  <si>
    <t>485</t>
  </si>
  <si>
    <t>970</t>
  </si>
  <si>
    <t>972</t>
  </si>
  <si>
    <t>487</t>
  </si>
  <si>
    <t>974</t>
  </si>
  <si>
    <t>976</t>
  </si>
  <si>
    <t>489</t>
  </si>
  <si>
    <t>978</t>
  </si>
  <si>
    <t>980</t>
  </si>
  <si>
    <t>491</t>
  </si>
  <si>
    <t>982</t>
  </si>
  <si>
    <t>984</t>
  </si>
  <si>
    <t>493</t>
  </si>
  <si>
    <t>986</t>
  </si>
  <si>
    <t>988</t>
  </si>
  <si>
    <t>495</t>
  </si>
  <si>
    <t>990</t>
  </si>
  <si>
    <t>992</t>
  </si>
  <si>
    <t>497</t>
  </si>
  <si>
    <t>994</t>
  </si>
  <si>
    <t>Pol125</t>
  </si>
  <si>
    <t>996</t>
  </si>
  <si>
    <t>499</t>
  </si>
  <si>
    <t>998</t>
  </si>
  <si>
    <t>D77</t>
  </si>
  <si>
    <t>Montážní materiál a práce</t>
  </si>
  <si>
    <t>D78</t>
  </si>
  <si>
    <t>MONTÁŽ ROZVODNIC DATOVÝCH</t>
  </si>
  <si>
    <t>Pol149</t>
  </si>
  <si>
    <t>RACK</t>
  </si>
  <si>
    <t>1000</t>
  </si>
  <si>
    <t>D79</t>
  </si>
  <si>
    <t>UKONČENÍ  OPTICKÝCH VODIČŮ V ROZVADĚČÍCH</t>
  </si>
  <si>
    <t>501</t>
  </si>
  <si>
    <t>Pol150</t>
  </si>
  <si>
    <t>Ukončení opt. kabelu Solarix 12vl 9/125, 3,8mm LSOH</t>
  </si>
  <si>
    <t>1002</t>
  </si>
  <si>
    <t>D80</t>
  </si>
  <si>
    <t>KABEL SDĚLOVACÍ</t>
  </si>
  <si>
    <t>Pol151</t>
  </si>
  <si>
    <t>DROP1000 univerzální kabel Solarix 12vl 9/125, 3,8mm LSOH</t>
  </si>
  <si>
    <t>1004</t>
  </si>
  <si>
    <t>503</t>
  </si>
  <si>
    <t>Pol152</t>
  </si>
  <si>
    <t>U/UTP Cat.6, 4x2xAWG23, 300MHz, PVC modrý</t>
  </si>
  <si>
    <t>1006</t>
  </si>
  <si>
    <t>Pol153</t>
  </si>
  <si>
    <t>Optický kabel 09/125um 12vl.- zafouknutí</t>
  </si>
  <si>
    <t>1008</t>
  </si>
  <si>
    <t>D81</t>
  </si>
  <si>
    <t>MĚŘENÍ</t>
  </si>
  <si>
    <t>505</t>
  </si>
  <si>
    <t>Pol154</t>
  </si>
  <si>
    <t>Proměření datové kabeláže vč. měřícího protokolu</t>
  </si>
  <si>
    <t>1010</t>
  </si>
  <si>
    <t>D82</t>
  </si>
  <si>
    <t>KABEL SILOVÝ,IZOLACE PVC</t>
  </si>
  <si>
    <t>Pol155</t>
  </si>
  <si>
    <t>CYKY-O 3x1,5 mm2</t>
  </si>
  <si>
    <t>1012</t>
  </si>
  <si>
    <t>D83</t>
  </si>
  <si>
    <t>VODIČ SILOVÝ,IZOLACE PVC</t>
  </si>
  <si>
    <t>507</t>
  </si>
  <si>
    <t>Pol156</t>
  </si>
  <si>
    <t>CY 10 mm2</t>
  </si>
  <si>
    <t>1014</t>
  </si>
  <si>
    <t>D84</t>
  </si>
  <si>
    <t>SVORKA UZEMŇOVACÍ</t>
  </si>
  <si>
    <t>Pol157</t>
  </si>
  <si>
    <t>Svorka SP1</t>
  </si>
  <si>
    <t>1016</t>
  </si>
  <si>
    <t>D85</t>
  </si>
  <si>
    <t>ZÁSUVKA NET</t>
  </si>
  <si>
    <t>509</t>
  </si>
  <si>
    <t>Pol158</t>
  </si>
  <si>
    <t>Datová zásuvka 2xRJ45, Cat.6</t>
  </si>
  <si>
    <t>1018</t>
  </si>
  <si>
    <t>D86</t>
  </si>
  <si>
    <t>KRABICE</t>
  </si>
  <si>
    <t>Pol159</t>
  </si>
  <si>
    <t>KU 68-1901 KRABICE UNIVERZÁLNÍ</t>
  </si>
  <si>
    <t>1020</t>
  </si>
  <si>
    <t>511</t>
  </si>
  <si>
    <t>Pol160</t>
  </si>
  <si>
    <t>KU 68-1903 KRABICE ODBOČNÁ</t>
  </si>
  <si>
    <t>1022</t>
  </si>
  <si>
    <t>Pol161</t>
  </si>
  <si>
    <t>KO 125 E KRABICE ODBOČNÁ</t>
  </si>
  <si>
    <t>1024</t>
  </si>
  <si>
    <t>D87</t>
  </si>
  <si>
    <t>KABELOVÝ ŽLAB</t>
  </si>
  <si>
    <t>513</t>
  </si>
  <si>
    <t>Pol162</t>
  </si>
  <si>
    <t>DZ 60x60 BF žlab kabelový drátěný</t>
  </si>
  <si>
    <t>1026</t>
  </si>
  <si>
    <t>Pol163</t>
  </si>
  <si>
    <t>DZSP/B F výztuž spojovací</t>
  </si>
  <si>
    <t>1028</t>
  </si>
  <si>
    <t>515</t>
  </si>
  <si>
    <t>Pol164</t>
  </si>
  <si>
    <t>MP 41x21 profil montážní</t>
  </si>
  <si>
    <t>1030</t>
  </si>
  <si>
    <t>Pol165</t>
  </si>
  <si>
    <t>ZT 8 závitová tyč</t>
  </si>
  <si>
    <t>1032</t>
  </si>
  <si>
    <t>517</t>
  </si>
  <si>
    <t>Pol166</t>
  </si>
  <si>
    <t>M 8 matice ZNCR</t>
  </si>
  <si>
    <t>1034</t>
  </si>
  <si>
    <t>Pol167</t>
  </si>
  <si>
    <t>KKZ 8 kotva</t>
  </si>
  <si>
    <t>1036</t>
  </si>
  <si>
    <t>519</t>
  </si>
  <si>
    <t>Pol168</t>
  </si>
  <si>
    <t>PVL 8 ZNCR podložka velká</t>
  </si>
  <si>
    <t>1038</t>
  </si>
  <si>
    <t>Pol169</t>
  </si>
  <si>
    <t>DZSU/B ZNCR šroub upevňovací</t>
  </si>
  <si>
    <t>1040</t>
  </si>
  <si>
    <t>521</t>
  </si>
  <si>
    <t>Pol170</t>
  </si>
  <si>
    <t>DZMD/B F deska montážní</t>
  </si>
  <si>
    <t>1042</t>
  </si>
  <si>
    <t>Pol171</t>
  </si>
  <si>
    <t>DZDS 100/B F podpěra na stěnu</t>
  </si>
  <si>
    <t>1044</t>
  </si>
  <si>
    <t>D88</t>
  </si>
  <si>
    <t>DRŽÁK SVAZKOVÝ</t>
  </si>
  <si>
    <t>523</t>
  </si>
  <si>
    <t>Pol172</t>
  </si>
  <si>
    <t>GRIP 2031M/30</t>
  </si>
  <si>
    <t>1046</t>
  </si>
  <si>
    <t>D89</t>
  </si>
  <si>
    <t>TRUBKA</t>
  </si>
  <si>
    <t>Pol173</t>
  </si>
  <si>
    <t>1450 TRUBKA OHEBNÁ - MONOFLEX 50 320N</t>
  </si>
  <si>
    <t>1048</t>
  </si>
  <si>
    <t>525</t>
  </si>
  <si>
    <t>Pol174</t>
  </si>
  <si>
    <t>6040 TRUBKA HDPE 40</t>
  </si>
  <si>
    <t>1050</t>
  </si>
  <si>
    <t>Pol175</t>
  </si>
  <si>
    <t>1416 TRUBKA OHEBNÁ</t>
  </si>
  <si>
    <t>1052</t>
  </si>
  <si>
    <t>527</t>
  </si>
  <si>
    <t>Pol176</t>
  </si>
  <si>
    <t>1432 TRUBKA OHEBNÁ</t>
  </si>
  <si>
    <t>1054</t>
  </si>
  <si>
    <t>D90</t>
  </si>
  <si>
    <t>MONTÁŽ ROZVODNIC</t>
  </si>
  <si>
    <t>Pol177</t>
  </si>
  <si>
    <t>Do 100 kg</t>
  </si>
  <si>
    <t>1056</t>
  </si>
  <si>
    <t>D92</t>
  </si>
  <si>
    <t>UKONČENÍ KABELŮ SMRŠŤOVACÍ ZÁKLOPKOU DO</t>
  </si>
  <si>
    <t>529</t>
  </si>
  <si>
    <t>Pol178</t>
  </si>
  <si>
    <t>4x50  mm2</t>
  </si>
  <si>
    <t>1058</t>
  </si>
  <si>
    <t>D93</t>
  </si>
  <si>
    <t>UKONČENÍ  VODIČŮ V ROZVADĚČÍCH</t>
  </si>
  <si>
    <t>Pol179</t>
  </si>
  <si>
    <t>Do   2,5 mm2</t>
  </si>
  <si>
    <t>1060</t>
  </si>
  <si>
    <t>531</t>
  </si>
  <si>
    <t>Pol180</t>
  </si>
  <si>
    <t>Do   6   mm2</t>
  </si>
  <si>
    <t>1062</t>
  </si>
  <si>
    <t>Pol181</t>
  </si>
  <si>
    <t>Do  16   mm2</t>
  </si>
  <si>
    <t>1064</t>
  </si>
  <si>
    <t>533</t>
  </si>
  <si>
    <t>Pol182</t>
  </si>
  <si>
    <t>Do  25   mm2</t>
  </si>
  <si>
    <t>1066</t>
  </si>
  <si>
    <t>Pol183</t>
  </si>
  <si>
    <t>Do  50   mm2</t>
  </si>
  <si>
    <t>1068</t>
  </si>
  <si>
    <t>D94</t>
  </si>
  <si>
    <t>UKONČENÍ VODIČŮ NA SVORKOVNICI</t>
  </si>
  <si>
    <t>535</t>
  </si>
  <si>
    <t>Pol184</t>
  </si>
  <si>
    <t>Do  16 mm2</t>
  </si>
  <si>
    <t>1070</t>
  </si>
  <si>
    <t>Pol185</t>
  </si>
  <si>
    <t>CYKY-O 2x1,5 mm2</t>
  </si>
  <si>
    <t>1072</t>
  </si>
  <si>
    <t>537</t>
  </si>
  <si>
    <t>Pol186</t>
  </si>
  <si>
    <t>1074</t>
  </si>
  <si>
    <t>Pol187</t>
  </si>
  <si>
    <t>CYKY-J 3x1,5 mm2</t>
  </si>
  <si>
    <t>1076</t>
  </si>
  <si>
    <t>539</t>
  </si>
  <si>
    <t>Pol188</t>
  </si>
  <si>
    <t>CYKY-J 3x2,5 mm2</t>
  </si>
  <si>
    <t>1078</t>
  </si>
  <si>
    <t>Pol189</t>
  </si>
  <si>
    <t>CYKY-J 5x1,5 mm2</t>
  </si>
  <si>
    <t>1080</t>
  </si>
  <si>
    <t>541</t>
  </si>
  <si>
    <t>Pol190</t>
  </si>
  <si>
    <t>CYKY-J 5x2,5 mm2</t>
  </si>
  <si>
    <t>1082</t>
  </si>
  <si>
    <t>Pol191</t>
  </si>
  <si>
    <t>CYKY-J 5x6 mm2</t>
  </si>
  <si>
    <t>1084</t>
  </si>
  <si>
    <t>543</t>
  </si>
  <si>
    <t>Pol192</t>
  </si>
  <si>
    <t>Cyky-J 5x10 mm2</t>
  </si>
  <si>
    <t>1086</t>
  </si>
  <si>
    <t>Pol193</t>
  </si>
  <si>
    <t>Cyky-J 5x16 mm2</t>
  </si>
  <si>
    <t>1088</t>
  </si>
  <si>
    <t>545</t>
  </si>
  <si>
    <t>Pol194</t>
  </si>
  <si>
    <t>Cyky-J 4x50 mm2</t>
  </si>
  <si>
    <t>1090</t>
  </si>
  <si>
    <t>Pol195</t>
  </si>
  <si>
    <t>CY 4 mm2</t>
  </si>
  <si>
    <t>1092</t>
  </si>
  <si>
    <t>547</t>
  </si>
  <si>
    <t>Pol196</t>
  </si>
  <si>
    <t>CY 6 mm2</t>
  </si>
  <si>
    <t>1094</t>
  </si>
  <si>
    <t>1096</t>
  </si>
  <si>
    <t>549</t>
  </si>
  <si>
    <t>Pol197</t>
  </si>
  <si>
    <t>CY 16 mm2</t>
  </si>
  <si>
    <t>1098</t>
  </si>
  <si>
    <t>Pol198</t>
  </si>
  <si>
    <t>CY 25 mm2</t>
  </si>
  <si>
    <t>1100</t>
  </si>
  <si>
    <t>D95</t>
  </si>
  <si>
    <t>SÁDRA STAVEBNÍ</t>
  </si>
  <si>
    <t>551</t>
  </si>
  <si>
    <t>Pol199</t>
  </si>
  <si>
    <t>Sádra stavební - 30kg/pytel</t>
  </si>
  <si>
    <t>kg</t>
  </si>
  <si>
    <t>1102</t>
  </si>
  <si>
    <t>D96</t>
  </si>
  <si>
    <t>ZEMNÍCÍ SVORKA</t>
  </si>
  <si>
    <t>Pol200</t>
  </si>
  <si>
    <t>ZS16</t>
  </si>
  <si>
    <t>1104</t>
  </si>
  <si>
    <t>553</t>
  </si>
  <si>
    <t>Pol201</t>
  </si>
  <si>
    <t>Cu pás.ZS16 20x500x0,5mm</t>
  </si>
  <si>
    <t>1106</t>
  </si>
  <si>
    <t>D97</t>
  </si>
  <si>
    <t>SPÍNAČ, PŘEPÍNAČ</t>
  </si>
  <si>
    <t>Pol202</t>
  </si>
  <si>
    <t>3559-A01345 Přístroj spínače jednopólového (bezšroubové svorky); řazení 1, 1So (do hořlavých podkladů B až F)</t>
  </si>
  <si>
    <t>1108</t>
  </si>
  <si>
    <t>555</t>
  </si>
  <si>
    <t>Pol203</t>
  </si>
  <si>
    <t>3559-A05345 Přístroj přepínače sériového (bezšroubové svorky); řazení 5 (do hořlavých podkladů B až F)</t>
  </si>
  <si>
    <t>1110</t>
  </si>
  <si>
    <t>Pol204</t>
  </si>
  <si>
    <t>3559-A06345 Přístroj přepínače střídavého (bezšroubové svorky); řazení 6, 6So (do hořlavých podkladů B až F)</t>
  </si>
  <si>
    <t>1112</t>
  </si>
  <si>
    <t>D98</t>
  </si>
  <si>
    <t>PŘÍSTROJ OVLÁDAČE (se šroubovými svorkami), pro Tango, Neo, Element, Time</t>
  </si>
  <si>
    <t>557</t>
  </si>
  <si>
    <t>Pol205</t>
  </si>
  <si>
    <t>3558-A91342 Přístroj ovládače zapínacího se svorkou N; řazení 1/0, 1/0So, 1/0S</t>
  </si>
  <si>
    <t>1114</t>
  </si>
  <si>
    <t>D99</t>
  </si>
  <si>
    <t>KRYT SPÍNAČE, TANGO</t>
  </si>
  <si>
    <t>Pol206</t>
  </si>
  <si>
    <t>3558A-A651 B Kryt spínače kolébkového; d. Tango; b. bílá</t>
  </si>
  <si>
    <t>1116</t>
  </si>
  <si>
    <t>559</t>
  </si>
  <si>
    <t>Pol207</t>
  </si>
  <si>
    <t>3558A-A652 B Kryt spínače kolébkového, dělený; d. Tango; b. bílá</t>
  </si>
  <si>
    <t>1118</t>
  </si>
  <si>
    <t>Pol208</t>
  </si>
  <si>
    <t>3558A-A653 B Kryt spínače kolébkového, s čirým průzorem; d. Tango; b. bílá</t>
  </si>
  <si>
    <t>1120</t>
  </si>
  <si>
    <t>D100</t>
  </si>
  <si>
    <t>RÁMEČEK, TANGO</t>
  </si>
  <si>
    <t>561</t>
  </si>
  <si>
    <t>Pol209</t>
  </si>
  <si>
    <t>3901A-B10 B rám jednonásobný, TANGO, barva bílá</t>
  </si>
  <si>
    <t>1122</t>
  </si>
  <si>
    <t>Pol210</t>
  </si>
  <si>
    <t>3901A-B20 B rám dvojnásobný, TANGO, barva bílá</t>
  </si>
  <si>
    <t>1124</t>
  </si>
  <si>
    <t>563</t>
  </si>
  <si>
    <t>Pol211</t>
  </si>
  <si>
    <t>3901A-B30 B rám trojnásobný, TANGO, barva bílá</t>
  </si>
  <si>
    <t>1126</t>
  </si>
  <si>
    <t>Pol212</t>
  </si>
  <si>
    <t>3901A-B40 B rám čtyřnásobný, TANGO, barva bílá</t>
  </si>
  <si>
    <t>1128</t>
  </si>
  <si>
    <t>565</t>
  </si>
  <si>
    <t>Pol213</t>
  </si>
  <si>
    <t>3901A-B50 B rám pětinásobný, TANGO, barva bílá</t>
  </si>
  <si>
    <t>1130</t>
  </si>
  <si>
    <t>D101</t>
  </si>
  <si>
    <t>ZÁSUVKA NN, TANGO</t>
  </si>
  <si>
    <t>Pol214</t>
  </si>
  <si>
    <t>5518A-A2349 B Zásuvka jednonásobná, s ochranným kolíkem; řazení 2P+PE; d. Tango; b. bílá</t>
  </si>
  <si>
    <t>1132</t>
  </si>
  <si>
    <t>D102</t>
  </si>
  <si>
    <t>ZÁSUVKA NN, S OCHRANOU PŘED PŘEPĚTÍM, TANGO</t>
  </si>
  <si>
    <t>567</t>
  </si>
  <si>
    <t>Pol215</t>
  </si>
  <si>
    <t>5598A-A2349B Zásuvka jednonásobná, s ochranným kolíkem, s ochranou před přepětím; řazení 2P+PE; d. Tango; b. bílá</t>
  </si>
  <si>
    <t>1134</t>
  </si>
  <si>
    <t>D103</t>
  </si>
  <si>
    <t>ZÁSUVKA PRŮMYSLOVÁ</t>
  </si>
  <si>
    <t>Pol216</t>
  </si>
  <si>
    <t>400V/32A, IP54</t>
  </si>
  <si>
    <t>1136</t>
  </si>
  <si>
    <t>569</t>
  </si>
  <si>
    <t>Pol217</t>
  </si>
  <si>
    <t>400V/16A, IP54</t>
  </si>
  <si>
    <t>1138</t>
  </si>
  <si>
    <t>D104</t>
  </si>
  <si>
    <t>ZÁSUVKA NN, PRAKTIK IP 44 (PLAST)</t>
  </si>
  <si>
    <t>Pol218</t>
  </si>
  <si>
    <t>5518-2929 B Zásuvka jednonásobná IP 44, s ochranným kolíkem, s víčkem; řazení 2P+PE; d. Praktik; b. bílá</t>
  </si>
  <si>
    <t>1140</t>
  </si>
  <si>
    <t>D105</t>
  </si>
  <si>
    <t>SPÍNAČ, PŘEPÍNAČ, PRAKTIK IP 44 (PLAST)</t>
  </si>
  <si>
    <t>571</t>
  </si>
  <si>
    <t>Pol219</t>
  </si>
  <si>
    <t>Spínač jednopólový IP 44; řazení 1; d. Praktik; b. bílá</t>
  </si>
  <si>
    <t>1142</t>
  </si>
  <si>
    <t>Pol220</t>
  </si>
  <si>
    <t>Přepínač sériový IP 44; řazení 5; d. Praktik; b. bílá</t>
  </si>
  <si>
    <t>1144</t>
  </si>
  <si>
    <t>573</t>
  </si>
  <si>
    <t>Pol221</t>
  </si>
  <si>
    <t>Přepínač střídavý IP 44; řazení 6; d. Praktik; b. bílá</t>
  </si>
  <si>
    <t>1146</t>
  </si>
  <si>
    <t>Pol222</t>
  </si>
  <si>
    <t>1148</t>
  </si>
  <si>
    <t>575</t>
  </si>
  <si>
    <t>Pol223</t>
  </si>
  <si>
    <t>KU 68-1902 KRABICE ODBOČNÁ</t>
  </si>
  <si>
    <t>1150</t>
  </si>
  <si>
    <t>Pol224</t>
  </si>
  <si>
    <t>1152</t>
  </si>
  <si>
    <t>577</t>
  </si>
  <si>
    <t>Pol225</t>
  </si>
  <si>
    <t>KO 97/5 KRABICE ODBOČNÁ</t>
  </si>
  <si>
    <t>1154</t>
  </si>
  <si>
    <t>Pol226</t>
  </si>
  <si>
    <t>A11/5P</t>
  </si>
  <si>
    <t>1156</t>
  </si>
  <si>
    <t>579</t>
  </si>
  <si>
    <t>Pol227</t>
  </si>
  <si>
    <t>KSK 125+S-KSK 1</t>
  </si>
  <si>
    <t>1158</t>
  </si>
  <si>
    <t>D106</t>
  </si>
  <si>
    <t>SVORKY WAGO</t>
  </si>
  <si>
    <t>Pol228</t>
  </si>
  <si>
    <t>273-104 3x2,5</t>
  </si>
  <si>
    <t>1160</t>
  </si>
  <si>
    <t>581</t>
  </si>
  <si>
    <t>Pol229</t>
  </si>
  <si>
    <t>273-102 4x2,5</t>
  </si>
  <si>
    <t>1162</t>
  </si>
  <si>
    <t>D107</t>
  </si>
  <si>
    <t>HOP</t>
  </si>
  <si>
    <t>Pol230</t>
  </si>
  <si>
    <t>KO125E/EQ02 s ekvipotenciální svorkovnicí</t>
  </si>
  <si>
    <t>1164</t>
  </si>
  <si>
    <t>583</t>
  </si>
  <si>
    <t>Pol231</t>
  </si>
  <si>
    <t>DZ 60x100 BF žlab kabelový drátěný</t>
  </si>
  <si>
    <t>1166</t>
  </si>
  <si>
    <t>1168</t>
  </si>
  <si>
    <t>585</t>
  </si>
  <si>
    <t>1170</t>
  </si>
  <si>
    <t>1172</t>
  </si>
  <si>
    <t>587</t>
  </si>
  <si>
    <t>1174</t>
  </si>
  <si>
    <t>1176</t>
  </si>
  <si>
    <t>589</t>
  </si>
  <si>
    <t>1178</t>
  </si>
  <si>
    <t>1180</t>
  </si>
  <si>
    <t>591</t>
  </si>
  <si>
    <t>1182</t>
  </si>
  <si>
    <t>Pol232</t>
  </si>
  <si>
    <t>1184</t>
  </si>
  <si>
    <t>593</t>
  </si>
  <si>
    <t>Pol233</t>
  </si>
  <si>
    <t>4016E TRUBKA TUHÁ PVC 750N délka 3 m barva tmavě šedá</t>
  </si>
  <si>
    <t>1186</t>
  </si>
  <si>
    <t>Pol234</t>
  </si>
  <si>
    <t>5316E PŘÍCHYTKY TRUBEK</t>
  </si>
  <si>
    <t>1188</t>
  </si>
  <si>
    <t>D108</t>
  </si>
  <si>
    <t>PROTIPOŽÁRNÍ PŘEPÁŽKY</t>
  </si>
  <si>
    <t>595</t>
  </si>
  <si>
    <t>Pol235</t>
  </si>
  <si>
    <t>Protipožární přepážka např.HILTI-komplet</t>
  </si>
  <si>
    <t>1190</t>
  </si>
  <si>
    <t>D109</t>
  </si>
  <si>
    <t>SVÍTIDLA</t>
  </si>
  <si>
    <t>Pol236</t>
  </si>
  <si>
    <t>A-Svítidlo závěsné/přisazené, LED asymetrické 1x16W, 2000lm, Ra 80, 4000K</t>
  </si>
  <si>
    <t>1192</t>
  </si>
  <si>
    <t>597</t>
  </si>
  <si>
    <t>Pol237</t>
  </si>
  <si>
    <t>B-Svítidlo závěsné/přisazené, LED, matná AL mřížka, 1x19W, 2250lm, Ra 80, 4000K</t>
  </si>
  <si>
    <t>1194</t>
  </si>
  <si>
    <t>Pol238</t>
  </si>
  <si>
    <t>C-Desingové LED závěsné svítidlo se skleněným krytem, 1x40W, 4100lm, 4000K</t>
  </si>
  <si>
    <t>1196</t>
  </si>
  <si>
    <t>599</t>
  </si>
  <si>
    <t>Pol239</t>
  </si>
  <si>
    <t>D-Kruhové přisazené LED svítidlo s plastovým krytem, 1x27W, 20900lm, 3000K</t>
  </si>
  <si>
    <t>1198</t>
  </si>
  <si>
    <t>Pol240</t>
  </si>
  <si>
    <t>E-LED liniové svítidlo, širokozářič, 600mm, 1x16W, 1700lm, Ra 80, 4000K</t>
  </si>
  <si>
    <t>1200</t>
  </si>
  <si>
    <t>601</t>
  </si>
  <si>
    <t>Pol241</t>
  </si>
  <si>
    <t>F1-Svítidlo závěsné/přisazené, LED, matná AL mřížka, 1x37W, 4250lm, Ra 80, 4000K</t>
  </si>
  <si>
    <t>1202</t>
  </si>
  <si>
    <t>Pol242</t>
  </si>
  <si>
    <t>F- LED liniové svítidlo, širokozářič, 750mm, 1x20W, 2250lm, Ra 80, 4000K</t>
  </si>
  <si>
    <t>1204</t>
  </si>
  <si>
    <t>603</t>
  </si>
  <si>
    <t>Pol243</t>
  </si>
  <si>
    <t>G- LED liniové svítidlo, širokozářič, 750mm, 1x27W, 3300lm, Ra 80, 4000K</t>
  </si>
  <si>
    <t>1206</t>
  </si>
  <si>
    <t>Pol244</t>
  </si>
  <si>
    <t>H-Svítidlo závěsné/přisazené, LED, matná AL mřížka, 1x36W, 3150lm, Ra 80, 4000K</t>
  </si>
  <si>
    <t>1208</t>
  </si>
  <si>
    <t>605</t>
  </si>
  <si>
    <t>Pol245</t>
  </si>
  <si>
    <t>H-závěs 2m (pár)</t>
  </si>
  <si>
    <t>1210</t>
  </si>
  <si>
    <t>Pol246</t>
  </si>
  <si>
    <t>I-Svítidlo prachotěsné LED, polyesterové tělo, opálový PC kryt, IK08, 1x27W, 3850lm, Ra 80, 4000K</t>
  </si>
  <si>
    <t>1212</t>
  </si>
  <si>
    <t>607</t>
  </si>
  <si>
    <t>Pol247</t>
  </si>
  <si>
    <t>I-závěs 2m (pár)</t>
  </si>
  <si>
    <t>1214</t>
  </si>
  <si>
    <t>Pol248</t>
  </si>
  <si>
    <t>K-Svítidlo prachotěsné LED, polyesterové tělo, opálový PC kryt, IK08, 1x40W, 5500lm, Ra 80, 4000K</t>
  </si>
  <si>
    <t>1216</t>
  </si>
  <si>
    <t>609</t>
  </si>
  <si>
    <t>Pol249</t>
  </si>
  <si>
    <t>K-závěs 2m (pár)</t>
  </si>
  <si>
    <t>1218</t>
  </si>
  <si>
    <t>Pol250</t>
  </si>
  <si>
    <t>L- LED liniové svítidlo, širokozářič, 750mm, 1x42W, 5000lm, Ra 80, 4000K</t>
  </si>
  <si>
    <t>1220</t>
  </si>
  <si>
    <t>611</t>
  </si>
  <si>
    <t>Pol251</t>
  </si>
  <si>
    <t>M-Svítidlo závěsné/přisazené, LED, leštěná AL mřížka, 1x19W, 2100lm, Ra 80, 4000K</t>
  </si>
  <si>
    <t>1222</t>
  </si>
  <si>
    <t>Pol252</t>
  </si>
  <si>
    <t>N-Nouzové svítidlo LED, 1W, 1h, svítící při výpadku, piktogram</t>
  </si>
  <si>
    <t>1224</t>
  </si>
  <si>
    <t>613</t>
  </si>
  <si>
    <t>Pol253</t>
  </si>
  <si>
    <t>O-Svítidlo závěsné/přisazené, LED asymetrické 1x35W, 4500lm, Ra 80, 4000K</t>
  </si>
  <si>
    <t>1226</t>
  </si>
  <si>
    <t>Pol254</t>
  </si>
  <si>
    <t>R-Svítidlo závěsné/přisazené, LED, leštěná AL mřížka, 1x26W, 3050lm, Ra 80, 4000K</t>
  </si>
  <si>
    <t>1228</t>
  </si>
  <si>
    <t>615</t>
  </si>
  <si>
    <t>Pol255</t>
  </si>
  <si>
    <t>S-Svítidlo závěsné/přisazené, LED, leštěná AL mřížka, 1x37W, 4100lm, Ra 80, 4000K</t>
  </si>
  <si>
    <t>1230</t>
  </si>
  <si>
    <t>Pol256</t>
  </si>
  <si>
    <t>S-závěs 2m (pár)</t>
  </si>
  <si>
    <t>1232</t>
  </si>
  <si>
    <t>617</t>
  </si>
  <si>
    <t>Pol257</t>
  </si>
  <si>
    <t>T-Svítidlo závěsné/přisazené, LED, leštěná AL mřížka, 1x41W, 4900lm, Ra 80, 4000K</t>
  </si>
  <si>
    <t>1234</t>
  </si>
  <si>
    <t>Pol258</t>
  </si>
  <si>
    <t>U- LED průmyslové svítidlo, širokozářič, polykarbonátový kryt, IK10, 1x61W, 10000lm, Ra 80, 4000K</t>
  </si>
  <si>
    <t>1236</t>
  </si>
  <si>
    <t>619</t>
  </si>
  <si>
    <t>Pol259</t>
  </si>
  <si>
    <t>U-závěs 2m (pár)</t>
  </si>
  <si>
    <t>1238</t>
  </si>
  <si>
    <t>Pol260</t>
  </si>
  <si>
    <t>Z-Svítidlo závěsné/přisazené, LED, matná AL mřížka, 1x19W, 2150lm, Ra 80, 4000K</t>
  </si>
  <si>
    <t>1240</t>
  </si>
  <si>
    <t>621</t>
  </si>
  <si>
    <t>Pol261</t>
  </si>
  <si>
    <t>Ž-Svítidlo závěsné/přisazené, polykarbonát 2x60W, E27, IP65</t>
  </si>
  <si>
    <t>1242</t>
  </si>
  <si>
    <t>Pol262</t>
  </si>
  <si>
    <t>Recyklační poplatek za svítidla</t>
  </si>
  <si>
    <t>1244</t>
  </si>
  <si>
    <t>623</t>
  </si>
  <si>
    <t>Pol263</t>
  </si>
  <si>
    <t>Recyklační poplatek za zdroje</t>
  </si>
  <si>
    <t>1246</t>
  </si>
  <si>
    <t>D110</t>
  </si>
  <si>
    <t>HODINOVE ZUCTOVACI SAZBY</t>
  </si>
  <si>
    <t>Pol264</t>
  </si>
  <si>
    <t>Zjištění směru vedení</t>
  </si>
  <si>
    <t>hod</t>
  </si>
  <si>
    <t>1248</t>
  </si>
  <si>
    <t>625</t>
  </si>
  <si>
    <t>Pol265</t>
  </si>
  <si>
    <t>Zabezpečení zařízení</t>
  </si>
  <si>
    <t>1250</t>
  </si>
  <si>
    <t>Pol266</t>
  </si>
  <si>
    <t>Odpojení a  demontáž stávajícího zařízení</t>
  </si>
  <si>
    <t>1252</t>
  </si>
  <si>
    <t>627</t>
  </si>
  <si>
    <t>Pol267</t>
  </si>
  <si>
    <t>Úprava stávajícího zařízení</t>
  </si>
  <si>
    <t>1254</t>
  </si>
  <si>
    <t>Pol268</t>
  </si>
  <si>
    <t>Napojení na stávající zařízení</t>
  </si>
  <si>
    <t>1256</t>
  </si>
  <si>
    <t>629</t>
  </si>
  <si>
    <t>Pol269</t>
  </si>
  <si>
    <t>Rozměření svítidel</t>
  </si>
  <si>
    <t>1258</t>
  </si>
  <si>
    <t>Pol270</t>
  </si>
  <si>
    <t>Manipulace s montážním lešení (demont a montáž)</t>
  </si>
  <si>
    <t>1260</t>
  </si>
  <si>
    <t>631</t>
  </si>
  <si>
    <t>Pol271</t>
  </si>
  <si>
    <t>Hrubý úklid po montážních pracích</t>
  </si>
  <si>
    <t>1262</t>
  </si>
  <si>
    <t>D111</t>
  </si>
  <si>
    <t>KOORDINACE POSTUPU PRACI</t>
  </si>
  <si>
    <t>Pol272</t>
  </si>
  <si>
    <t>S provozem školy</t>
  </si>
  <si>
    <t>1264</t>
  </si>
  <si>
    <t>633</t>
  </si>
  <si>
    <t>Pol273</t>
  </si>
  <si>
    <t>Se správcem datové sítě</t>
  </si>
  <si>
    <t>1266</t>
  </si>
  <si>
    <t>Pol274</t>
  </si>
  <si>
    <t>Technická koordinace montážních prací</t>
  </si>
  <si>
    <t>1268</t>
  </si>
  <si>
    <t>D112</t>
  </si>
  <si>
    <t>SPOLUPRACE S DODAVATELEM PRI</t>
  </si>
  <si>
    <t>635</t>
  </si>
  <si>
    <t>Pol276</t>
  </si>
  <si>
    <t>zapojování a zkouškách</t>
  </si>
  <si>
    <t>1272</t>
  </si>
  <si>
    <t>Pol277</t>
  </si>
  <si>
    <t>Napojeni ostatnich zarizeni (VZT,ZTI)</t>
  </si>
  <si>
    <t>1274</t>
  </si>
  <si>
    <t>637</t>
  </si>
  <si>
    <t>Pol278</t>
  </si>
  <si>
    <t>Zauceni obsluhy</t>
  </si>
  <si>
    <t>1276</t>
  </si>
  <si>
    <t>Pol279</t>
  </si>
  <si>
    <t>Ekologická likvidace demontovaného materiálu</t>
  </si>
  <si>
    <t>1278</t>
  </si>
  <si>
    <t>D114</t>
  </si>
  <si>
    <t>DLE CSN 331500</t>
  </si>
  <si>
    <t>639</t>
  </si>
  <si>
    <t>Pol281</t>
  </si>
  <si>
    <t>Revizni technik</t>
  </si>
  <si>
    <t>1282</t>
  </si>
  <si>
    <t>Pol282</t>
  </si>
  <si>
    <t>Spoluprace s reviz.technikem</t>
  </si>
  <si>
    <t>1284</t>
  </si>
  <si>
    <t>D117</t>
  </si>
  <si>
    <t>Stavební práce</t>
  </si>
  <si>
    <t>D119</t>
  </si>
  <si>
    <t>VYSEKÁNÍ RÝH VE ZDIVU CIHELNÉM - HLOUBKA 50mm</t>
  </si>
  <si>
    <t>641</t>
  </si>
  <si>
    <t>Pol289</t>
  </si>
  <si>
    <t>Sire 150 mm</t>
  </si>
  <si>
    <t>1286</t>
  </si>
  <si>
    <t>Pol290</t>
  </si>
  <si>
    <t>Sire 70 mm</t>
  </si>
  <si>
    <t>1288</t>
  </si>
  <si>
    <t>D120</t>
  </si>
  <si>
    <t>VYSEKÁNÍ RÝH VE ZDIVU CIHELNÉM - HLOUBKA 70mm</t>
  </si>
  <si>
    <t>643</t>
  </si>
  <si>
    <t>Pol291</t>
  </si>
  <si>
    <t>Sire 100 mm</t>
  </si>
  <si>
    <t>1290</t>
  </si>
  <si>
    <t>D121</t>
  </si>
  <si>
    <t>VYSEKÁNÍ RÝH VE ZDIVU CIHELNÉM - HLOUBKA 30mm</t>
  </si>
  <si>
    <t>Pol292</t>
  </si>
  <si>
    <t>Sire 30 mm</t>
  </si>
  <si>
    <t>1292</t>
  </si>
  <si>
    <t>645</t>
  </si>
  <si>
    <t>Pol293</t>
  </si>
  <si>
    <t>1294</t>
  </si>
  <si>
    <t>D122</t>
  </si>
  <si>
    <t>HRUBÁ VÝPLŇ RÝH MALTOU</t>
  </si>
  <si>
    <t>Pol294</t>
  </si>
  <si>
    <t>Jakékoliv šíře</t>
  </si>
  <si>
    <t>m2</t>
  </si>
  <si>
    <t>1296</t>
  </si>
  <si>
    <t>D123</t>
  </si>
  <si>
    <t>OMÝTKA RÝH VE STĚNÁCH MALTOU VČETNĚ ŠTUKU</t>
  </si>
  <si>
    <t>647</t>
  </si>
  <si>
    <t>Pol295</t>
  </si>
  <si>
    <t>Sire do 150 mm</t>
  </si>
  <si>
    <t>1298</t>
  </si>
  <si>
    <t>D125</t>
  </si>
  <si>
    <t>VYSEKÁNÍ KAPES VE ZDIVU CIHELNÉM PRO KRABICE</t>
  </si>
  <si>
    <t>Pol296</t>
  </si>
  <si>
    <t>50x50x50mm</t>
  </si>
  <si>
    <t>1300</t>
  </si>
  <si>
    <t>649</t>
  </si>
  <si>
    <t>Pol297</t>
  </si>
  <si>
    <t>150x150x100 mm</t>
  </si>
  <si>
    <t>1302</t>
  </si>
  <si>
    <t>D126</t>
  </si>
  <si>
    <t>VYSEKÁNÍ NIKY PRO MONTÁŽ NOVÝCH ROZVADĚČŮ</t>
  </si>
  <si>
    <t>Pol298</t>
  </si>
  <si>
    <t>Nové rozvaděče - chodba (850x1300x250mm)</t>
  </si>
  <si>
    <t>1304</t>
  </si>
  <si>
    <t>D127</t>
  </si>
  <si>
    <t>ZAZDĚNÍ NIKY PO VYBOURÁNÍ STÁVAJÍCÍCH ROZVADĚČŮ</t>
  </si>
  <si>
    <t>651</t>
  </si>
  <si>
    <t>Pol299</t>
  </si>
  <si>
    <t>Stávající rozvaděče - chodba</t>
  </si>
  <si>
    <t>1306</t>
  </si>
  <si>
    <t>D128</t>
  </si>
  <si>
    <t>VYBOURÁNÍ OTVORU VE STROPĚ</t>
  </si>
  <si>
    <t>Pol300</t>
  </si>
  <si>
    <t>průměr 150mm, tl. do 450mm</t>
  </si>
  <si>
    <t>1308</t>
  </si>
  <si>
    <t>653</t>
  </si>
  <si>
    <t>Pol301</t>
  </si>
  <si>
    <t>průměr 250mm, tl. do 450mm</t>
  </si>
  <si>
    <t>1310</t>
  </si>
  <si>
    <t>D129</t>
  </si>
  <si>
    <t>VYBOURÁNÍ OTVORU VE STĚNĚ</t>
  </si>
  <si>
    <t>Pol302</t>
  </si>
  <si>
    <t>průměr 100mm, tl. do 450mm</t>
  </si>
  <si>
    <t>1312</t>
  </si>
  <si>
    <t>D130</t>
  </si>
  <si>
    <t>ZAPRAVENÍ OTVORU VE STROPĚ</t>
  </si>
  <si>
    <t>655</t>
  </si>
  <si>
    <t>Pol303</t>
  </si>
  <si>
    <t>1314</t>
  </si>
  <si>
    <t>Pol304</t>
  </si>
  <si>
    <t>1316</t>
  </si>
  <si>
    <t>D131</t>
  </si>
  <si>
    <t>ZAPRAVENÍ OTVORU VE STĚNĚ</t>
  </si>
  <si>
    <t>657</t>
  </si>
  <si>
    <t>Pol305</t>
  </si>
  <si>
    <t>1318</t>
  </si>
  <si>
    <t>D132</t>
  </si>
  <si>
    <t>SPECIÁLNÍ PRÁCE</t>
  </si>
  <si>
    <t>Pol306</t>
  </si>
  <si>
    <t>podvrtání štukových ozdob na stěnách (57ks)</t>
  </si>
  <si>
    <t>1320</t>
  </si>
  <si>
    <t>659</t>
  </si>
  <si>
    <t>Pol307</t>
  </si>
  <si>
    <t>případná oprava štukových ozdob na stěnách-odhad (57ks)</t>
  </si>
  <si>
    <t>1322</t>
  </si>
  <si>
    <t>D133</t>
  </si>
  <si>
    <t>MALBY</t>
  </si>
  <si>
    <t>Pol308</t>
  </si>
  <si>
    <t>Oškrabání stávající malby</t>
  </si>
  <si>
    <t>1324</t>
  </si>
  <si>
    <t>661</t>
  </si>
  <si>
    <t>Pol309</t>
  </si>
  <si>
    <t>Rozmývání podkladu po oškrábání malby</t>
  </si>
  <si>
    <t>1326</t>
  </si>
  <si>
    <t>Pol310</t>
  </si>
  <si>
    <t>Základní akrylátová jednonásobná penetrace podkladu</t>
  </si>
  <si>
    <t>1328</t>
  </si>
  <si>
    <t>663</t>
  </si>
  <si>
    <t>Pol311</t>
  </si>
  <si>
    <t>Dvojnásobné bílé malby</t>
  </si>
  <si>
    <t>1330</t>
  </si>
  <si>
    <t>D134</t>
  </si>
  <si>
    <t>ČIŠTĚNÍ BUDOV ZAMETÁNÍM</t>
  </si>
  <si>
    <t>Pol312</t>
  </si>
  <si>
    <t>zametání, odvoz odpadu</t>
  </si>
  <si>
    <t>1332</t>
  </si>
  <si>
    <t>D160</t>
  </si>
  <si>
    <t>OSTATNÍ NÁKLADY</t>
  </si>
  <si>
    <t>665</t>
  </si>
  <si>
    <t>P140</t>
  </si>
  <si>
    <t>Doprava 3,60%, Přesun 1,00% z dodávek</t>
  </si>
  <si>
    <t>soub</t>
  </si>
  <si>
    <t>1334</t>
  </si>
  <si>
    <t>P150</t>
  </si>
  <si>
    <t>PPV 6,00% z montáže: materiál + práce</t>
  </si>
  <si>
    <t>1336</t>
  </si>
  <si>
    <t>667</t>
  </si>
  <si>
    <t>P170</t>
  </si>
  <si>
    <t>Podružný materiál 3% z dodávky materiálu</t>
  </si>
  <si>
    <t>1340</t>
  </si>
  <si>
    <t>VRN - Vedlejší a ostatní náklady dle vyhl. č. 169/2016 Sb.</t>
  </si>
  <si>
    <t>VRN - Vedlejší rozpočtové náklady</t>
  </si>
  <si>
    <t>Vedlejší rozpočtové náklady</t>
  </si>
  <si>
    <t>013254000</t>
  </si>
  <si>
    <t>Dokumentace skutečného provedení stavby</t>
  </si>
  <si>
    <t>CS ÚRS 2018 01</t>
  </si>
  <si>
    <t>-458655667</t>
  </si>
  <si>
    <t>P</t>
  </si>
  <si>
    <t xml:space="preserve">Poznámka k položce:
Dokumentace skutečného provedení dle vyhl. 499/2006 Sb. ve třech listinných vyhotoveních a jednom elektronickém vyhotovení na CD-Rom   </t>
  </si>
  <si>
    <t>020001000</t>
  </si>
  <si>
    <t>Příprava staveniště</t>
  </si>
  <si>
    <t>-1182889895</t>
  </si>
  <si>
    <t xml:space="preserve">Poznámka k položce:
Vytyčení inženýrských sítí, ochrana stávajících vedení a zařízení před poškozením </t>
  </si>
  <si>
    <t>030001000</t>
  </si>
  <si>
    <t>Zařízení staveniště</t>
  </si>
  <si>
    <t>1739853278</t>
  </si>
  <si>
    <t>Poznámka k položce:
Náklady spojené  s vybudováním, provozem a likvidací zařízení staveniště</t>
  </si>
  <si>
    <t>051002000</t>
  </si>
  <si>
    <t>Pojistné</t>
  </si>
  <si>
    <t>-1284197654</t>
  </si>
  <si>
    <t>Poznámka k položce:
Náklady spojené s pojištěním odpovědnosti za škodu, jak je uvedeno v návrhu smlouvy o dílo</t>
  </si>
  <si>
    <t>056002000</t>
  </si>
  <si>
    <t>Bankovní záruka</t>
  </si>
  <si>
    <t>1509725147</t>
  </si>
  <si>
    <t>Poznámka k položce:
Náklady spojené se zřízením bankovní záruky po dobu realizace stavby, jak je uvedeno v návrhu smlouvy o dílo</t>
  </si>
  <si>
    <t>054002000</t>
  </si>
  <si>
    <t>Záruka, reklamace</t>
  </si>
  <si>
    <t>-1397963014</t>
  </si>
  <si>
    <t>Poznámka k položce:
Náklady spojené se zřízením bankovní záruky po dobu záruční doby, jak je uvedeno v návrhu smlouvy o dílo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</si>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</sst>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34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34" fillId="2" borderId="0" xfId="20" applyFill="1"/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8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0" fillId="0" borderId="21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7" fillId="0" borderId="21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7" fillId="0" borderId="22" xfId="0" applyNumberFormat="1" applyFont="1" applyBorder="1" applyAlignment="1" applyProtection="1">
      <alignment vertical="center"/>
      <protection/>
    </xf>
    <xf numFmtId="4" fontId="27" fillId="0" borderId="23" xfId="0" applyNumberFormat="1" applyFont="1" applyBorder="1" applyAlignment="1" applyProtection="1">
      <alignment vertical="center"/>
      <protection/>
    </xf>
    <xf numFmtId="166" fontId="27" fillId="0" borderId="23" xfId="0" applyNumberFormat="1" applyFont="1" applyBorder="1" applyAlignment="1" applyProtection="1">
      <alignment vertical="center"/>
      <protection/>
    </xf>
    <xf numFmtId="4" fontId="27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28" fillId="2" borderId="0" xfId="20" applyFont="1" applyFill="1" applyAlignment="1">
      <alignment vertical="center"/>
    </xf>
    <xf numFmtId="0" fontId="10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166" fontId="30" fillId="0" borderId="14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6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0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6" fillId="0" borderId="34" xfId="0" applyFont="1" applyBorder="1" applyAlignment="1" applyProtection="1">
      <alignment horizontal="left" vertical="center"/>
      <protection locked="0"/>
    </xf>
    <xf numFmtId="0" fontId="26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0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6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6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0" fillId="0" borderId="0" xfId="0"/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0" fillId="0" borderId="20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8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8" fillId="2" borderId="0" xfId="20" applyFont="1" applyFill="1" applyAlignment="1">
      <alignment vertical="center"/>
    </xf>
    <xf numFmtId="0" fontId="16" fillId="0" borderId="0" xfId="0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26" fillId="0" borderId="34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26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5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6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  <c r="BV1" s="19" t="s">
        <v>7</v>
      </c>
    </row>
    <row r="2" spans="3:72" ht="36.95" customHeight="1">
      <c r="AR2" s="289"/>
      <c r="AS2" s="289"/>
      <c r="AT2" s="289"/>
      <c r="AU2" s="289"/>
      <c r="AV2" s="289"/>
      <c r="AW2" s="289"/>
      <c r="AX2" s="289"/>
      <c r="AY2" s="289"/>
      <c r="AZ2" s="289"/>
      <c r="BA2" s="289"/>
      <c r="BB2" s="289"/>
      <c r="BC2" s="289"/>
      <c r="BD2" s="289"/>
      <c r="BE2" s="289"/>
      <c r="BS2" s="20" t="s">
        <v>8</v>
      </c>
      <c r="BT2" s="20" t="s">
        <v>9</v>
      </c>
    </row>
    <row r="3" spans="2:72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8</v>
      </c>
      <c r="BT3" s="20" t="s">
        <v>10</v>
      </c>
    </row>
    <row r="4" spans="2:71" ht="36.95" customHeight="1">
      <c r="B4" s="24"/>
      <c r="C4" s="25"/>
      <c r="D4" s="26" t="s">
        <v>11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7"/>
      <c r="AS4" s="28" t="s">
        <v>12</v>
      </c>
      <c r="BE4" s="29" t="s">
        <v>13</v>
      </c>
      <c r="BS4" s="20" t="s">
        <v>14</v>
      </c>
    </row>
    <row r="5" spans="2:71" ht="14.45" customHeight="1">
      <c r="B5" s="24"/>
      <c r="C5" s="25"/>
      <c r="D5" s="30" t="s">
        <v>15</v>
      </c>
      <c r="E5" s="25"/>
      <c r="F5" s="25"/>
      <c r="G5" s="25"/>
      <c r="H5" s="25"/>
      <c r="I5" s="25"/>
      <c r="J5" s="25"/>
      <c r="K5" s="316" t="s">
        <v>16</v>
      </c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  <c r="AF5" s="317"/>
      <c r="AG5" s="317"/>
      <c r="AH5" s="317"/>
      <c r="AI5" s="317"/>
      <c r="AJ5" s="317"/>
      <c r="AK5" s="317"/>
      <c r="AL5" s="317"/>
      <c r="AM5" s="317"/>
      <c r="AN5" s="317"/>
      <c r="AO5" s="317"/>
      <c r="AP5" s="25"/>
      <c r="AQ5" s="27"/>
      <c r="BE5" s="314" t="s">
        <v>17</v>
      </c>
      <c r="BS5" s="20" t="s">
        <v>8</v>
      </c>
    </row>
    <row r="6" spans="2:71" ht="36.95" customHeight="1">
      <c r="B6" s="24"/>
      <c r="C6" s="25"/>
      <c r="D6" s="32" t="s">
        <v>18</v>
      </c>
      <c r="E6" s="25"/>
      <c r="F6" s="25"/>
      <c r="G6" s="25"/>
      <c r="H6" s="25"/>
      <c r="I6" s="25"/>
      <c r="J6" s="25"/>
      <c r="K6" s="318" t="s">
        <v>19</v>
      </c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317"/>
      <c r="AB6" s="317"/>
      <c r="AC6" s="317"/>
      <c r="AD6" s="317"/>
      <c r="AE6" s="317"/>
      <c r="AF6" s="317"/>
      <c r="AG6" s="317"/>
      <c r="AH6" s="317"/>
      <c r="AI6" s="317"/>
      <c r="AJ6" s="317"/>
      <c r="AK6" s="317"/>
      <c r="AL6" s="317"/>
      <c r="AM6" s="317"/>
      <c r="AN6" s="317"/>
      <c r="AO6" s="317"/>
      <c r="AP6" s="25"/>
      <c r="AQ6" s="27"/>
      <c r="BE6" s="315"/>
      <c r="BS6" s="20" t="s">
        <v>8</v>
      </c>
    </row>
    <row r="7" spans="2:71" ht="14.45" customHeight="1">
      <c r="B7" s="24"/>
      <c r="C7" s="25"/>
      <c r="D7" s="33" t="s">
        <v>20</v>
      </c>
      <c r="E7" s="25"/>
      <c r="F7" s="25"/>
      <c r="G7" s="25"/>
      <c r="H7" s="25"/>
      <c r="I7" s="25"/>
      <c r="J7" s="25"/>
      <c r="K7" s="31" t="s">
        <v>21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3" t="s">
        <v>22</v>
      </c>
      <c r="AL7" s="25"/>
      <c r="AM7" s="25"/>
      <c r="AN7" s="31" t="s">
        <v>21</v>
      </c>
      <c r="AO7" s="25"/>
      <c r="AP7" s="25"/>
      <c r="AQ7" s="27"/>
      <c r="BE7" s="315"/>
      <c r="BS7" s="20" t="s">
        <v>8</v>
      </c>
    </row>
    <row r="8" spans="2:71" ht="14.45" customHeight="1">
      <c r="B8" s="24"/>
      <c r="C8" s="25"/>
      <c r="D8" s="33" t="s">
        <v>23</v>
      </c>
      <c r="E8" s="25"/>
      <c r="F8" s="25"/>
      <c r="G8" s="25"/>
      <c r="H8" s="25"/>
      <c r="I8" s="25"/>
      <c r="J8" s="25"/>
      <c r="K8" s="31" t="s">
        <v>24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3" t="s">
        <v>25</v>
      </c>
      <c r="AL8" s="25"/>
      <c r="AM8" s="25"/>
      <c r="AN8" s="34" t="s">
        <v>26</v>
      </c>
      <c r="AO8" s="25"/>
      <c r="AP8" s="25"/>
      <c r="AQ8" s="27"/>
      <c r="BE8" s="315"/>
      <c r="BS8" s="20" t="s">
        <v>8</v>
      </c>
    </row>
    <row r="9" spans="2:71" ht="14.45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7"/>
      <c r="BE9" s="315"/>
      <c r="BS9" s="20" t="s">
        <v>8</v>
      </c>
    </row>
    <row r="10" spans="2:71" ht="14.45" customHeight="1">
      <c r="B10" s="24"/>
      <c r="C10" s="25"/>
      <c r="D10" s="33" t="s">
        <v>27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3" t="s">
        <v>28</v>
      </c>
      <c r="AL10" s="25"/>
      <c r="AM10" s="25"/>
      <c r="AN10" s="31" t="s">
        <v>21</v>
      </c>
      <c r="AO10" s="25"/>
      <c r="AP10" s="25"/>
      <c r="AQ10" s="27"/>
      <c r="BE10" s="315"/>
      <c r="BS10" s="20" t="s">
        <v>8</v>
      </c>
    </row>
    <row r="11" spans="2:71" ht="18.4" customHeight="1">
      <c r="B11" s="24"/>
      <c r="C11" s="25"/>
      <c r="D11" s="25"/>
      <c r="E11" s="31" t="s">
        <v>29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3" t="s">
        <v>30</v>
      </c>
      <c r="AL11" s="25"/>
      <c r="AM11" s="25"/>
      <c r="AN11" s="31" t="s">
        <v>21</v>
      </c>
      <c r="AO11" s="25"/>
      <c r="AP11" s="25"/>
      <c r="AQ11" s="27"/>
      <c r="BE11" s="315"/>
      <c r="BS11" s="20" t="s">
        <v>8</v>
      </c>
    </row>
    <row r="12" spans="2:71" ht="6.95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7"/>
      <c r="BE12" s="315"/>
      <c r="BS12" s="20" t="s">
        <v>8</v>
      </c>
    </row>
    <row r="13" spans="2:71" ht="14.45" customHeight="1">
      <c r="B13" s="24"/>
      <c r="C13" s="25"/>
      <c r="D13" s="33" t="s">
        <v>31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3" t="s">
        <v>28</v>
      </c>
      <c r="AL13" s="25"/>
      <c r="AM13" s="25"/>
      <c r="AN13" s="35" t="s">
        <v>32</v>
      </c>
      <c r="AO13" s="25"/>
      <c r="AP13" s="25"/>
      <c r="AQ13" s="27"/>
      <c r="BE13" s="315"/>
      <c r="BS13" s="20" t="s">
        <v>8</v>
      </c>
    </row>
    <row r="14" spans="2:71" ht="15">
      <c r="B14" s="24"/>
      <c r="C14" s="25"/>
      <c r="D14" s="25"/>
      <c r="E14" s="319" t="s">
        <v>32</v>
      </c>
      <c r="F14" s="320"/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S14" s="320"/>
      <c r="T14" s="320"/>
      <c r="U14" s="320"/>
      <c r="V14" s="320"/>
      <c r="W14" s="320"/>
      <c r="X14" s="320"/>
      <c r="Y14" s="320"/>
      <c r="Z14" s="320"/>
      <c r="AA14" s="320"/>
      <c r="AB14" s="320"/>
      <c r="AC14" s="320"/>
      <c r="AD14" s="320"/>
      <c r="AE14" s="320"/>
      <c r="AF14" s="320"/>
      <c r="AG14" s="320"/>
      <c r="AH14" s="320"/>
      <c r="AI14" s="320"/>
      <c r="AJ14" s="320"/>
      <c r="AK14" s="33" t="s">
        <v>30</v>
      </c>
      <c r="AL14" s="25"/>
      <c r="AM14" s="25"/>
      <c r="AN14" s="35" t="s">
        <v>32</v>
      </c>
      <c r="AO14" s="25"/>
      <c r="AP14" s="25"/>
      <c r="AQ14" s="27"/>
      <c r="BE14" s="315"/>
      <c r="BS14" s="20" t="s">
        <v>8</v>
      </c>
    </row>
    <row r="15" spans="2:71" ht="6.95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7"/>
      <c r="BE15" s="315"/>
      <c r="BS15" s="20" t="s">
        <v>6</v>
      </c>
    </row>
    <row r="16" spans="2:71" ht="14.45" customHeight="1">
      <c r="B16" s="24"/>
      <c r="C16" s="25"/>
      <c r="D16" s="33" t="s">
        <v>33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3" t="s">
        <v>28</v>
      </c>
      <c r="AL16" s="25"/>
      <c r="AM16" s="25"/>
      <c r="AN16" s="31" t="s">
        <v>21</v>
      </c>
      <c r="AO16" s="25"/>
      <c r="AP16" s="25"/>
      <c r="AQ16" s="27"/>
      <c r="BE16" s="315"/>
      <c r="BS16" s="20" t="s">
        <v>6</v>
      </c>
    </row>
    <row r="17" spans="2:71" ht="18.4" customHeight="1">
      <c r="B17" s="24"/>
      <c r="C17" s="25"/>
      <c r="D17" s="25"/>
      <c r="E17" s="31" t="s">
        <v>34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3" t="s">
        <v>30</v>
      </c>
      <c r="AL17" s="25"/>
      <c r="AM17" s="25"/>
      <c r="AN17" s="31" t="s">
        <v>21</v>
      </c>
      <c r="AO17" s="25"/>
      <c r="AP17" s="25"/>
      <c r="AQ17" s="27"/>
      <c r="BE17" s="315"/>
      <c r="BS17" s="20" t="s">
        <v>35</v>
      </c>
    </row>
    <row r="18" spans="2:71" ht="6.9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7"/>
      <c r="BE18" s="315"/>
      <c r="BS18" s="20" t="s">
        <v>8</v>
      </c>
    </row>
    <row r="19" spans="2:71" ht="14.45" customHeight="1">
      <c r="B19" s="24"/>
      <c r="C19" s="25"/>
      <c r="D19" s="33" t="s">
        <v>36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7"/>
      <c r="BE19" s="315"/>
      <c r="BS19" s="20" t="s">
        <v>8</v>
      </c>
    </row>
    <row r="20" spans="2:71" ht="228" customHeight="1">
      <c r="B20" s="24"/>
      <c r="C20" s="25"/>
      <c r="D20" s="25"/>
      <c r="E20" s="321" t="s">
        <v>37</v>
      </c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1"/>
      <c r="T20" s="321"/>
      <c r="U20" s="321"/>
      <c r="V20" s="321"/>
      <c r="W20" s="321"/>
      <c r="X20" s="321"/>
      <c r="Y20" s="321"/>
      <c r="Z20" s="321"/>
      <c r="AA20" s="321"/>
      <c r="AB20" s="321"/>
      <c r="AC20" s="321"/>
      <c r="AD20" s="321"/>
      <c r="AE20" s="321"/>
      <c r="AF20" s="321"/>
      <c r="AG20" s="321"/>
      <c r="AH20" s="321"/>
      <c r="AI20" s="321"/>
      <c r="AJ20" s="321"/>
      <c r="AK20" s="321"/>
      <c r="AL20" s="321"/>
      <c r="AM20" s="321"/>
      <c r="AN20" s="321"/>
      <c r="AO20" s="25"/>
      <c r="AP20" s="25"/>
      <c r="AQ20" s="27"/>
      <c r="BE20" s="315"/>
      <c r="BS20" s="20" t="s">
        <v>35</v>
      </c>
    </row>
    <row r="21" spans="2:57" ht="6.9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7"/>
      <c r="BE21" s="315"/>
    </row>
    <row r="22" spans="2:57" ht="6.95" customHeight="1">
      <c r="B22" s="24"/>
      <c r="C22" s="2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25"/>
      <c r="AQ22" s="27"/>
      <c r="BE22" s="315"/>
    </row>
    <row r="23" spans="2:57" s="1" customFormat="1" ht="25.9" customHeight="1">
      <c r="B23" s="37"/>
      <c r="C23" s="38"/>
      <c r="D23" s="39" t="s">
        <v>38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322">
        <f>ROUND(AG51,2)</f>
        <v>0</v>
      </c>
      <c r="AL23" s="323"/>
      <c r="AM23" s="323"/>
      <c r="AN23" s="323"/>
      <c r="AO23" s="323"/>
      <c r="AP23" s="38"/>
      <c r="AQ23" s="41"/>
      <c r="BE23" s="315"/>
    </row>
    <row r="24" spans="2:57" s="1" customFormat="1" ht="6.95" customHeight="1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41"/>
      <c r="BE24" s="315"/>
    </row>
    <row r="25" spans="2:57" s="1" customFormat="1" ht="13.5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24" t="s">
        <v>39</v>
      </c>
      <c r="M25" s="324"/>
      <c r="N25" s="324"/>
      <c r="O25" s="324"/>
      <c r="P25" s="38"/>
      <c r="Q25" s="38"/>
      <c r="R25" s="38"/>
      <c r="S25" s="38"/>
      <c r="T25" s="38"/>
      <c r="U25" s="38"/>
      <c r="V25" s="38"/>
      <c r="W25" s="324" t="s">
        <v>40</v>
      </c>
      <c r="X25" s="324"/>
      <c r="Y25" s="324"/>
      <c r="Z25" s="324"/>
      <c r="AA25" s="324"/>
      <c r="AB25" s="324"/>
      <c r="AC25" s="324"/>
      <c r="AD25" s="324"/>
      <c r="AE25" s="324"/>
      <c r="AF25" s="38"/>
      <c r="AG25" s="38"/>
      <c r="AH25" s="38"/>
      <c r="AI25" s="38"/>
      <c r="AJ25" s="38"/>
      <c r="AK25" s="324" t="s">
        <v>41</v>
      </c>
      <c r="AL25" s="324"/>
      <c r="AM25" s="324"/>
      <c r="AN25" s="324"/>
      <c r="AO25" s="324"/>
      <c r="AP25" s="38"/>
      <c r="AQ25" s="41"/>
      <c r="BE25" s="315"/>
    </row>
    <row r="26" spans="2:57" s="2" customFormat="1" ht="14.45" customHeight="1">
      <c r="B26" s="43"/>
      <c r="C26" s="44"/>
      <c r="D26" s="45" t="s">
        <v>42</v>
      </c>
      <c r="E26" s="44"/>
      <c r="F26" s="45" t="s">
        <v>43</v>
      </c>
      <c r="G26" s="44"/>
      <c r="H26" s="44"/>
      <c r="I26" s="44"/>
      <c r="J26" s="44"/>
      <c r="K26" s="44"/>
      <c r="L26" s="307">
        <v>0.21</v>
      </c>
      <c r="M26" s="308"/>
      <c r="N26" s="308"/>
      <c r="O26" s="308"/>
      <c r="P26" s="44"/>
      <c r="Q26" s="44"/>
      <c r="R26" s="44"/>
      <c r="S26" s="44"/>
      <c r="T26" s="44"/>
      <c r="U26" s="44"/>
      <c r="V26" s="44"/>
      <c r="W26" s="309">
        <f>ROUND(AZ51,2)</f>
        <v>0</v>
      </c>
      <c r="X26" s="308"/>
      <c r="Y26" s="308"/>
      <c r="Z26" s="308"/>
      <c r="AA26" s="308"/>
      <c r="AB26" s="308"/>
      <c r="AC26" s="308"/>
      <c r="AD26" s="308"/>
      <c r="AE26" s="308"/>
      <c r="AF26" s="44"/>
      <c r="AG26" s="44"/>
      <c r="AH26" s="44"/>
      <c r="AI26" s="44"/>
      <c r="AJ26" s="44"/>
      <c r="AK26" s="309">
        <f>ROUND(AV51,2)</f>
        <v>0</v>
      </c>
      <c r="AL26" s="308"/>
      <c r="AM26" s="308"/>
      <c r="AN26" s="308"/>
      <c r="AO26" s="308"/>
      <c r="AP26" s="44"/>
      <c r="AQ26" s="46"/>
      <c r="BE26" s="315"/>
    </row>
    <row r="27" spans="2:57" s="2" customFormat="1" ht="14.45" customHeight="1">
      <c r="B27" s="43"/>
      <c r="C27" s="44"/>
      <c r="D27" s="44"/>
      <c r="E27" s="44"/>
      <c r="F27" s="45" t="s">
        <v>44</v>
      </c>
      <c r="G27" s="44"/>
      <c r="H27" s="44"/>
      <c r="I27" s="44"/>
      <c r="J27" s="44"/>
      <c r="K27" s="44"/>
      <c r="L27" s="307">
        <v>0.15</v>
      </c>
      <c r="M27" s="308"/>
      <c r="N27" s="308"/>
      <c r="O27" s="308"/>
      <c r="P27" s="44"/>
      <c r="Q27" s="44"/>
      <c r="R27" s="44"/>
      <c r="S27" s="44"/>
      <c r="T27" s="44"/>
      <c r="U27" s="44"/>
      <c r="V27" s="44"/>
      <c r="W27" s="309">
        <f>ROUND(BA51,2)</f>
        <v>0</v>
      </c>
      <c r="X27" s="308"/>
      <c r="Y27" s="308"/>
      <c r="Z27" s="308"/>
      <c r="AA27" s="308"/>
      <c r="AB27" s="308"/>
      <c r="AC27" s="308"/>
      <c r="AD27" s="308"/>
      <c r="AE27" s="308"/>
      <c r="AF27" s="44"/>
      <c r="AG27" s="44"/>
      <c r="AH27" s="44"/>
      <c r="AI27" s="44"/>
      <c r="AJ27" s="44"/>
      <c r="AK27" s="309">
        <f>ROUND(AW51,2)</f>
        <v>0</v>
      </c>
      <c r="AL27" s="308"/>
      <c r="AM27" s="308"/>
      <c r="AN27" s="308"/>
      <c r="AO27" s="308"/>
      <c r="AP27" s="44"/>
      <c r="AQ27" s="46"/>
      <c r="BE27" s="315"/>
    </row>
    <row r="28" spans="2:57" s="2" customFormat="1" ht="14.45" customHeight="1" hidden="1">
      <c r="B28" s="43"/>
      <c r="C28" s="44"/>
      <c r="D28" s="44"/>
      <c r="E28" s="44"/>
      <c r="F28" s="45" t="s">
        <v>45</v>
      </c>
      <c r="G28" s="44"/>
      <c r="H28" s="44"/>
      <c r="I28" s="44"/>
      <c r="J28" s="44"/>
      <c r="K28" s="44"/>
      <c r="L28" s="307">
        <v>0.21</v>
      </c>
      <c r="M28" s="308"/>
      <c r="N28" s="308"/>
      <c r="O28" s="308"/>
      <c r="P28" s="44"/>
      <c r="Q28" s="44"/>
      <c r="R28" s="44"/>
      <c r="S28" s="44"/>
      <c r="T28" s="44"/>
      <c r="U28" s="44"/>
      <c r="V28" s="44"/>
      <c r="W28" s="309">
        <f>ROUND(BB51,2)</f>
        <v>0</v>
      </c>
      <c r="X28" s="308"/>
      <c r="Y28" s="308"/>
      <c r="Z28" s="308"/>
      <c r="AA28" s="308"/>
      <c r="AB28" s="308"/>
      <c r="AC28" s="308"/>
      <c r="AD28" s="308"/>
      <c r="AE28" s="308"/>
      <c r="AF28" s="44"/>
      <c r="AG28" s="44"/>
      <c r="AH28" s="44"/>
      <c r="AI28" s="44"/>
      <c r="AJ28" s="44"/>
      <c r="AK28" s="309">
        <v>0</v>
      </c>
      <c r="AL28" s="308"/>
      <c r="AM28" s="308"/>
      <c r="AN28" s="308"/>
      <c r="AO28" s="308"/>
      <c r="AP28" s="44"/>
      <c r="AQ28" s="46"/>
      <c r="BE28" s="315"/>
    </row>
    <row r="29" spans="2:57" s="2" customFormat="1" ht="14.45" customHeight="1" hidden="1">
      <c r="B29" s="43"/>
      <c r="C29" s="44"/>
      <c r="D29" s="44"/>
      <c r="E29" s="44"/>
      <c r="F29" s="45" t="s">
        <v>46</v>
      </c>
      <c r="G29" s="44"/>
      <c r="H29" s="44"/>
      <c r="I29" s="44"/>
      <c r="J29" s="44"/>
      <c r="K29" s="44"/>
      <c r="L29" s="307">
        <v>0.15</v>
      </c>
      <c r="M29" s="308"/>
      <c r="N29" s="308"/>
      <c r="O29" s="308"/>
      <c r="P29" s="44"/>
      <c r="Q29" s="44"/>
      <c r="R29" s="44"/>
      <c r="S29" s="44"/>
      <c r="T29" s="44"/>
      <c r="U29" s="44"/>
      <c r="V29" s="44"/>
      <c r="W29" s="309">
        <f>ROUND(BC51,2)</f>
        <v>0</v>
      </c>
      <c r="X29" s="308"/>
      <c r="Y29" s="308"/>
      <c r="Z29" s="308"/>
      <c r="AA29" s="308"/>
      <c r="AB29" s="308"/>
      <c r="AC29" s="308"/>
      <c r="AD29" s="308"/>
      <c r="AE29" s="308"/>
      <c r="AF29" s="44"/>
      <c r="AG29" s="44"/>
      <c r="AH29" s="44"/>
      <c r="AI29" s="44"/>
      <c r="AJ29" s="44"/>
      <c r="AK29" s="309">
        <v>0</v>
      </c>
      <c r="AL29" s="308"/>
      <c r="AM29" s="308"/>
      <c r="AN29" s="308"/>
      <c r="AO29" s="308"/>
      <c r="AP29" s="44"/>
      <c r="AQ29" s="46"/>
      <c r="BE29" s="315"/>
    </row>
    <row r="30" spans="2:57" s="2" customFormat="1" ht="14.45" customHeight="1" hidden="1">
      <c r="B30" s="43"/>
      <c r="C30" s="44"/>
      <c r="D30" s="44"/>
      <c r="E30" s="44"/>
      <c r="F30" s="45" t="s">
        <v>47</v>
      </c>
      <c r="G30" s="44"/>
      <c r="H30" s="44"/>
      <c r="I30" s="44"/>
      <c r="J30" s="44"/>
      <c r="K30" s="44"/>
      <c r="L30" s="307">
        <v>0</v>
      </c>
      <c r="M30" s="308"/>
      <c r="N30" s="308"/>
      <c r="O30" s="308"/>
      <c r="P30" s="44"/>
      <c r="Q30" s="44"/>
      <c r="R30" s="44"/>
      <c r="S30" s="44"/>
      <c r="T30" s="44"/>
      <c r="U30" s="44"/>
      <c r="V30" s="44"/>
      <c r="W30" s="309">
        <f>ROUND(BD51,2)</f>
        <v>0</v>
      </c>
      <c r="X30" s="308"/>
      <c r="Y30" s="308"/>
      <c r="Z30" s="308"/>
      <c r="AA30" s="308"/>
      <c r="AB30" s="308"/>
      <c r="AC30" s="308"/>
      <c r="AD30" s="308"/>
      <c r="AE30" s="308"/>
      <c r="AF30" s="44"/>
      <c r="AG30" s="44"/>
      <c r="AH30" s="44"/>
      <c r="AI30" s="44"/>
      <c r="AJ30" s="44"/>
      <c r="AK30" s="309">
        <v>0</v>
      </c>
      <c r="AL30" s="308"/>
      <c r="AM30" s="308"/>
      <c r="AN30" s="308"/>
      <c r="AO30" s="308"/>
      <c r="AP30" s="44"/>
      <c r="AQ30" s="46"/>
      <c r="BE30" s="315"/>
    </row>
    <row r="31" spans="2:57" s="1" customFormat="1" ht="6.95" customHeight="1"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41"/>
      <c r="BE31" s="315"/>
    </row>
    <row r="32" spans="2:57" s="1" customFormat="1" ht="25.9" customHeight="1">
      <c r="B32" s="37"/>
      <c r="C32" s="47"/>
      <c r="D32" s="48" t="s">
        <v>48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50" t="s">
        <v>49</v>
      </c>
      <c r="U32" s="49"/>
      <c r="V32" s="49"/>
      <c r="W32" s="49"/>
      <c r="X32" s="310" t="s">
        <v>50</v>
      </c>
      <c r="Y32" s="311"/>
      <c r="Z32" s="311"/>
      <c r="AA32" s="311"/>
      <c r="AB32" s="311"/>
      <c r="AC32" s="49"/>
      <c r="AD32" s="49"/>
      <c r="AE32" s="49"/>
      <c r="AF32" s="49"/>
      <c r="AG32" s="49"/>
      <c r="AH32" s="49"/>
      <c r="AI32" s="49"/>
      <c r="AJ32" s="49"/>
      <c r="AK32" s="312">
        <f>SUM(AK23:AK30)</f>
        <v>0</v>
      </c>
      <c r="AL32" s="311"/>
      <c r="AM32" s="311"/>
      <c r="AN32" s="311"/>
      <c r="AO32" s="313"/>
      <c r="AP32" s="47"/>
      <c r="AQ32" s="51"/>
      <c r="BE32" s="315"/>
    </row>
    <row r="33" spans="2:43" s="1" customFormat="1" ht="6.95" customHeight="1"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41"/>
    </row>
    <row r="34" spans="2:43" s="1" customFormat="1" ht="6.95" customHeight="1"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4"/>
    </row>
    <row r="38" spans="2:44" s="1" customFormat="1" ht="6.95" customHeight="1">
      <c r="B38" s="55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7"/>
    </row>
    <row r="39" spans="2:44" s="1" customFormat="1" ht="36.95" customHeight="1">
      <c r="B39" s="37"/>
      <c r="C39" s="58" t="s">
        <v>51</v>
      </c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7"/>
    </row>
    <row r="40" spans="2:44" s="1" customFormat="1" ht="6.95" customHeight="1">
      <c r="B40" s="37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7"/>
    </row>
    <row r="41" spans="2:44" s="3" customFormat="1" ht="14.45" customHeight="1">
      <c r="B41" s="60"/>
      <c r="C41" s="61" t="s">
        <v>15</v>
      </c>
      <c r="D41" s="62"/>
      <c r="E41" s="62"/>
      <c r="F41" s="62"/>
      <c r="G41" s="62"/>
      <c r="H41" s="62"/>
      <c r="I41" s="62"/>
      <c r="J41" s="62"/>
      <c r="K41" s="62"/>
      <c r="L41" s="62" t="str">
        <f>K5</f>
        <v>E201218</v>
      </c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3"/>
    </row>
    <row r="42" spans="2:44" s="4" customFormat="1" ht="36.95" customHeight="1">
      <c r="B42" s="64"/>
      <c r="C42" s="65" t="s">
        <v>18</v>
      </c>
      <c r="D42" s="66"/>
      <c r="E42" s="66"/>
      <c r="F42" s="66"/>
      <c r="G42" s="66"/>
      <c r="H42" s="66"/>
      <c r="I42" s="66"/>
      <c r="J42" s="66"/>
      <c r="K42" s="66"/>
      <c r="L42" s="293" t="str">
        <f>K6</f>
        <v>VOŠ pedagogická a SPgŠ Litomyšl, rekonstrukce elektroinstalace</v>
      </c>
      <c r="M42" s="294"/>
      <c r="N42" s="294"/>
      <c r="O42" s="294"/>
      <c r="P42" s="294"/>
      <c r="Q42" s="294"/>
      <c r="R42" s="294"/>
      <c r="S42" s="294"/>
      <c r="T42" s="294"/>
      <c r="U42" s="294"/>
      <c r="V42" s="294"/>
      <c r="W42" s="294"/>
      <c r="X42" s="294"/>
      <c r="Y42" s="294"/>
      <c r="Z42" s="294"/>
      <c r="AA42" s="294"/>
      <c r="AB42" s="294"/>
      <c r="AC42" s="294"/>
      <c r="AD42" s="294"/>
      <c r="AE42" s="294"/>
      <c r="AF42" s="294"/>
      <c r="AG42" s="294"/>
      <c r="AH42" s="294"/>
      <c r="AI42" s="294"/>
      <c r="AJ42" s="294"/>
      <c r="AK42" s="294"/>
      <c r="AL42" s="294"/>
      <c r="AM42" s="294"/>
      <c r="AN42" s="294"/>
      <c r="AO42" s="294"/>
      <c r="AP42" s="66"/>
      <c r="AQ42" s="66"/>
      <c r="AR42" s="67"/>
    </row>
    <row r="43" spans="2:44" s="1" customFormat="1" ht="6.95" customHeight="1">
      <c r="B43" s="37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7"/>
    </row>
    <row r="44" spans="2:44" s="1" customFormat="1" ht="15">
      <c r="B44" s="37"/>
      <c r="C44" s="61" t="s">
        <v>23</v>
      </c>
      <c r="D44" s="59"/>
      <c r="E44" s="59"/>
      <c r="F44" s="59"/>
      <c r="G44" s="59"/>
      <c r="H44" s="59"/>
      <c r="I44" s="59"/>
      <c r="J44" s="59"/>
      <c r="K44" s="59"/>
      <c r="L44" s="68" t="str">
        <f>IF(K8="","",K8)</f>
        <v>Komenského náměstí 22. 570 12 Litomyšl</v>
      </c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61" t="s">
        <v>25</v>
      </c>
      <c r="AJ44" s="59"/>
      <c r="AK44" s="59"/>
      <c r="AL44" s="59"/>
      <c r="AM44" s="295" t="str">
        <f>IF(AN8="","",AN8)</f>
        <v>12. 12. 2018</v>
      </c>
      <c r="AN44" s="295"/>
      <c r="AO44" s="59"/>
      <c r="AP44" s="59"/>
      <c r="AQ44" s="59"/>
      <c r="AR44" s="57"/>
    </row>
    <row r="45" spans="2:44" s="1" customFormat="1" ht="6.95" customHeight="1">
      <c r="B45" s="37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7"/>
    </row>
    <row r="46" spans="2:56" s="1" customFormat="1" ht="15">
      <c r="B46" s="37"/>
      <c r="C46" s="61" t="s">
        <v>27</v>
      </c>
      <c r="D46" s="59"/>
      <c r="E46" s="59"/>
      <c r="F46" s="59"/>
      <c r="G46" s="59"/>
      <c r="H46" s="59"/>
      <c r="I46" s="59"/>
      <c r="J46" s="59"/>
      <c r="K46" s="59"/>
      <c r="L46" s="62" t="str">
        <f>IF(E11="","",E11)</f>
        <v>Pardubický kraj, Komenského náměstí 125, Pardubice</v>
      </c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61" t="s">
        <v>33</v>
      </c>
      <c r="AJ46" s="59"/>
      <c r="AK46" s="59"/>
      <c r="AL46" s="59"/>
      <c r="AM46" s="296" t="str">
        <f>IF(E17="","",E17)</f>
        <v>Eramont s.r.o. Balbínova 1091, Hradec Králové</v>
      </c>
      <c r="AN46" s="296"/>
      <c r="AO46" s="296"/>
      <c r="AP46" s="296"/>
      <c r="AQ46" s="59"/>
      <c r="AR46" s="57"/>
      <c r="AS46" s="297" t="s">
        <v>52</v>
      </c>
      <c r="AT46" s="298"/>
      <c r="AU46" s="70"/>
      <c r="AV46" s="70"/>
      <c r="AW46" s="70"/>
      <c r="AX46" s="70"/>
      <c r="AY46" s="70"/>
      <c r="AZ46" s="70"/>
      <c r="BA46" s="70"/>
      <c r="BB46" s="70"/>
      <c r="BC46" s="70"/>
      <c r="BD46" s="71"/>
    </row>
    <row r="47" spans="2:56" s="1" customFormat="1" ht="15">
      <c r="B47" s="37"/>
      <c r="C47" s="61" t="s">
        <v>31</v>
      </c>
      <c r="D47" s="59"/>
      <c r="E47" s="59"/>
      <c r="F47" s="59"/>
      <c r="G47" s="59"/>
      <c r="H47" s="59"/>
      <c r="I47" s="59"/>
      <c r="J47" s="59"/>
      <c r="K47" s="59"/>
      <c r="L47" s="62" t="str">
        <f>IF(E14="Vyplň údaj","",E14)</f>
        <v/>
      </c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7"/>
      <c r="AS47" s="299"/>
      <c r="AT47" s="300"/>
      <c r="AU47" s="72"/>
      <c r="AV47" s="72"/>
      <c r="AW47" s="72"/>
      <c r="AX47" s="72"/>
      <c r="AY47" s="72"/>
      <c r="AZ47" s="72"/>
      <c r="BA47" s="72"/>
      <c r="BB47" s="72"/>
      <c r="BC47" s="72"/>
      <c r="BD47" s="73"/>
    </row>
    <row r="48" spans="2:56" s="1" customFormat="1" ht="10.9" customHeight="1">
      <c r="B48" s="37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7"/>
      <c r="AS48" s="301"/>
      <c r="AT48" s="302"/>
      <c r="AU48" s="38"/>
      <c r="AV48" s="38"/>
      <c r="AW48" s="38"/>
      <c r="AX48" s="38"/>
      <c r="AY48" s="38"/>
      <c r="AZ48" s="38"/>
      <c r="BA48" s="38"/>
      <c r="BB48" s="38"/>
      <c r="BC48" s="38"/>
      <c r="BD48" s="74"/>
    </row>
    <row r="49" spans="2:56" s="1" customFormat="1" ht="29.25" customHeight="1">
      <c r="B49" s="37"/>
      <c r="C49" s="303" t="s">
        <v>53</v>
      </c>
      <c r="D49" s="304"/>
      <c r="E49" s="304"/>
      <c r="F49" s="304"/>
      <c r="G49" s="304"/>
      <c r="H49" s="75"/>
      <c r="I49" s="305" t="s">
        <v>54</v>
      </c>
      <c r="J49" s="304"/>
      <c r="K49" s="304"/>
      <c r="L49" s="304"/>
      <c r="M49" s="304"/>
      <c r="N49" s="304"/>
      <c r="O49" s="304"/>
      <c r="P49" s="304"/>
      <c r="Q49" s="304"/>
      <c r="R49" s="304"/>
      <c r="S49" s="304"/>
      <c r="T49" s="304"/>
      <c r="U49" s="304"/>
      <c r="V49" s="304"/>
      <c r="W49" s="304"/>
      <c r="X49" s="304"/>
      <c r="Y49" s="304"/>
      <c r="Z49" s="304"/>
      <c r="AA49" s="304"/>
      <c r="AB49" s="304"/>
      <c r="AC49" s="304"/>
      <c r="AD49" s="304"/>
      <c r="AE49" s="304"/>
      <c r="AF49" s="304"/>
      <c r="AG49" s="306" t="s">
        <v>55</v>
      </c>
      <c r="AH49" s="304"/>
      <c r="AI49" s="304"/>
      <c r="AJ49" s="304"/>
      <c r="AK49" s="304"/>
      <c r="AL49" s="304"/>
      <c r="AM49" s="304"/>
      <c r="AN49" s="305" t="s">
        <v>56</v>
      </c>
      <c r="AO49" s="304"/>
      <c r="AP49" s="304"/>
      <c r="AQ49" s="76" t="s">
        <v>57</v>
      </c>
      <c r="AR49" s="57"/>
      <c r="AS49" s="77" t="s">
        <v>58</v>
      </c>
      <c r="AT49" s="78" t="s">
        <v>59</v>
      </c>
      <c r="AU49" s="78" t="s">
        <v>60</v>
      </c>
      <c r="AV49" s="78" t="s">
        <v>61</v>
      </c>
      <c r="AW49" s="78" t="s">
        <v>62</v>
      </c>
      <c r="AX49" s="78" t="s">
        <v>63</v>
      </c>
      <c r="AY49" s="78" t="s">
        <v>64</v>
      </c>
      <c r="AZ49" s="78" t="s">
        <v>65</v>
      </c>
      <c r="BA49" s="78" t="s">
        <v>66</v>
      </c>
      <c r="BB49" s="78" t="s">
        <v>67</v>
      </c>
      <c r="BC49" s="78" t="s">
        <v>68</v>
      </c>
      <c r="BD49" s="79" t="s">
        <v>69</v>
      </c>
    </row>
    <row r="50" spans="2:56" s="1" customFormat="1" ht="10.9" customHeight="1">
      <c r="B50" s="37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7"/>
      <c r="AS50" s="80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2"/>
    </row>
    <row r="51" spans="2:90" s="4" customFormat="1" ht="32.45" customHeight="1">
      <c r="B51" s="64"/>
      <c r="C51" s="83" t="s">
        <v>70</v>
      </c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287">
        <f>ROUND(SUM(AG52:AG53),2)</f>
        <v>0</v>
      </c>
      <c r="AH51" s="287"/>
      <c r="AI51" s="287"/>
      <c r="AJ51" s="287"/>
      <c r="AK51" s="287"/>
      <c r="AL51" s="287"/>
      <c r="AM51" s="287"/>
      <c r="AN51" s="288">
        <f>SUM(AG51,AT51)</f>
        <v>0</v>
      </c>
      <c r="AO51" s="288"/>
      <c r="AP51" s="288"/>
      <c r="AQ51" s="85" t="s">
        <v>21</v>
      </c>
      <c r="AR51" s="67"/>
      <c r="AS51" s="86">
        <f>ROUND(SUM(AS52:AS53),2)</f>
        <v>0</v>
      </c>
      <c r="AT51" s="87">
        <f>ROUND(SUM(AV51:AW51),2)</f>
        <v>0</v>
      </c>
      <c r="AU51" s="88">
        <f>ROUND(SUM(AU52:AU53),5)</f>
        <v>0</v>
      </c>
      <c r="AV51" s="87">
        <f>ROUND(AZ51*L26,2)</f>
        <v>0</v>
      </c>
      <c r="AW51" s="87">
        <f>ROUND(BA51*L27,2)</f>
        <v>0</v>
      </c>
      <c r="AX51" s="87">
        <f>ROUND(BB51*L26,2)</f>
        <v>0</v>
      </c>
      <c r="AY51" s="87">
        <f>ROUND(BC51*L27,2)</f>
        <v>0</v>
      </c>
      <c r="AZ51" s="87">
        <f>ROUND(SUM(AZ52:AZ53),2)</f>
        <v>0</v>
      </c>
      <c r="BA51" s="87">
        <f>ROUND(SUM(BA52:BA53),2)</f>
        <v>0</v>
      </c>
      <c r="BB51" s="87">
        <f>ROUND(SUM(BB52:BB53),2)</f>
        <v>0</v>
      </c>
      <c r="BC51" s="87">
        <f>ROUND(SUM(BC52:BC53),2)</f>
        <v>0</v>
      </c>
      <c r="BD51" s="89">
        <f>ROUND(SUM(BD52:BD53),2)</f>
        <v>0</v>
      </c>
      <c r="BS51" s="90" t="s">
        <v>71</v>
      </c>
      <c r="BT51" s="90" t="s">
        <v>72</v>
      </c>
      <c r="BU51" s="91" t="s">
        <v>73</v>
      </c>
      <c r="BV51" s="90" t="s">
        <v>74</v>
      </c>
      <c r="BW51" s="90" t="s">
        <v>7</v>
      </c>
      <c r="BX51" s="90" t="s">
        <v>75</v>
      </c>
      <c r="CL51" s="90" t="s">
        <v>21</v>
      </c>
    </row>
    <row r="52" spans="1:91" s="5" customFormat="1" ht="31.5" customHeight="1">
      <c r="A52" s="92" t="s">
        <v>76</v>
      </c>
      <c r="B52" s="93"/>
      <c r="C52" s="94"/>
      <c r="D52" s="292" t="s">
        <v>77</v>
      </c>
      <c r="E52" s="292"/>
      <c r="F52" s="292"/>
      <c r="G52" s="292"/>
      <c r="H52" s="292"/>
      <c r="I52" s="95"/>
      <c r="J52" s="292" t="s">
        <v>78</v>
      </c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0">
        <f>'EI - Elektroinstalace - s...'!J27</f>
        <v>0</v>
      </c>
      <c r="AH52" s="291"/>
      <c r="AI52" s="291"/>
      <c r="AJ52" s="291"/>
      <c r="AK52" s="291"/>
      <c r="AL52" s="291"/>
      <c r="AM52" s="291"/>
      <c r="AN52" s="290">
        <f>SUM(AG52,AT52)</f>
        <v>0</v>
      </c>
      <c r="AO52" s="291"/>
      <c r="AP52" s="291"/>
      <c r="AQ52" s="96" t="s">
        <v>79</v>
      </c>
      <c r="AR52" s="97"/>
      <c r="AS52" s="98">
        <v>0</v>
      </c>
      <c r="AT52" s="99">
        <f>ROUND(SUM(AV52:AW52),2)</f>
        <v>0</v>
      </c>
      <c r="AU52" s="100">
        <f>'EI - Elektroinstalace - s...'!P398</f>
        <v>0</v>
      </c>
      <c r="AV52" s="99">
        <f>'EI - Elektroinstalace - s...'!J30</f>
        <v>0</v>
      </c>
      <c r="AW52" s="99">
        <f>'EI - Elektroinstalace - s...'!J31</f>
        <v>0</v>
      </c>
      <c r="AX52" s="99">
        <f>'EI - Elektroinstalace - s...'!J32</f>
        <v>0</v>
      </c>
      <c r="AY52" s="99">
        <f>'EI - Elektroinstalace - s...'!J33</f>
        <v>0</v>
      </c>
      <c r="AZ52" s="99">
        <f>'EI - Elektroinstalace - s...'!F30</f>
        <v>0</v>
      </c>
      <c r="BA52" s="99">
        <f>'EI - Elektroinstalace - s...'!F31</f>
        <v>0</v>
      </c>
      <c r="BB52" s="99">
        <f>'EI - Elektroinstalace - s...'!F32</f>
        <v>0</v>
      </c>
      <c r="BC52" s="99">
        <f>'EI - Elektroinstalace - s...'!F33</f>
        <v>0</v>
      </c>
      <c r="BD52" s="101">
        <f>'EI - Elektroinstalace - s...'!F34</f>
        <v>0</v>
      </c>
      <c r="BT52" s="102" t="s">
        <v>80</v>
      </c>
      <c r="BV52" s="102" t="s">
        <v>74</v>
      </c>
      <c r="BW52" s="102" t="s">
        <v>81</v>
      </c>
      <c r="BX52" s="102" t="s">
        <v>7</v>
      </c>
      <c r="CL52" s="102" t="s">
        <v>21</v>
      </c>
      <c r="CM52" s="102" t="s">
        <v>82</v>
      </c>
    </row>
    <row r="53" spans="1:91" s="5" customFormat="1" ht="31.5" customHeight="1">
      <c r="A53" s="92" t="s">
        <v>76</v>
      </c>
      <c r="B53" s="93"/>
      <c r="C53" s="94"/>
      <c r="D53" s="292" t="s">
        <v>83</v>
      </c>
      <c r="E53" s="292"/>
      <c r="F53" s="292"/>
      <c r="G53" s="292"/>
      <c r="H53" s="292"/>
      <c r="I53" s="95"/>
      <c r="J53" s="292" t="s">
        <v>84</v>
      </c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0">
        <f>'VRN - Vedlejší a ostatní ...'!J27</f>
        <v>0</v>
      </c>
      <c r="AH53" s="291"/>
      <c r="AI53" s="291"/>
      <c r="AJ53" s="291"/>
      <c r="AK53" s="291"/>
      <c r="AL53" s="291"/>
      <c r="AM53" s="291"/>
      <c r="AN53" s="290">
        <f>SUM(AG53,AT53)</f>
        <v>0</v>
      </c>
      <c r="AO53" s="291"/>
      <c r="AP53" s="291"/>
      <c r="AQ53" s="96" t="s">
        <v>79</v>
      </c>
      <c r="AR53" s="97"/>
      <c r="AS53" s="103">
        <v>0</v>
      </c>
      <c r="AT53" s="104">
        <f>ROUND(SUM(AV53:AW53),2)</f>
        <v>0</v>
      </c>
      <c r="AU53" s="105">
        <f>'VRN - Vedlejší a ostatní ...'!P77</f>
        <v>0</v>
      </c>
      <c r="AV53" s="104">
        <f>'VRN - Vedlejší a ostatní ...'!J30</f>
        <v>0</v>
      </c>
      <c r="AW53" s="104">
        <f>'VRN - Vedlejší a ostatní ...'!J31</f>
        <v>0</v>
      </c>
      <c r="AX53" s="104">
        <f>'VRN - Vedlejší a ostatní ...'!J32</f>
        <v>0</v>
      </c>
      <c r="AY53" s="104">
        <f>'VRN - Vedlejší a ostatní ...'!J33</f>
        <v>0</v>
      </c>
      <c r="AZ53" s="104">
        <f>'VRN - Vedlejší a ostatní ...'!F30</f>
        <v>0</v>
      </c>
      <c r="BA53" s="104">
        <f>'VRN - Vedlejší a ostatní ...'!F31</f>
        <v>0</v>
      </c>
      <c r="BB53" s="104">
        <f>'VRN - Vedlejší a ostatní ...'!F32</f>
        <v>0</v>
      </c>
      <c r="BC53" s="104">
        <f>'VRN - Vedlejší a ostatní ...'!F33</f>
        <v>0</v>
      </c>
      <c r="BD53" s="106">
        <f>'VRN - Vedlejší a ostatní ...'!F34</f>
        <v>0</v>
      </c>
      <c r="BT53" s="102" t="s">
        <v>80</v>
      </c>
      <c r="BV53" s="102" t="s">
        <v>74</v>
      </c>
      <c r="BW53" s="102" t="s">
        <v>85</v>
      </c>
      <c r="BX53" s="102" t="s">
        <v>7</v>
      </c>
      <c r="CL53" s="102" t="s">
        <v>21</v>
      </c>
      <c r="CM53" s="102" t="s">
        <v>82</v>
      </c>
    </row>
    <row r="54" spans="2:44" s="1" customFormat="1" ht="30" customHeight="1">
      <c r="B54" s="37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7"/>
    </row>
    <row r="55" spans="2:44" s="1" customFormat="1" ht="6.95" customHeight="1">
      <c r="B55" s="52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7"/>
    </row>
  </sheetData>
  <sheetProtection algorithmName="SHA-512" hashValue="tOVXCVnVC9xgPeXLI7UpRmJhoqcMUwwBNHkBKNNUDPpcG7geBAIU8enTl8wXIaDP8SWpijMHboUXu0DWaX16FA==" saltValue="EJLs9EimHZKxfZ3KsbPEp/X9UhVBYWHv5eB8DlmYgrYH9gzIS/o2XYyqYnSJPxbmERvBDoZeanQYJrJfQNMrzw==" spinCount="100000" sheet="1" objects="1" scenarios="1" formatColumns="0" formatRows="0"/>
  <mergeCells count="45">
    <mergeCell ref="L28:O28"/>
    <mergeCell ref="L26:O26"/>
    <mergeCell ref="W26:AE26"/>
    <mergeCell ref="AK26:AO26"/>
    <mergeCell ref="L27:O27"/>
    <mergeCell ref="W27:AE27"/>
    <mergeCell ref="AK27:AO27"/>
    <mergeCell ref="K6:AO6"/>
    <mergeCell ref="E14:AJ14"/>
    <mergeCell ref="E20:AN20"/>
    <mergeCell ref="AK23:AO23"/>
    <mergeCell ref="L25:O25"/>
    <mergeCell ref="W25:AE25"/>
    <mergeCell ref="AK25:AO25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D52:H52"/>
    <mergeCell ref="J52:AF52"/>
    <mergeCell ref="AN53:AP53"/>
    <mergeCell ref="AG53:AM53"/>
    <mergeCell ref="D53:H53"/>
    <mergeCell ref="J53:AF53"/>
    <mergeCell ref="AG51:AM51"/>
    <mergeCell ref="AN51:AP51"/>
    <mergeCell ref="AR2:BE2"/>
    <mergeCell ref="AN52:AP52"/>
    <mergeCell ref="AG52:AM52"/>
    <mergeCell ref="L42:AO42"/>
    <mergeCell ref="AM44:AN44"/>
    <mergeCell ref="AM46:AP46"/>
    <mergeCell ref="AS46:AT48"/>
    <mergeCell ref="W28:AE28"/>
    <mergeCell ref="AK28:AO28"/>
    <mergeCell ref="L29:O29"/>
    <mergeCell ref="W29:AE29"/>
    <mergeCell ref="AK29:AO29"/>
    <mergeCell ref="BE5:BE32"/>
    <mergeCell ref="K5:AO5"/>
  </mergeCells>
  <hyperlinks>
    <hyperlink ref="K1:S1" location="C2" display="1) Rekapitulace stavby"/>
    <hyperlink ref="W1:AI1" location="C51" display="2) Rekapitulace objektů stavby a soupisů prací"/>
    <hyperlink ref="A52" location="'EI - Elektroinstalace - s...'!C2" display="/"/>
    <hyperlink ref="A53" location="'VRN - Vedlejší a ostatní 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388"/>
  <sheetViews>
    <sheetView showGridLines="0" workbookViewId="0" topLeftCell="A1">
      <pane ySplit="1" topLeftCell="A495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7"/>
      <c r="B1" s="108"/>
      <c r="C1" s="108"/>
      <c r="D1" s="109" t="s">
        <v>1</v>
      </c>
      <c r="E1" s="108"/>
      <c r="F1" s="110" t="s">
        <v>86</v>
      </c>
      <c r="G1" s="329" t="s">
        <v>87</v>
      </c>
      <c r="H1" s="329"/>
      <c r="I1" s="111"/>
      <c r="J1" s="110" t="s">
        <v>88</v>
      </c>
      <c r="K1" s="109" t="s">
        <v>89</v>
      </c>
      <c r="L1" s="110" t="s">
        <v>90</v>
      </c>
      <c r="M1" s="110"/>
      <c r="N1" s="110"/>
      <c r="O1" s="110"/>
      <c r="P1" s="110"/>
      <c r="Q1" s="110"/>
      <c r="R1" s="110"/>
      <c r="S1" s="110"/>
      <c r="T1" s="110"/>
      <c r="U1" s="16"/>
      <c r="V1" s="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AT2" s="20" t="s">
        <v>81</v>
      </c>
    </row>
    <row r="3" spans="2:46" ht="6.95" customHeight="1">
      <c r="B3" s="21"/>
      <c r="C3" s="22"/>
      <c r="D3" s="22"/>
      <c r="E3" s="22"/>
      <c r="F3" s="22"/>
      <c r="G3" s="22"/>
      <c r="H3" s="22"/>
      <c r="I3" s="112"/>
      <c r="J3" s="22"/>
      <c r="K3" s="23"/>
      <c r="AT3" s="20" t="s">
        <v>82</v>
      </c>
    </row>
    <row r="4" spans="2:46" ht="36.95" customHeight="1">
      <c r="B4" s="24"/>
      <c r="C4" s="25"/>
      <c r="D4" s="26" t="s">
        <v>91</v>
      </c>
      <c r="E4" s="25"/>
      <c r="F4" s="25"/>
      <c r="G4" s="25"/>
      <c r="H4" s="25"/>
      <c r="I4" s="113"/>
      <c r="J4" s="25"/>
      <c r="K4" s="27"/>
      <c r="M4" s="28" t="s">
        <v>12</v>
      </c>
      <c r="AT4" s="20" t="s">
        <v>6</v>
      </c>
    </row>
    <row r="5" spans="2:11" ht="6.95" customHeight="1">
      <c r="B5" s="24"/>
      <c r="C5" s="25"/>
      <c r="D5" s="25"/>
      <c r="E5" s="25"/>
      <c r="F5" s="25"/>
      <c r="G5" s="25"/>
      <c r="H5" s="25"/>
      <c r="I5" s="113"/>
      <c r="J5" s="25"/>
      <c r="K5" s="27"/>
    </row>
    <row r="6" spans="2:11" ht="15">
      <c r="B6" s="24"/>
      <c r="C6" s="25"/>
      <c r="D6" s="33" t="s">
        <v>18</v>
      </c>
      <c r="E6" s="25"/>
      <c r="F6" s="25"/>
      <c r="G6" s="25"/>
      <c r="H6" s="25"/>
      <c r="I6" s="113"/>
      <c r="J6" s="25"/>
      <c r="K6" s="27"/>
    </row>
    <row r="7" spans="2:11" ht="16.5" customHeight="1">
      <c r="B7" s="24"/>
      <c r="C7" s="25"/>
      <c r="D7" s="25"/>
      <c r="E7" s="330" t="str">
        <f>'Rekapitulace stavby'!K6</f>
        <v>VOŠ pedagogická a SPgŠ Litomyšl, rekonstrukce elektroinstalace</v>
      </c>
      <c r="F7" s="331"/>
      <c r="G7" s="331"/>
      <c r="H7" s="331"/>
      <c r="I7" s="113"/>
      <c r="J7" s="25"/>
      <c r="K7" s="27"/>
    </row>
    <row r="8" spans="2:11" s="1" customFormat="1" ht="15">
      <c r="B8" s="37"/>
      <c r="C8" s="38"/>
      <c r="D8" s="33" t="s">
        <v>92</v>
      </c>
      <c r="E8" s="38"/>
      <c r="F8" s="38"/>
      <c r="G8" s="38"/>
      <c r="H8" s="38"/>
      <c r="I8" s="114"/>
      <c r="J8" s="38"/>
      <c r="K8" s="41"/>
    </row>
    <row r="9" spans="2:11" s="1" customFormat="1" ht="36.95" customHeight="1">
      <c r="B9" s="37"/>
      <c r="C9" s="38"/>
      <c r="D9" s="38"/>
      <c r="E9" s="332" t="s">
        <v>93</v>
      </c>
      <c r="F9" s="333"/>
      <c r="G9" s="333"/>
      <c r="H9" s="333"/>
      <c r="I9" s="114"/>
      <c r="J9" s="38"/>
      <c r="K9" s="41"/>
    </row>
    <row r="10" spans="2:11" s="1" customFormat="1" ht="13.5">
      <c r="B10" s="37"/>
      <c r="C10" s="38"/>
      <c r="D10" s="38"/>
      <c r="E10" s="38"/>
      <c r="F10" s="38"/>
      <c r="G10" s="38"/>
      <c r="H10" s="38"/>
      <c r="I10" s="114"/>
      <c r="J10" s="38"/>
      <c r="K10" s="41"/>
    </row>
    <row r="11" spans="2:11" s="1" customFormat="1" ht="14.45" customHeight="1">
      <c r="B11" s="37"/>
      <c r="C11" s="38"/>
      <c r="D11" s="33" t="s">
        <v>20</v>
      </c>
      <c r="E11" s="38"/>
      <c r="F11" s="31" t="s">
        <v>21</v>
      </c>
      <c r="G11" s="38"/>
      <c r="H11" s="38"/>
      <c r="I11" s="115" t="s">
        <v>22</v>
      </c>
      <c r="J11" s="31" t="s">
        <v>21</v>
      </c>
      <c r="K11" s="41"/>
    </row>
    <row r="12" spans="2:11" s="1" customFormat="1" ht="14.45" customHeight="1">
      <c r="B12" s="37"/>
      <c r="C12" s="38"/>
      <c r="D12" s="33" t="s">
        <v>23</v>
      </c>
      <c r="E12" s="38"/>
      <c r="F12" s="31" t="s">
        <v>24</v>
      </c>
      <c r="G12" s="38"/>
      <c r="H12" s="38"/>
      <c r="I12" s="115" t="s">
        <v>25</v>
      </c>
      <c r="J12" s="116" t="str">
        <f>'Rekapitulace stavby'!AN8</f>
        <v>12. 12. 2018</v>
      </c>
      <c r="K12" s="41"/>
    </row>
    <row r="13" spans="2:11" s="1" customFormat="1" ht="10.9" customHeight="1">
      <c r="B13" s="37"/>
      <c r="C13" s="38"/>
      <c r="D13" s="38"/>
      <c r="E13" s="38"/>
      <c r="F13" s="38"/>
      <c r="G13" s="38"/>
      <c r="H13" s="38"/>
      <c r="I13" s="114"/>
      <c r="J13" s="38"/>
      <c r="K13" s="41"/>
    </row>
    <row r="14" spans="2:11" s="1" customFormat="1" ht="14.45" customHeight="1">
      <c r="B14" s="37"/>
      <c r="C14" s="38"/>
      <c r="D14" s="33" t="s">
        <v>27</v>
      </c>
      <c r="E14" s="38"/>
      <c r="F14" s="38"/>
      <c r="G14" s="38"/>
      <c r="H14" s="38"/>
      <c r="I14" s="115" t="s">
        <v>28</v>
      </c>
      <c r="J14" s="31" t="s">
        <v>21</v>
      </c>
      <c r="K14" s="41"/>
    </row>
    <row r="15" spans="2:11" s="1" customFormat="1" ht="18" customHeight="1">
      <c r="B15" s="37"/>
      <c r="C15" s="38"/>
      <c r="D15" s="38"/>
      <c r="E15" s="31" t="s">
        <v>29</v>
      </c>
      <c r="F15" s="38"/>
      <c r="G15" s="38"/>
      <c r="H15" s="38"/>
      <c r="I15" s="115" t="s">
        <v>30</v>
      </c>
      <c r="J15" s="31" t="s">
        <v>21</v>
      </c>
      <c r="K15" s="41"/>
    </row>
    <row r="16" spans="2:11" s="1" customFormat="1" ht="6.95" customHeight="1">
      <c r="B16" s="37"/>
      <c r="C16" s="38"/>
      <c r="D16" s="38"/>
      <c r="E16" s="38"/>
      <c r="F16" s="38"/>
      <c r="G16" s="38"/>
      <c r="H16" s="38"/>
      <c r="I16" s="114"/>
      <c r="J16" s="38"/>
      <c r="K16" s="41"/>
    </row>
    <row r="17" spans="2:11" s="1" customFormat="1" ht="14.45" customHeight="1">
      <c r="B17" s="37"/>
      <c r="C17" s="38"/>
      <c r="D17" s="33" t="s">
        <v>31</v>
      </c>
      <c r="E17" s="38"/>
      <c r="F17" s="38"/>
      <c r="G17" s="38"/>
      <c r="H17" s="38"/>
      <c r="I17" s="115" t="s">
        <v>28</v>
      </c>
      <c r="J17" s="31" t="str">
        <f>IF('Rekapitulace stavby'!AN13="Vyplň údaj","",IF('Rekapitulace stavby'!AN13="","",'Rekapitulace stavby'!AN13))</f>
        <v/>
      </c>
      <c r="K17" s="41"/>
    </row>
    <row r="18" spans="2:11" s="1" customFormat="1" ht="18" customHeight="1">
      <c r="B18" s="37"/>
      <c r="C18" s="38"/>
      <c r="D18" s="38"/>
      <c r="E18" s="31" t="str">
        <f>IF('Rekapitulace stavby'!E14="Vyplň údaj","",IF('Rekapitulace stavby'!E14="","",'Rekapitulace stavby'!E14))</f>
        <v/>
      </c>
      <c r="F18" s="38"/>
      <c r="G18" s="38"/>
      <c r="H18" s="38"/>
      <c r="I18" s="115" t="s">
        <v>30</v>
      </c>
      <c r="J18" s="31" t="str">
        <f>IF('Rekapitulace stavby'!AN14="Vyplň údaj","",IF('Rekapitulace stavby'!AN14="","",'Rekapitulace stavby'!AN14))</f>
        <v/>
      </c>
      <c r="K18" s="41"/>
    </row>
    <row r="19" spans="2:11" s="1" customFormat="1" ht="6.95" customHeight="1">
      <c r="B19" s="37"/>
      <c r="C19" s="38"/>
      <c r="D19" s="38"/>
      <c r="E19" s="38"/>
      <c r="F19" s="38"/>
      <c r="G19" s="38"/>
      <c r="H19" s="38"/>
      <c r="I19" s="114"/>
      <c r="J19" s="38"/>
      <c r="K19" s="41"/>
    </row>
    <row r="20" spans="2:11" s="1" customFormat="1" ht="14.45" customHeight="1">
      <c r="B20" s="37"/>
      <c r="C20" s="38"/>
      <c r="D20" s="33" t="s">
        <v>33</v>
      </c>
      <c r="E20" s="38"/>
      <c r="F20" s="38"/>
      <c r="G20" s="38"/>
      <c r="H20" s="38"/>
      <c r="I20" s="115" t="s">
        <v>28</v>
      </c>
      <c r="J20" s="31" t="s">
        <v>21</v>
      </c>
      <c r="K20" s="41"/>
    </row>
    <row r="21" spans="2:11" s="1" customFormat="1" ht="18" customHeight="1">
      <c r="B21" s="37"/>
      <c r="C21" s="38"/>
      <c r="D21" s="38"/>
      <c r="E21" s="31" t="s">
        <v>34</v>
      </c>
      <c r="F21" s="38"/>
      <c r="G21" s="38"/>
      <c r="H21" s="38"/>
      <c r="I21" s="115" t="s">
        <v>30</v>
      </c>
      <c r="J21" s="31" t="s">
        <v>21</v>
      </c>
      <c r="K21" s="41"/>
    </row>
    <row r="22" spans="2:11" s="1" customFormat="1" ht="6.95" customHeight="1">
      <c r="B22" s="37"/>
      <c r="C22" s="38"/>
      <c r="D22" s="38"/>
      <c r="E22" s="38"/>
      <c r="F22" s="38"/>
      <c r="G22" s="38"/>
      <c r="H22" s="38"/>
      <c r="I22" s="114"/>
      <c r="J22" s="38"/>
      <c r="K22" s="41"/>
    </row>
    <row r="23" spans="2:11" s="1" customFormat="1" ht="14.45" customHeight="1">
      <c r="B23" s="37"/>
      <c r="C23" s="38"/>
      <c r="D23" s="33" t="s">
        <v>36</v>
      </c>
      <c r="E23" s="38"/>
      <c r="F23" s="38"/>
      <c r="G23" s="38"/>
      <c r="H23" s="38"/>
      <c r="I23" s="114"/>
      <c r="J23" s="38"/>
      <c r="K23" s="41"/>
    </row>
    <row r="24" spans="2:11" s="6" customFormat="1" ht="16.5" customHeight="1">
      <c r="B24" s="117"/>
      <c r="C24" s="118"/>
      <c r="D24" s="118"/>
      <c r="E24" s="321" t="s">
        <v>21</v>
      </c>
      <c r="F24" s="321"/>
      <c r="G24" s="321"/>
      <c r="H24" s="321"/>
      <c r="I24" s="119"/>
      <c r="J24" s="118"/>
      <c r="K24" s="120"/>
    </row>
    <row r="25" spans="2:11" s="1" customFormat="1" ht="6.95" customHeight="1">
      <c r="B25" s="37"/>
      <c r="C25" s="38"/>
      <c r="D25" s="38"/>
      <c r="E25" s="38"/>
      <c r="F25" s="38"/>
      <c r="G25" s="38"/>
      <c r="H25" s="38"/>
      <c r="I25" s="114"/>
      <c r="J25" s="38"/>
      <c r="K25" s="41"/>
    </row>
    <row r="26" spans="2:11" s="1" customFormat="1" ht="6.95" customHeight="1">
      <c r="B26" s="37"/>
      <c r="C26" s="38"/>
      <c r="D26" s="81"/>
      <c r="E26" s="81"/>
      <c r="F26" s="81"/>
      <c r="G26" s="81"/>
      <c r="H26" s="81"/>
      <c r="I26" s="121"/>
      <c r="J26" s="81"/>
      <c r="K26" s="122"/>
    </row>
    <row r="27" spans="2:11" s="1" customFormat="1" ht="25.35" customHeight="1">
      <c r="B27" s="37"/>
      <c r="C27" s="38"/>
      <c r="D27" s="123" t="s">
        <v>38</v>
      </c>
      <c r="E27" s="38"/>
      <c r="F27" s="38"/>
      <c r="G27" s="38"/>
      <c r="H27" s="38"/>
      <c r="I27" s="114"/>
      <c r="J27" s="124">
        <f>ROUND(J398,2)</f>
        <v>0</v>
      </c>
      <c r="K27" s="41"/>
    </row>
    <row r="28" spans="2:11" s="1" customFormat="1" ht="6.95" customHeight="1">
      <c r="B28" s="37"/>
      <c r="C28" s="38"/>
      <c r="D28" s="81"/>
      <c r="E28" s="81"/>
      <c r="F28" s="81"/>
      <c r="G28" s="81"/>
      <c r="H28" s="81"/>
      <c r="I28" s="121"/>
      <c r="J28" s="81"/>
      <c r="K28" s="122"/>
    </row>
    <row r="29" spans="2:11" s="1" customFormat="1" ht="14.45" customHeight="1">
      <c r="B29" s="37"/>
      <c r="C29" s="38"/>
      <c r="D29" s="38"/>
      <c r="E29" s="38"/>
      <c r="F29" s="42" t="s">
        <v>40</v>
      </c>
      <c r="G29" s="38"/>
      <c r="H29" s="38"/>
      <c r="I29" s="125" t="s">
        <v>39</v>
      </c>
      <c r="J29" s="42" t="s">
        <v>41</v>
      </c>
      <c r="K29" s="41"/>
    </row>
    <row r="30" spans="2:11" s="1" customFormat="1" ht="14.45" customHeight="1">
      <c r="B30" s="37"/>
      <c r="C30" s="38"/>
      <c r="D30" s="45" t="s">
        <v>42</v>
      </c>
      <c r="E30" s="45" t="s">
        <v>43</v>
      </c>
      <c r="F30" s="126">
        <f>ROUND(SUM(BE398:BE1387),2)</f>
        <v>0</v>
      </c>
      <c r="G30" s="38"/>
      <c r="H30" s="38"/>
      <c r="I30" s="127">
        <v>0.21</v>
      </c>
      <c r="J30" s="126">
        <f>ROUND(ROUND((SUM(BE398:BE1387)),2)*I30,2)</f>
        <v>0</v>
      </c>
      <c r="K30" s="41"/>
    </row>
    <row r="31" spans="2:11" s="1" customFormat="1" ht="14.45" customHeight="1">
      <c r="B31" s="37"/>
      <c r="C31" s="38"/>
      <c r="D31" s="38"/>
      <c r="E31" s="45" t="s">
        <v>44</v>
      </c>
      <c r="F31" s="126">
        <f>ROUND(SUM(BF398:BF1387),2)</f>
        <v>0</v>
      </c>
      <c r="G31" s="38"/>
      <c r="H31" s="38"/>
      <c r="I31" s="127">
        <v>0.15</v>
      </c>
      <c r="J31" s="126">
        <f>ROUND(ROUND((SUM(BF398:BF1387)),2)*I31,2)</f>
        <v>0</v>
      </c>
      <c r="K31" s="41"/>
    </row>
    <row r="32" spans="2:11" s="1" customFormat="1" ht="14.45" customHeight="1" hidden="1">
      <c r="B32" s="37"/>
      <c r="C32" s="38"/>
      <c r="D32" s="38"/>
      <c r="E32" s="45" t="s">
        <v>45</v>
      </c>
      <c r="F32" s="126">
        <f>ROUND(SUM(BG398:BG1387),2)</f>
        <v>0</v>
      </c>
      <c r="G32" s="38"/>
      <c r="H32" s="38"/>
      <c r="I32" s="127">
        <v>0.21</v>
      </c>
      <c r="J32" s="126">
        <v>0</v>
      </c>
      <c r="K32" s="41"/>
    </row>
    <row r="33" spans="2:11" s="1" customFormat="1" ht="14.45" customHeight="1" hidden="1">
      <c r="B33" s="37"/>
      <c r="C33" s="38"/>
      <c r="D33" s="38"/>
      <c r="E33" s="45" t="s">
        <v>46</v>
      </c>
      <c r="F33" s="126">
        <f>ROUND(SUM(BH398:BH1387),2)</f>
        <v>0</v>
      </c>
      <c r="G33" s="38"/>
      <c r="H33" s="38"/>
      <c r="I33" s="127">
        <v>0.15</v>
      </c>
      <c r="J33" s="126">
        <v>0</v>
      </c>
      <c r="K33" s="41"/>
    </row>
    <row r="34" spans="2:11" s="1" customFormat="1" ht="14.45" customHeight="1" hidden="1">
      <c r="B34" s="37"/>
      <c r="C34" s="38"/>
      <c r="D34" s="38"/>
      <c r="E34" s="45" t="s">
        <v>47</v>
      </c>
      <c r="F34" s="126">
        <f>ROUND(SUM(BI398:BI1387),2)</f>
        <v>0</v>
      </c>
      <c r="G34" s="38"/>
      <c r="H34" s="38"/>
      <c r="I34" s="127">
        <v>0</v>
      </c>
      <c r="J34" s="126">
        <v>0</v>
      </c>
      <c r="K34" s="41"/>
    </row>
    <row r="35" spans="2:11" s="1" customFormat="1" ht="6.95" customHeight="1">
      <c r="B35" s="37"/>
      <c r="C35" s="38"/>
      <c r="D35" s="38"/>
      <c r="E35" s="38"/>
      <c r="F35" s="38"/>
      <c r="G35" s="38"/>
      <c r="H35" s="38"/>
      <c r="I35" s="114"/>
      <c r="J35" s="38"/>
      <c r="K35" s="41"/>
    </row>
    <row r="36" spans="2:11" s="1" customFormat="1" ht="25.35" customHeight="1">
      <c r="B36" s="37"/>
      <c r="C36" s="128"/>
      <c r="D36" s="129" t="s">
        <v>48</v>
      </c>
      <c r="E36" s="75"/>
      <c r="F36" s="75"/>
      <c r="G36" s="130" t="s">
        <v>49</v>
      </c>
      <c r="H36" s="131" t="s">
        <v>50</v>
      </c>
      <c r="I36" s="132"/>
      <c r="J36" s="133">
        <f>SUM(J27:J34)</f>
        <v>0</v>
      </c>
      <c r="K36" s="134"/>
    </row>
    <row r="37" spans="2:11" s="1" customFormat="1" ht="14.45" customHeight="1">
      <c r="B37" s="52"/>
      <c r="C37" s="53"/>
      <c r="D37" s="53"/>
      <c r="E37" s="53"/>
      <c r="F37" s="53"/>
      <c r="G37" s="53"/>
      <c r="H37" s="53"/>
      <c r="I37" s="135"/>
      <c r="J37" s="53"/>
      <c r="K37" s="54"/>
    </row>
    <row r="41" spans="2:11" s="1" customFormat="1" ht="6.95" customHeight="1">
      <c r="B41" s="136"/>
      <c r="C41" s="137"/>
      <c r="D41" s="137"/>
      <c r="E41" s="137"/>
      <c r="F41" s="137"/>
      <c r="G41" s="137"/>
      <c r="H41" s="137"/>
      <c r="I41" s="138"/>
      <c r="J41" s="137"/>
      <c r="K41" s="139"/>
    </row>
    <row r="42" spans="2:11" s="1" customFormat="1" ht="36.95" customHeight="1">
      <c r="B42" s="37"/>
      <c r="C42" s="26" t="s">
        <v>94</v>
      </c>
      <c r="D42" s="38"/>
      <c r="E42" s="38"/>
      <c r="F42" s="38"/>
      <c r="G42" s="38"/>
      <c r="H42" s="38"/>
      <c r="I42" s="114"/>
      <c r="J42" s="38"/>
      <c r="K42" s="41"/>
    </row>
    <row r="43" spans="2:11" s="1" customFormat="1" ht="6.95" customHeight="1">
      <c r="B43" s="37"/>
      <c r="C43" s="38"/>
      <c r="D43" s="38"/>
      <c r="E43" s="38"/>
      <c r="F43" s="38"/>
      <c r="G43" s="38"/>
      <c r="H43" s="38"/>
      <c r="I43" s="114"/>
      <c r="J43" s="38"/>
      <c r="K43" s="41"/>
    </row>
    <row r="44" spans="2:11" s="1" customFormat="1" ht="14.45" customHeight="1">
      <c r="B44" s="37"/>
      <c r="C44" s="33" t="s">
        <v>18</v>
      </c>
      <c r="D44" s="38"/>
      <c r="E44" s="38"/>
      <c r="F44" s="38"/>
      <c r="G44" s="38"/>
      <c r="H44" s="38"/>
      <c r="I44" s="114"/>
      <c r="J44" s="38"/>
      <c r="K44" s="41"/>
    </row>
    <row r="45" spans="2:11" s="1" customFormat="1" ht="16.5" customHeight="1">
      <c r="B45" s="37"/>
      <c r="C45" s="38"/>
      <c r="D45" s="38"/>
      <c r="E45" s="330" t="str">
        <f>E7</f>
        <v>VOŠ pedagogická a SPgŠ Litomyšl, rekonstrukce elektroinstalace</v>
      </c>
      <c r="F45" s="331"/>
      <c r="G45" s="331"/>
      <c r="H45" s="331"/>
      <c r="I45" s="114"/>
      <c r="J45" s="38"/>
      <c r="K45" s="41"/>
    </row>
    <row r="46" spans="2:11" s="1" customFormat="1" ht="14.45" customHeight="1">
      <c r="B46" s="37"/>
      <c r="C46" s="33" t="s">
        <v>92</v>
      </c>
      <c r="D46" s="38"/>
      <c r="E46" s="38"/>
      <c r="F46" s="38"/>
      <c r="G46" s="38"/>
      <c r="H46" s="38"/>
      <c r="I46" s="114"/>
      <c r="J46" s="38"/>
      <c r="K46" s="41"/>
    </row>
    <row r="47" spans="2:11" s="1" customFormat="1" ht="17.25" customHeight="1">
      <c r="B47" s="37"/>
      <c r="C47" s="38"/>
      <c r="D47" s="38"/>
      <c r="E47" s="332" t="str">
        <f>E9</f>
        <v>EI - Elektroinstalace - silno a slaboproudé rozvody</v>
      </c>
      <c r="F47" s="333"/>
      <c r="G47" s="333"/>
      <c r="H47" s="333"/>
      <c r="I47" s="114"/>
      <c r="J47" s="38"/>
      <c r="K47" s="41"/>
    </row>
    <row r="48" spans="2:11" s="1" customFormat="1" ht="6.95" customHeight="1">
      <c r="B48" s="37"/>
      <c r="C48" s="38"/>
      <c r="D48" s="38"/>
      <c r="E48" s="38"/>
      <c r="F48" s="38"/>
      <c r="G48" s="38"/>
      <c r="H48" s="38"/>
      <c r="I48" s="114"/>
      <c r="J48" s="38"/>
      <c r="K48" s="41"/>
    </row>
    <row r="49" spans="2:11" s="1" customFormat="1" ht="18" customHeight="1">
      <c r="B49" s="37"/>
      <c r="C49" s="33" t="s">
        <v>23</v>
      </c>
      <c r="D49" s="38"/>
      <c r="E49" s="38"/>
      <c r="F49" s="31" t="str">
        <f>F12</f>
        <v>Komenského náměstí 22. 570 12 Litomyšl</v>
      </c>
      <c r="G49" s="38"/>
      <c r="H49" s="38"/>
      <c r="I49" s="115" t="s">
        <v>25</v>
      </c>
      <c r="J49" s="116" t="str">
        <f>IF(J12="","",J12)</f>
        <v>12. 12. 2018</v>
      </c>
      <c r="K49" s="41"/>
    </row>
    <row r="50" spans="2:11" s="1" customFormat="1" ht="6.95" customHeight="1">
      <c r="B50" s="37"/>
      <c r="C50" s="38"/>
      <c r="D50" s="38"/>
      <c r="E50" s="38"/>
      <c r="F50" s="38"/>
      <c r="G50" s="38"/>
      <c r="H50" s="38"/>
      <c r="I50" s="114"/>
      <c r="J50" s="38"/>
      <c r="K50" s="41"/>
    </row>
    <row r="51" spans="2:11" s="1" customFormat="1" ht="15">
      <c r="B51" s="37"/>
      <c r="C51" s="33" t="s">
        <v>27</v>
      </c>
      <c r="D51" s="38"/>
      <c r="E51" s="38"/>
      <c r="F51" s="31" t="str">
        <f>E15</f>
        <v>Pardubický kraj, Komenského náměstí 125, Pardubice</v>
      </c>
      <c r="G51" s="38"/>
      <c r="H51" s="38"/>
      <c r="I51" s="115" t="s">
        <v>33</v>
      </c>
      <c r="J51" s="321" t="str">
        <f>E21</f>
        <v>Eramont s.r.o. Balbínova 1091, Hradec Králové</v>
      </c>
      <c r="K51" s="41"/>
    </row>
    <row r="52" spans="2:11" s="1" customFormat="1" ht="14.45" customHeight="1">
      <c r="B52" s="37"/>
      <c r="C52" s="33" t="s">
        <v>31</v>
      </c>
      <c r="D52" s="38"/>
      <c r="E52" s="38"/>
      <c r="F52" s="31" t="str">
        <f>IF(E18="","",E18)</f>
        <v/>
      </c>
      <c r="G52" s="38"/>
      <c r="H52" s="38"/>
      <c r="I52" s="114"/>
      <c r="J52" s="325"/>
      <c r="K52" s="41"/>
    </row>
    <row r="53" spans="2:11" s="1" customFormat="1" ht="10.35" customHeight="1">
      <c r="B53" s="37"/>
      <c r="C53" s="38"/>
      <c r="D53" s="38"/>
      <c r="E53" s="38"/>
      <c r="F53" s="38"/>
      <c r="G53" s="38"/>
      <c r="H53" s="38"/>
      <c r="I53" s="114"/>
      <c r="J53" s="38"/>
      <c r="K53" s="41"/>
    </row>
    <row r="54" spans="2:11" s="1" customFormat="1" ht="29.25" customHeight="1">
      <c r="B54" s="37"/>
      <c r="C54" s="140" t="s">
        <v>95</v>
      </c>
      <c r="D54" s="128"/>
      <c r="E54" s="128"/>
      <c r="F54" s="128"/>
      <c r="G54" s="128"/>
      <c r="H54" s="128"/>
      <c r="I54" s="141"/>
      <c r="J54" s="142" t="s">
        <v>96</v>
      </c>
      <c r="K54" s="143"/>
    </row>
    <row r="55" spans="2:11" s="1" customFormat="1" ht="10.35" customHeight="1">
      <c r="B55" s="37"/>
      <c r="C55" s="38"/>
      <c r="D55" s="38"/>
      <c r="E55" s="38"/>
      <c r="F55" s="38"/>
      <c r="G55" s="38"/>
      <c r="H55" s="38"/>
      <c r="I55" s="114"/>
      <c r="J55" s="38"/>
      <c r="K55" s="41"/>
    </row>
    <row r="56" spans="2:47" s="1" customFormat="1" ht="29.25" customHeight="1">
      <c r="B56" s="37"/>
      <c r="C56" s="144" t="s">
        <v>97</v>
      </c>
      <c r="D56" s="38"/>
      <c r="E56" s="38"/>
      <c r="F56" s="38"/>
      <c r="G56" s="38"/>
      <c r="H56" s="38"/>
      <c r="I56" s="114"/>
      <c r="J56" s="124">
        <f>J398</f>
        <v>0</v>
      </c>
      <c r="K56" s="41"/>
      <c r="AU56" s="20" t="s">
        <v>98</v>
      </c>
    </row>
    <row r="57" spans="2:11" s="7" customFormat="1" ht="24.95" customHeight="1">
      <c r="B57" s="145"/>
      <c r="C57" s="146"/>
      <c r="D57" s="147" t="s">
        <v>99</v>
      </c>
      <c r="E57" s="148"/>
      <c r="F57" s="148"/>
      <c r="G57" s="148"/>
      <c r="H57" s="148"/>
      <c r="I57" s="149"/>
      <c r="J57" s="150">
        <f>J399</f>
        <v>0</v>
      </c>
      <c r="K57" s="151"/>
    </row>
    <row r="58" spans="2:11" s="8" customFormat="1" ht="19.9" customHeight="1">
      <c r="B58" s="152"/>
      <c r="C58" s="153"/>
      <c r="D58" s="154" t="s">
        <v>100</v>
      </c>
      <c r="E58" s="155"/>
      <c r="F58" s="155"/>
      <c r="G58" s="155"/>
      <c r="H58" s="155"/>
      <c r="I58" s="156"/>
      <c r="J58" s="157">
        <f>J403</f>
        <v>0</v>
      </c>
      <c r="K58" s="158"/>
    </row>
    <row r="59" spans="2:11" s="8" customFormat="1" ht="19.9" customHeight="1">
      <c r="B59" s="152"/>
      <c r="C59" s="153"/>
      <c r="D59" s="154" t="s">
        <v>101</v>
      </c>
      <c r="E59" s="155"/>
      <c r="F59" s="155"/>
      <c r="G59" s="155"/>
      <c r="H59" s="155"/>
      <c r="I59" s="156"/>
      <c r="J59" s="157">
        <f>J406</f>
        <v>0</v>
      </c>
      <c r="K59" s="158"/>
    </row>
    <row r="60" spans="2:11" s="8" customFormat="1" ht="19.9" customHeight="1">
      <c r="B60" s="152"/>
      <c r="C60" s="153"/>
      <c r="D60" s="154" t="s">
        <v>102</v>
      </c>
      <c r="E60" s="155"/>
      <c r="F60" s="155"/>
      <c r="G60" s="155"/>
      <c r="H60" s="155"/>
      <c r="I60" s="156"/>
      <c r="J60" s="157">
        <f>J408</f>
        <v>0</v>
      </c>
      <c r="K60" s="158"/>
    </row>
    <row r="61" spans="2:11" s="8" customFormat="1" ht="19.9" customHeight="1">
      <c r="B61" s="152"/>
      <c r="C61" s="153"/>
      <c r="D61" s="154" t="s">
        <v>103</v>
      </c>
      <c r="E61" s="155"/>
      <c r="F61" s="155"/>
      <c r="G61" s="155"/>
      <c r="H61" s="155"/>
      <c r="I61" s="156"/>
      <c r="J61" s="157">
        <f>J411</f>
        <v>0</v>
      </c>
      <c r="K61" s="158"/>
    </row>
    <row r="62" spans="2:11" s="8" customFormat="1" ht="19.9" customHeight="1">
      <c r="B62" s="152"/>
      <c r="C62" s="153"/>
      <c r="D62" s="154" t="s">
        <v>104</v>
      </c>
      <c r="E62" s="155"/>
      <c r="F62" s="155"/>
      <c r="G62" s="155"/>
      <c r="H62" s="155"/>
      <c r="I62" s="156"/>
      <c r="J62" s="157">
        <f>J413</f>
        <v>0</v>
      </c>
      <c r="K62" s="158"/>
    </row>
    <row r="63" spans="2:11" s="7" customFormat="1" ht="24.95" customHeight="1">
      <c r="B63" s="145"/>
      <c r="C63" s="146"/>
      <c r="D63" s="147" t="s">
        <v>105</v>
      </c>
      <c r="E63" s="148"/>
      <c r="F63" s="148"/>
      <c r="G63" s="148"/>
      <c r="H63" s="148"/>
      <c r="I63" s="149"/>
      <c r="J63" s="150">
        <f>J420</f>
        <v>0</v>
      </c>
      <c r="K63" s="151"/>
    </row>
    <row r="64" spans="2:11" s="8" customFormat="1" ht="19.9" customHeight="1">
      <c r="B64" s="152"/>
      <c r="C64" s="153"/>
      <c r="D64" s="154" t="s">
        <v>106</v>
      </c>
      <c r="E64" s="155"/>
      <c r="F64" s="155"/>
      <c r="G64" s="155"/>
      <c r="H64" s="155"/>
      <c r="I64" s="156"/>
      <c r="J64" s="157">
        <f>J421</f>
        <v>0</v>
      </c>
      <c r="K64" s="158"/>
    </row>
    <row r="65" spans="2:11" s="8" customFormat="1" ht="19.9" customHeight="1">
      <c r="B65" s="152"/>
      <c r="C65" s="153"/>
      <c r="D65" s="154" t="s">
        <v>100</v>
      </c>
      <c r="E65" s="155"/>
      <c r="F65" s="155"/>
      <c r="G65" s="155"/>
      <c r="H65" s="155"/>
      <c r="I65" s="156"/>
      <c r="J65" s="157">
        <f>J423</f>
        <v>0</v>
      </c>
      <c r="K65" s="158"/>
    </row>
    <row r="66" spans="2:11" s="8" customFormat="1" ht="19.9" customHeight="1">
      <c r="B66" s="152"/>
      <c r="C66" s="153"/>
      <c r="D66" s="154" t="s">
        <v>101</v>
      </c>
      <c r="E66" s="155"/>
      <c r="F66" s="155"/>
      <c r="G66" s="155"/>
      <c r="H66" s="155"/>
      <c r="I66" s="156"/>
      <c r="J66" s="157">
        <f>J426</f>
        <v>0</v>
      </c>
      <c r="K66" s="158"/>
    </row>
    <row r="67" spans="2:11" s="8" customFormat="1" ht="19.9" customHeight="1">
      <c r="B67" s="152"/>
      <c r="C67" s="153"/>
      <c r="D67" s="154" t="s">
        <v>107</v>
      </c>
      <c r="E67" s="155"/>
      <c r="F67" s="155"/>
      <c r="G67" s="155"/>
      <c r="H67" s="155"/>
      <c r="I67" s="156"/>
      <c r="J67" s="157">
        <f>J428</f>
        <v>0</v>
      </c>
      <c r="K67" s="158"/>
    </row>
    <row r="68" spans="2:11" s="8" customFormat="1" ht="19.9" customHeight="1">
      <c r="B68" s="152"/>
      <c r="C68" s="153"/>
      <c r="D68" s="154" t="s">
        <v>108</v>
      </c>
      <c r="E68" s="155"/>
      <c r="F68" s="155"/>
      <c r="G68" s="155"/>
      <c r="H68" s="155"/>
      <c r="I68" s="156"/>
      <c r="J68" s="157">
        <f>J431</f>
        <v>0</v>
      </c>
      <c r="K68" s="158"/>
    </row>
    <row r="69" spans="2:11" s="8" customFormat="1" ht="19.9" customHeight="1">
      <c r="B69" s="152"/>
      <c r="C69" s="153"/>
      <c r="D69" s="154" t="s">
        <v>109</v>
      </c>
      <c r="E69" s="155"/>
      <c r="F69" s="155"/>
      <c r="G69" s="155"/>
      <c r="H69" s="155"/>
      <c r="I69" s="156"/>
      <c r="J69" s="157">
        <f>J433</f>
        <v>0</v>
      </c>
      <c r="K69" s="158"/>
    </row>
    <row r="70" spans="2:11" s="8" customFormat="1" ht="19.9" customHeight="1">
      <c r="B70" s="152"/>
      <c r="C70" s="153"/>
      <c r="D70" s="154" t="s">
        <v>102</v>
      </c>
      <c r="E70" s="155"/>
      <c r="F70" s="155"/>
      <c r="G70" s="155"/>
      <c r="H70" s="155"/>
      <c r="I70" s="156"/>
      <c r="J70" s="157">
        <f>J435</f>
        <v>0</v>
      </c>
      <c r="K70" s="158"/>
    </row>
    <row r="71" spans="2:11" s="8" customFormat="1" ht="19.9" customHeight="1">
      <c r="B71" s="152"/>
      <c r="C71" s="153"/>
      <c r="D71" s="154" t="s">
        <v>110</v>
      </c>
      <c r="E71" s="155"/>
      <c r="F71" s="155"/>
      <c r="G71" s="155"/>
      <c r="H71" s="155"/>
      <c r="I71" s="156"/>
      <c r="J71" s="157">
        <f>J442</f>
        <v>0</v>
      </c>
      <c r="K71" s="158"/>
    </row>
    <row r="72" spans="2:11" s="8" customFormat="1" ht="19.9" customHeight="1">
      <c r="B72" s="152"/>
      <c r="C72" s="153"/>
      <c r="D72" s="154" t="s">
        <v>111</v>
      </c>
      <c r="E72" s="155"/>
      <c r="F72" s="155"/>
      <c r="G72" s="155"/>
      <c r="H72" s="155"/>
      <c r="I72" s="156"/>
      <c r="J72" s="157">
        <f>J447</f>
        <v>0</v>
      </c>
      <c r="K72" s="158"/>
    </row>
    <row r="73" spans="2:11" s="8" customFormat="1" ht="19.9" customHeight="1">
      <c r="B73" s="152"/>
      <c r="C73" s="153"/>
      <c r="D73" s="154" t="s">
        <v>112</v>
      </c>
      <c r="E73" s="155"/>
      <c r="F73" s="155"/>
      <c r="G73" s="155"/>
      <c r="H73" s="155"/>
      <c r="I73" s="156"/>
      <c r="J73" s="157">
        <f>J449</f>
        <v>0</v>
      </c>
      <c r="K73" s="158"/>
    </row>
    <row r="74" spans="2:11" s="8" customFormat="1" ht="19.9" customHeight="1">
      <c r="B74" s="152"/>
      <c r="C74" s="153"/>
      <c r="D74" s="154" t="s">
        <v>103</v>
      </c>
      <c r="E74" s="155"/>
      <c r="F74" s="155"/>
      <c r="G74" s="155"/>
      <c r="H74" s="155"/>
      <c r="I74" s="156"/>
      <c r="J74" s="157">
        <f>J451</f>
        <v>0</v>
      </c>
      <c r="K74" s="158"/>
    </row>
    <row r="75" spans="2:11" s="8" customFormat="1" ht="19.9" customHeight="1">
      <c r="B75" s="152"/>
      <c r="C75" s="153"/>
      <c r="D75" s="154" t="s">
        <v>104</v>
      </c>
      <c r="E75" s="155"/>
      <c r="F75" s="155"/>
      <c r="G75" s="155"/>
      <c r="H75" s="155"/>
      <c r="I75" s="156"/>
      <c r="J75" s="157">
        <f>J453</f>
        <v>0</v>
      </c>
      <c r="K75" s="158"/>
    </row>
    <row r="76" spans="2:11" s="7" customFormat="1" ht="24.95" customHeight="1">
      <c r="B76" s="145"/>
      <c r="C76" s="146"/>
      <c r="D76" s="147" t="s">
        <v>113</v>
      </c>
      <c r="E76" s="148"/>
      <c r="F76" s="148"/>
      <c r="G76" s="148"/>
      <c r="H76" s="148"/>
      <c r="I76" s="149"/>
      <c r="J76" s="150">
        <f>J461</f>
        <v>0</v>
      </c>
      <c r="K76" s="151"/>
    </row>
    <row r="77" spans="2:11" s="8" customFormat="1" ht="19.9" customHeight="1">
      <c r="B77" s="152"/>
      <c r="C77" s="153"/>
      <c r="D77" s="154" t="s">
        <v>106</v>
      </c>
      <c r="E77" s="155"/>
      <c r="F77" s="155"/>
      <c r="G77" s="155"/>
      <c r="H77" s="155"/>
      <c r="I77" s="156"/>
      <c r="J77" s="157">
        <f>J462</f>
        <v>0</v>
      </c>
      <c r="K77" s="158"/>
    </row>
    <row r="78" spans="2:11" s="8" customFormat="1" ht="19.9" customHeight="1">
      <c r="B78" s="152"/>
      <c r="C78" s="153"/>
      <c r="D78" s="154" t="s">
        <v>100</v>
      </c>
      <c r="E78" s="155"/>
      <c r="F78" s="155"/>
      <c r="G78" s="155"/>
      <c r="H78" s="155"/>
      <c r="I78" s="156"/>
      <c r="J78" s="157">
        <f>J464</f>
        <v>0</v>
      </c>
      <c r="K78" s="158"/>
    </row>
    <row r="79" spans="2:11" s="8" customFormat="1" ht="19.9" customHeight="1">
      <c r="B79" s="152"/>
      <c r="C79" s="153"/>
      <c r="D79" s="154" t="s">
        <v>101</v>
      </c>
      <c r="E79" s="155"/>
      <c r="F79" s="155"/>
      <c r="G79" s="155"/>
      <c r="H79" s="155"/>
      <c r="I79" s="156"/>
      <c r="J79" s="157">
        <f>J467</f>
        <v>0</v>
      </c>
      <c r="K79" s="158"/>
    </row>
    <row r="80" spans="2:11" s="8" customFormat="1" ht="19.9" customHeight="1">
      <c r="B80" s="152"/>
      <c r="C80" s="153"/>
      <c r="D80" s="154" t="s">
        <v>107</v>
      </c>
      <c r="E80" s="155"/>
      <c r="F80" s="155"/>
      <c r="G80" s="155"/>
      <c r="H80" s="155"/>
      <c r="I80" s="156"/>
      <c r="J80" s="157">
        <f>J469</f>
        <v>0</v>
      </c>
      <c r="K80" s="158"/>
    </row>
    <row r="81" spans="2:11" s="8" customFormat="1" ht="19.9" customHeight="1">
      <c r="B81" s="152"/>
      <c r="C81" s="153"/>
      <c r="D81" s="154" t="s">
        <v>108</v>
      </c>
      <c r="E81" s="155"/>
      <c r="F81" s="155"/>
      <c r="G81" s="155"/>
      <c r="H81" s="155"/>
      <c r="I81" s="156"/>
      <c r="J81" s="157">
        <f>J472</f>
        <v>0</v>
      </c>
      <c r="K81" s="158"/>
    </row>
    <row r="82" spans="2:11" s="8" customFormat="1" ht="19.9" customHeight="1">
      <c r="B82" s="152"/>
      <c r="C82" s="153"/>
      <c r="D82" s="154" t="s">
        <v>109</v>
      </c>
      <c r="E82" s="155"/>
      <c r="F82" s="155"/>
      <c r="G82" s="155"/>
      <c r="H82" s="155"/>
      <c r="I82" s="156"/>
      <c r="J82" s="157">
        <f>J474</f>
        <v>0</v>
      </c>
      <c r="K82" s="158"/>
    </row>
    <row r="83" spans="2:11" s="8" customFormat="1" ht="19.9" customHeight="1">
      <c r="B83" s="152"/>
      <c r="C83" s="153"/>
      <c r="D83" s="154" t="s">
        <v>102</v>
      </c>
      <c r="E83" s="155"/>
      <c r="F83" s="155"/>
      <c r="G83" s="155"/>
      <c r="H83" s="155"/>
      <c r="I83" s="156"/>
      <c r="J83" s="157">
        <f>J476</f>
        <v>0</v>
      </c>
      <c r="K83" s="158"/>
    </row>
    <row r="84" spans="2:11" s="8" customFormat="1" ht="19.9" customHeight="1">
      <c r="B84" s="152"/>
      <c r="C84" s="153"/>
      <c r="D84" s="154" t="s">
        <v>110</v>
      </c>
      <c r="E84" s="155"/>
      <c r="F84" s="155"/>
      <c r="G84" s="155"/>
      <c r="H84" s="155"/>
      <c r="I84" s="156"/>
      <c r="J84" s="157">
        <f>J483</f>
        <v>0</v>
      </c>
      <c r="K84" s="158"/>
    </row>
    <row r="85" spans="2:11" s="8" customFormat="1" ht="19.9" customHeight="1">
      <c r="B85" s="152"/>
      <c r="C85" s="153"/>
      <c r="D85" s="154" t="s">
        <v>111</v>
      </c>
      <c r="E85" s="155"/>
      <c r="F85" s="155"/>
      <c r="G85" s="155"/>
      <c r="H85" s="155"/>
      <c r="I85" s="156"/>
      <c r="J85" s="157">
        <f>J488</f>
        <v>0</v>
      </c>
      <c r="K85" s="158"/>
    </row>
    <row r="86" spans="2:11" s="8" customFormat="1" ht="19.9" customHeight="1">
      <c r="B86" s="152"/>
      <c r="C86" s="153"/>
      <c r="D86" s="154" t="s">
        <v>112</v>
      </c>
      <c r="E86" s="155"/>
      <c r="F86" s="155"/>
      <c r="G86" s="155"/>
      <c r="H86" s="155"/>
      <c r="I86" s="156"/>
      <c r="J86" s="157">
        <f>J490</f>
        <v>0</v>
      </c>
      <c r="K86" s="158"/>
    </row>
    <row r="87" spans="2:11" s="8" customFormat="1" ht="19.9" customHeight="1">
      <c r="B87" s="152"/>
      <c r="C87" s="153"/>
      <c r="D87" s="154" t="s">
        <v>103</v>
      </c>
      <c r="E87" s="155"/>
      <c r="F87" s="155"/>
      <c r="G87" s="155"/>
      <c r="H87" s="155"/>
      <c r="I87" s="156"/>
      <c r="J87" s="157">
        <f>J492</f>
        <v>0</v>
      </c>
      <c r="K87" s="158"/>
    </row>
    <row r="88" spans="2:11" s="8" customFormat="1" ht="19.9" customHeight="1">
      <c r="B88" s="152"/>
      <c r="C88" s="153"/>
      <c r="D88" s="154" t="s">
        <v>104</v>
      </c>
      <c r="E88" s="155"/>
      <c r="F88" s="155"/>
      <c r="G88" s="155"/>
      <c r="H88" s="155"/>
      <c r="I88" s="156"/>
      <c r="J88" s="157">
        <f>J494</f>
        <v>0</v>
      </c>
      <c r="K88" s="158"/>
    </row>
    <row r="89" spans="2:11" s="7" customFormat="1" ht="24.95" customHeight="1">
      <c r="B89" s="145"/>
      <c r="C89" s="146"/>
      <c r="D89" s="147" t="s">
        <v>114</v>
      </c>
      <c r="E89" s="148"/>
      <c r="F89" s="148"/>
      <c r="G89" s="148"/>
      <c r="H89" s="148"/>
      <c r="I89" s="149"/>
      <c r="J89" s="150">
        <f>J502</f>
        <v>0</v>
      </c>
      <c r="K89" s="151"/>
    </row>
    <row r="90" spans="2:11" s="8" customFormat="1" ht="19.9" customHeight="1">
      <c r="B90" s="152"/>
      <c r="C90" s="153"/>
      <c r="D90" s="154" t="s">
        <v>100</v>
      </c>
      <c r="E90" s="155"/>
      <c r="F90" s="155"/>
      <c r="G90" s="155"/>
      <c r="H90" s="155"/>
      <c r="I90" s="156"/>
      <c r="J90" s="157">
        <f>J505</f>
        <v>0</v>
      </c>
      <c r="K90" s="158"/>
    </row>
    <row r="91" spans="2:11" s="8" customFormat="1" ht="19.9" customHeight="1">
      <c r="B91" s="152"/>
      <c r="C91" s="153"/>
      <c r="D91" s="154" t="s">
        <v>107</v>
      </c>
      <c r="E91" s="155"/>
      <c r="F91" s="155"/>
      <c r="G91" s="155"/>
      <c r="H91" s="155"/>
      <c r="I91" s="156"/>
      <c r="J91" s="157">
        <f>J508</f>
        <v>0</v>
      </c>
      <c r="K91" s="158"/>
    </row>
    <row r="92" spans="2:11" s="8" customFormat="1" ht="19.9" customHeight="1">
      <c r="B92" s="152"/>
      <c r="C92" s="153"/>
      <c r="D92" s="154" t="s">
        <v>108</v>
      </c>
      <c r="E92" s="155"/>
      <c r="F92" s="155"/>
      <c r="G92" s="155"/>
      <c r="H92" s="155"/>
      <c r="I92" s="156"/>
      <c r="J92" s="157">
        <f>J511</f>
        <v>0</v>
      </c>
      <c r="K92" s="158"/>
    </row>
    <row r="93" spans="2:11" s="8" customFormat="1" ht="19.9" customHeight="1">
      <c r="B93" s="152"/>
      <c r="C93" s="153"/>
      <c r="D93" s="154" t="s">
        <v>109</v>
      </c>
      <c r="E93" s="155"/>
      <c r="F93" s="155"/>
      <c r="G93" s="155"/>
      <c r="H93" s="155"/>
      <c r="I93" s="156"/>
      <c r="J93" s="157">
        <f>J513</f>
        <v>0</v>
      </c>
      <c r="K93" s="158"/>
    </row>
    <row r="94" spans="2:11" s="8" customFormat="1" ht="19.9" customHeight="1">
      <c r="B94" s="152"/>
      <c r="C94" s="153"/>
      <c r="D94" s="154" t="s">
        <v>102</v>
      </c>
      <c r="E94" s="155"/>
      <c r="F94" s="155"/>
      <c r="G94" s="155"/>
      <c r="H94" s="155"/>
      <c r="I94" s="156"/>
      <c r="J94" s="157">
        <f>J515</f>
        <v>0</v>
      </c>
      <c r="K94" s="158"/>
    </row>
    <row r="95" spans="2:11" s="8" customFormat="1" ht="19.9" customHeight="1">
      <c r="B95" s="152"/>
      <c r="C95" s="153"/>
      <c r="D95" s="154" t="s">
        <v>110</v>
      </c>
      <c r="E95" s="155"/>
      <c r="F95" s="155"/>
      <c r="G95" s="155"/>
      <c r="H95" s="155"/>
      <c r="I95" s="156"/>
      <c r="J95" s="157">
        <f>J522</f>
        <v>0</v>
      </c>
      <c r="K95" s="158"/>
    </row>
    <row r="96" spans="2:11" s="8" customFormat="1" ht="19.9" customHeight="1">
      <c r="B96" s="152"/>
      <c r="C96" s="153"/>
      <c r="D96" s="154" t="s">
        <v>111</v>
      </c>
      <c r="E96" s="155"/>
      <c r="F96" s="155"/>
      <c r="G96" s="155"/>
      <c r="H96" s="155"/>
      <c r="I96" s="156"/>
      <c r="J96" s="157">
        <f>J527</f>
        <v>0</v>
      </c>
      <c r="K96" s="158"/>
    </row>
    <row r="97" spans="2:11" s="8" customFormat="1" ht="19.9" customHeight="1">
      <c r="B97" s="152"/>
      <c r="C97" s="153"/>
      <c r="D97" s="154" t="s">
        <v>112</v>
      </c>
      <c r="E97" s="155"/>
      <c r="F97" s="155"/>
      <c r="G97" s="155"/>
      <c r="H97" s="155"/>
      <c r="I97" s="156"/>
      <c r="J97" s="157">
        <f>J529</f>
        <v>0</v>
      </c>
      <c r="K97" s="158"/>
    </row>
    <row r="98" spans="2:11" s="8" customFormat="1" ht="19.9" customHeight="1">
      <c r="B98" s="152"/>
      <c r="C98" s="153"/>
      <c r="D98" s="154" t="s">
        <v>103</v>
      </c>
      <c r="E98" s="155"/>
      <c r="F98" s="155"/>
      <c r="G98" s="155"/>
      <c r="H98" s="155"/>
      <c r="I98" s="156"/>
      <c r="J98" s="157">
        <f>J531</f>
        <v>0</v>
      </c>
      <c r="K98" s="158"/>
    </row>
    <row r="99" spans="2:11" s="8" customFormat="1" ht="19.9" customHeight="1">
      <c r="B99" s="152"/>
      <c r="C99" s="153"/>
      <c r="D99" s="154" t="s">
        <v>104</v>
      </c>
      <c r="E99" s="155"/>
      <c r="F99" s="155"/>
      <c r="G99" s="155"/>
      <c r="H99" s="155"/>
      <c r="I99" s="156"/>
      <c r="J99" s="157">
        <f>J533</f>
        <v>0</v>
      </c>
      <c r="K99" s="158"/>
    </row>
    <row r="100" spans="2:11" s="7" customFormat="1" ht="24.95" customHeight="1">
      <c r="B100" s="145"/>
      <c r="C100" s="146"/>
      <c r="D100" s="147" t="s">
        <v>115</v>
      </c>
      <c r="E100" s="148"/>
      <c r="F100" s="148"/>
      <c r="G100" s="148"/>
      <c r="H100" s="148"/>
      <c r="I100" s="149"/>
      <c r="J100" s="150">
        <f>J541</f>
        <v>0</v>
      </c>
      <c r="K100" s="151"/>
    </row>
    <row r="101" spans="2:11" s="8" customFormat="1" ht="19.9" customHeight="1">
      <c r="B101" s="152"/>
      <c r="C101" s="153"/>
      <c r="D101" s="154" t="s">
        <v>106</v>
      </c>
      <c r="E101" s="155"/>
      <c r="F101" s="155"/>
      <c r="G101" s="155"/>
      <c r="H101" s="155"/>
      <c r="I101" s="156"/>
      <c r="J101" s="157">
        <f>J542</f>
        <v>0</v>
      </c>
      <c r="K101" s="158"/>
    </row>
    <row r="102" spans="2:11" s="8" customFormat="1" ht="19.9" customHeight="1">
      <c r="B102" s="152"/>
      <c r="C102" s="153"/>
      <c r="D102" s="154" t="s">
        <v>100</v>
      </c>
      <c r="E102" s="155"/>
      <c r="F102" s="155"/>
      <c r="G102" s="155"/>
      <c r="H102" s="155"/>
      <c r="I102" s="156"/>
      <c r="J102" s="157">
        <f>J544</f>
        <v>0</v>
      </c>
      <c r="K102" s="158"/>
    </row>
    <row r="103" spans="2:11" s="8" customFormat="1" ht="19.9" customHeight="1">
      <c r="B103" s="152"/>
      <c r="C103" s="153"/>
      <c r="D103" s="154" t="s">
        <v>101</v>
      </c>
      <c r="E103" s="155"/>
      <c r="F103" s="155"/>
      <c r="G103" s="155"/>
      <c r="H103" s="155"/>
      <c r="I103" s="156"/>
      <c r="J103" s="157">
        <f>J547</f>
        <v>0</v>
      </c>
      <c r="K103" s="158"/>
    </row>
    <row r="104" spans="2:11" s="8" customFormat="1" ht="19.9" customHeight="1">
      <c r="B104" s="152"/>
      <c r="C104" s="153"/>
      <c r="D104" s="154" t="s">
        <v>107</v>
      </c>
      <c r="E104" s="155"/>
      <c r="F104" s="155"/>
      <c r="G104" s="155"/>
      <c r="H104" s="155"/>
      <c r="I104" s="156"/>
      <c r="J104" s="157">
        <f>J549</f>
        <v>0</v>
      </c>
      <c r="K104" s="158"/>
    </row>
    <row r="105" spans="2:11" s="8" customFormat="1" ht="19.9" customHeight="1">
      <c r="B105" s="152"/>
      <c r="C105" s="153"/>
      <c r="D105" s="154" t="s">
        <v>108</v>
      </c>
      <c r="E105" s="155"/>
      <c r="F105" s="155"/>
      <c r="G105" s="155"/>
      <c r="H105" s="155"/>
      <c r="I105" s="156"/>
      <c r="J105" s="157">
        <f>J552</f>
        <v>0</v>
      </c>
      <c r="K105" s="158"/>
    </row>
    <row r="106" spans="2:11" s="8" customFormat="1" ht="19.9" customHeight="1">
      <c r="B106" s="152"/>
      <c r="C106" s="153"/>
      <c r="D106" s="154" t="s">
        <v>109</v>
      </c>
      <c r="E106" s="155"/>
      <c r="F106" s="155"/>
      <c r="G106" s="155"/>
      <c r="H106" s="155"/>
      <c r="I106" s="156"/>
      <c r="J106" s="157">
        <f>J554</f>
        <v>0</v>
      </c>
      <c r="K106" s="158"/>
    </row>
    <row r="107" spans="2:11" s="8" customFormat="1" ht="19.9" customHeight="1">
      <c r="B107" s="152"/>
      <c r="C107" s="153"/>
      <c r="D107" s="154" t="s">
        <v>102</v>
      </c>
      <c r="E107" s="155"/>
      <c r="F107" s="155"/>
      <c r="G107" s="155"/>
      <c r="H107" s="155"/>
      <c r="I107" s="156"/>
      <c r="J107" s="157">
        <f>J556</f>
        <v>0</v>
      </c>
      <c r="K107" s="158"/>
    </row>
    <row r="108" spans="2:11" s="8" customFormat="1" ht="19.9" customHeight="1">
      <c r="B108" s="152"/>
      <c r="C108" s="153"/>
      <c r="D108" s="154" t="s">
        <v>110</v>
      </c>
      <c r="E108" s="155"/>
      <c r="F108" s="155"/>
      <c r="G108" s="155"/>
      <c r="H108" s="155"/>
      <c r="I108" s="156"/>
      <c r="J108" s="157">
        <f>J563</f>
        <v>0</v>
      </c>
      <c r="K108" s="158"/>
    </row>
    <row r="109" spans="2:11" s="8" customFormat="1" ht="19.9" customHeight="1">
      <c r="B109" s="152"/>
      <c r="C109" s="153"/>
      <c r="D109" s="154" t="s">
        <v>111</v>
      </c>
      <c r="E109" s="155"/>
      <c r="F109" s="155"/>
      <c r="G109" s="155"/>
      <c r="H109" s="155"/>
      <c r="I109" s="156"/>
      <c r="J109" s="157">
        <f>J568</f>
        <v>0</v>
      </c>
      <c r="K109" s="158"/>
    </row>
    <row r="110" spans="2:11" s="8" customFormat="1" ht="19.9" customHeight="1">
      <c r="B110" s="152"/>
      <c r="C110" s="153"/>
      <c r="D110" s="154" t="s">
        <v>112</v>
      </c>
      <c r="E110" s="155"/>
      <c r="F110" s="155"/>
      <c r="G110" s="155"/>
      <c r="H110" s="155"/>
      <c r="I110" s="156"/>
      <c r="J110" s="157">
        <f>J570</f>
        <v>0</v>
      </c>
      <c r="K110" s="158"/>
    </row>
    <row r="111" spans="2:11" s="8" customFormat="1" ht="19.9" customHeight="1">
      <c r="B111" s="152"/>
      <c r="C111" s="153"/>
      <c r="D111" s="154" t="s">
        <v>103</v>
      </c>
      <c r="E111" s="155"/>
      <c r="F111" s="155"/>
      <c r="G111" s="155"/>
      <c r="H111" s="155"/>
      <c r="I111" s="156"/>
      <c r="J111" s="157">
        <f>J572</f>
        <v>0</v>
      </c>
      <c r="K111" s="158"/>
    </row>
    <row r="112" spans="2:11" s="8" customFormat="1" ht="19.9" customHeight="1">
      <c r="B112" s="152"/>
      <c r="C112" s="153"/>
      <c r="D112" s="154" t="s">
        <v>104</v>
      </c>
      <c r="E112" s="155"/>
      <c r="F112" s="155"/>
      <c r="G112" s="155"/>
      <c r="H112" s="155"/>
      <c r="I112" s="156"/>
      <c r="J112" s="157">
        <f>J574</f>
        <v>0</v>
      </c>
      <c r="K112" s="158"/>
    </row>
    <row r="113" spans="2:11" s="7" customFormat="1" ht="24.95" customHeight="1">
      <c r="B113" s="145"/>
      <c r="C113" s="146"/>
      <c r="D113" s="147" t="s">
        <v>116</v>
      </c>
      <c r="E113" s="148"/>
      <c r="F113" s="148"/>
      <c r="G113" s="148"/>
      <c r="H113" s="148"/>
      <c r="I113" s="149"/>
      <c r="J113" s="150">
        <f>J582</f>
        <v>0</v>
      </c>
      <c r="K113" s="151"/>
    </row>
    <row r="114" spans="2:11" s="8" customFormat="1" ht="19.9" customHeight="1">
      <c r="B114" s="152"/>
      <c r="C114" s="153"/>
      <c r="D114" s="154" t="s">
        <v>106</v>
      </c>
      <c r="E114" s="155"/>
      <c r="F114" s="155"/>
      <c r="G114" s="155"/>
      <c r="H114" s="155"/>
      <c r="I114" s="156"/>
      <c r="J114" s="157">
        <f>J583</f>
        <v>0</v>
      </c>
      <c r="K114" s="158"/>
    </row>
    <row r="115" spans="2:11" s="8" customFormat="1" ht="19.9" customHeight="1">
      <c r="B115" s="152"/>
      <c r="C115" s="153"/>
      <c r="D115" s="154" t="s">
        <v>100</v>
      </c>
      <c r="E115" s="155"/>
      <c r="F115" s="155"/>
      <c r="G115" s="155"/>
      <c r="H115" s="155"/>
      <c r="I115" s="156"/>
      <c r="J115" s="157">
        <f>J585</f>
        <v>0</v>
      </c>
      <c r="K115" s="158"/>
    </row>
    <row r="116" spans="2:11" s="8" customFormat="1" ht="19.9" customHeight="1">
      <c r="B116" s="152"/>
      <c r="C116" s="153"/>
      <c r="D116" s="154" t="s">
        <v>101</v>
      </c>
      <c r="E116" s="155"/>
      <c r="F116" s="155"/>
      <c r="G116" s="155"/>
      <c r="H116" s="155"/>
      <c r="I116" s="156"/>
      <c r="J116" s="157">
        <f>J588</f>
        <v>0</v>
      </c>
      <c r="K116" s="158"/>
    </row>
    <row r="117" spans="2:11" s="8" customFormat="1" ht="19.9" customHeight="1">
      <c r="B117" s="152"/>
      <c r="C117" s="153"/>
      <c r="D117" s="154" t="s">
        <v>107</v>
      </c>
      <c r="E117" s="155"/>
      <c r="F117" s="155"/>
      <c r="G117" s="155"/>
      <c r="H117" s="155"/>
      <c r="I117" s="156"/>
      <c r="J117" s="157">
        <f>J590</f>
        <v>0</v>
      </c>
      <c r="K117" s="158"/>
    </row>
    <row r="118" spans="2:11" s="8" customFormat="1" ht="19.9" customHeight="1">
      <c r="B118" s="152"/>
      <c r="C118" s="153"/>
      <c r="D118" s="154" t="s">
        <v>108</v>
      </c>
      <c r="E118" s="155"/>
      <c r="F118" s="155"/>
      <c r="G118" s="155"/>
      <c r="H118" s="155"/>
      <c r="I118" s="156"/>
      <c r="J118" s="157">
        <f>J593</f>
        <v>0</v>
      </c>
      <c r="K118" s="158"/>
    </row>
    <row r="119" spans="2:11" s="8" customFormat="1" ht="19.9" customHeight="1">
      <c r="B119" s="152"/>
      <c r="C119" s="153"/>
      <c r="D119" s="154" t="s">
        <v>109</v>
      </c>
      <c r="E119" s="155"/>
      <c r="F119" s="155"/>
      <c r="G119" s="155"/>
      <c r="H119" s="155"/>
      <c r="I119" s="156"/>
      <c r="J119" s="157">
        <f>J595</f>
        <v>0</v>
      </c>
      <c r="K119" s="158"/>
    </row>
    <row r="120" spans="2:11" s="8" customFormat="1" ht="19.9" customHeight="1">
      <c r="B120" s="152"/>
      <c r="C120" s="153"/>
      <c r="D120" s="154" t="s">
        <v>102</v>
      </c>
      <c r="E120" s="155"/>
      <c r="F120" s="155"/>
      <c r="G120" s="155"/>
      <c r="H120" s="155"/>
      <c r="I120" s="156"/>
      <c r="J120" s="157">
        <f>J597</f>
        <v>0</v>
      </c>
      <c r="K120" s="158"/>
    </row>
    <row r="121" spans="2:11" s="8" customFormat="1" ht="19.9" customHeight="1">
      <c r="B121" s="152"/>
      <c r="C121" s="153"/>
      <c r="D121" s="154" t="s">
        <v>110</v>
      </c>
      <c r="E121" s="155"/>
      <c r="F121" s="155"/>
      <c r="G121" s="155"/>
      <c r="H121" s="155"/>
      <c r="I121" s="156"/>
      <c r="J121" s="157">
        <f>J604</f>
        <v>0</v>
      </c>
      <c r="K121" s="158"/>
    </row>
    <row r="122" spans="2:11" s="8" customFormat="1" ht="19.9" customHeight="1">
      <c r="B122" s="152"/>
      <c r="C122" s="153"/>
      <c r="D122" s="154" t="s">
        <v>111</v>
      </c>
      <c r="E122" s="155"/>
      <c r="F122" s="155"/>
      <c r="G122" s="155"/>
      <c r="H122" s="155"/>
      <c r="I122" s="156"/>
      <c r="J122" s="157">
        <f>J609</f>
        <v>0</v>
      </c>
      <c r="K122" s="158"/>
    </row>
    <row r="123" spans="2:11" s="8" customFormat="1" ht="19.9" customHeight="1">
      <c r="B123" s="152"/>
      <c r="C123" s="153"/>
      <c r="D123" s="154" t="s">
        <v>112</v>
      </c>
      <c r="E123" s="155"/>
      <c r="F123" s="155"/>
      <c r="G123" s="155"/>
      <c r="H123" s="155"/>
      <c r="I123" s="156"/>
      <c r="J123" s="157">
        <f>J611</f>
        <v>0</v>
      </c>
      <c r="K123" s="158"/>
    </row>
    <row r="124" spans="2:11" s="8" customFormat="1" ht="19.9" customHeight="1">
      <c r="B124" s="152"/>
      <c r="C124" s="153"/>
      <c r="D124" s="154" t="s">
        <v>103</v>
      </c>
      <c r="E124" s="155"/>
      <c r="F124" s="155"/>
      <c r="G124" s="155"/>
      <c r="H124" s="155"/>
      <c r="I124" s="156"/>
      <c r="J124" s="157">
        <f>J613</f>
        <v>0</v>
      </c>
      <c r="K124" s="158"/>
    </row>
    <row r="125" spans="2:11" s="8" customFormat="1" ht="19.9" customHeight="1">
      <c r="B125" s="152"/>
      <c r="C125" s="153"/>
      <c r="D125" s="154" t="s">
        <v>104</v>
      </c>
      <c r="E125" s="155"/>
      <c r="F125" s="155"/>
      <c r="G125" s="155"/>
      <c r="H125" s="155"/>
      <c r="I125" s="156"/>
      <c r="J125" s="157">
        <f>J615</f>
        <v>0</v>
      </c>
      <c r="K125" s="158"/>
    </row>
    <row r="126" spans="2:11" s="7" customFormat="1" ht="24.95" customHeight="1">
      <c r="B126" s="145"/>
      <c r="C126" s="146"/>
      <c r="D126" s="147" t="s">
        <v>117</v>
      </c>
      <c r="E126" s="148"/>
      <c r="F126" s="148"/>
      <c r="G126" s="148"/>
      <c r="H126" s="148"/>
      <c r="I126" s="149"/>
      <c r="J126" s="150">
        <f>J623</f>
        <v>0</v>
      </c>
      <c r="K126" s="151"/>
    </row>
    <row r="127" spans="2:11" s="8" customFormat="1" ht="19.9" customHeight="1">
      <c r="B127" s="152"/>
      <c r="C127" s="153"/>
      <c r="D127" s="154" t="s">
        <v>106</v>
      </c>
      <c r="E127" s="155"/>
      <c r="F127" s="155"/>
      <c r="G127" s="155"/>
      <c r="H127" s="155"/>
      <c r="I127" s="156"/>
      <c r="J127" s="157">
        <f>J624</f>
        <v>0</v>
      </c>
      <c r="K127" s="158"/>
    </row>
    <row r="128" spans="2:11" s="8" customFormat="1" ht="19.9" customHeight="1">
      <c r="B128" s="152"/>
      <c r="C128" s="153"/>
      <c r="D128" s="154" t="s">
        <v>100</v>
      </c>
      <c r="E128" s="155"/>
      <c r="F128" s="155"/>
      <c r="G128" s="155"/>
      <c r="H128" s="155"/>
      <c r="I128" s="156"/>
      <c r="J128" s="157">
        <f>J626</f>
        <v>0</v>
      </c>
      <c r="K128" s="158"/>
    </row>
    <row r="129" spans="2:11" s="8" customFormat="1" ht="19.9" customHeight="1">
      <c r="B129" s="152"/>
      <c r="C129" s="153"/>
      <c r="D129" s="154" t="s">
        <v>107</v>
      </c>
      <c r="E129" s="155"/>
      <c r="F129" s="155"/>
      <c r="G129" s="155"/>
      <c r="H129" s="155"/>
      <c r="I129" s="156"/>
      <c r="J129" s="157">
        <f>J629</f>
        <v>0</v>
      </c>
      <c r="K129" s="158"/>
    </row>
    <row r="130" spans="2:11" s="8" customFormat="1" ht="19.9" customHeight="1">
      <c r="B130" s="152"/>
      <c r="C130" s="153"/>
      <c r="D130" s="154" t="s">
        <v>108</v>
      </c>
      <c r="E130" s="155"/>
      <c r="F130" s="155"/>
      <c r="G130" s="155"/>
      <c r="H130" s="155"/>
      <c r="I130" s="156"/>
      <c r="J130" s="157">
        <f>J632</f>
        <v>0</v>
      </c>
      <c r="K130" s="158"/>
    </row>
    <row r="131" spans="2:11" s="8" customFormat="1" ht="19.9" customHeight="1">
      <c r="B131" s="152"/>
      <c r="C131" s="153"/>
      <c r="D131" s="154" t="s">
        <v>109</v>
      </c>
      <c r="E131" s="155"/>
      <c r="F131" s="155"/>
      <c r="G131" s="155"/>
      <c r="H131" s="155"/>
      <c r="I131" s="156"/>
      <c r="J131" s="157">
        <f>J634</f>
        <v>0</v>
      </c>
      <c r="K131" s="158"/>
    </row>
    <row r="132" spans="2:11" s="8" customFormat="1" ht="19.9" customHeight="1">
      <c r="B132" s="152"/>
      <c r="C132" s="153"/>
      <c r="D132" s="154" t="s">
        <v>102</v>
      </c>
      <c r="E132" s="155"/>
      <c r="F132" s="155"/>
      <c r="G132" s="155"/>
      <c r="H132" s="155"/>
      <c r="I132" s="156"/>
      <c r="J132" s="157">
        <f>J636</f>
        <v>0</v>
      </c>
      <c r="K132" s="158"/>
    </row>
    <row r="133" spans="2:11" s="8" customFormat="1" ht="19.9" customHeight="1">
      <c r="B133" s="152"/>
      <c r="C133" s="153"/>
      <c r="D133" s="154" t="s">
        <v>110</v>
      </c>
      <c r="E133" s="155"/>
      <c r="F133" s="155"/>
      <c r="G133" s="155"/>
      <c r="H133" s="155"/>
      <c r="I133" s="156"/>
      <c r="J133" s="157">
        <f>J643</f>
        <v>0</v>
      </c>
      <c r="K133" s="158"/>
    </row>
    <row r="134" spans="2:11" s="8" customFormat="1" ht="19.9" customHeight="1">
      <c r="B134" s="152"/>
      <c r="C134" s="153"/>
      <c r="D134" s="154" t="s">
        <v>111</v>
      </c>
      <c r="E134" s="155"/>
      <c r="F134" s="155"/>
      <c r="G134" s="155"/>
      <c r="H134" s="155"/>
      <c r="I134" s="156"/>
      <c r="J134" s="157">
        <f>J648</f>
        <v>0</v>
      </c>
      <c r="K134" s="158"/>
    </row>
    <row r="135" spans="2:11" s="8" customFormat="1" ht="19.9" customHeight="1">
      <c r="B135" s="152"/>
      <c r="C135" s="153"/>
      <c r="D135" s="154" t="s">
        <v>112</v>
      </c>
      <c r="E135" s="155"/>
      <c r="F135" s="155"/>
      <c r="G135" s="155"/>
      <c r="H135" s="155"/>
      <c r="I135" s="156"/>
      <c r="J135" s="157">
        <f>J650</f>
        <v>0</v>
      </c>
      <c r="K135" s="158"/>
    </row>
    <row r="136" spans="2:11" s="8" customFormat="1" ht="19.9" customHeight="1">
      <c r="B136" s="152"/>
      <c r="C136" s="153"/>
      <c r="D136" s="154" t="s">
        <v>103</v>
      </c>
      <c r="E136" s="155"/>
      <c r="F136" s="155"/>
      <c r="G136" s="155"/>
      <c r="H136" s="155"/>
      <c r="I136" s="156"/>
      <c r="J136" s="157">
        <f>J652</f>
        <v>0</v>
      </c>
      <c r="K136" s="158"/>
    </row>
    <row r="137" spans="2:11" s="8" customFormat="1" ht="19.9" customHeight="1">
      <c r="B137" s="152"/>
      <c r="C137" s="153"/>
      <c r="D137" s="154" t="s">
        <v>104</v>
      </c>
      <c r="E137" s="155"/>
      <c r="F137" s="155"/>
      <c r="G137" s="155"/>
      <c r="H137" s="155"/>
      <c r="I137" s="156"/>
      <c r="J137" s="157">
        <f>J654</f>
        <v>0</v>
      </c>
      <c r="K137" s="158"/>
    </row>
    <row r="138" spans="2:11" s="7" customFormat="1" ht="24.95" customHeight="1">
      <c r="B138" s="145"/>
      <c r="C138" s="146"/>
      <c r="D138" s="147" t="s">
        <v>118</v>
      </c>
      <c r="E138" s="148"/>
      <c r="F138" s="148"/>
      <c r="G138" s="148"/>
      <c r="H138" s="148"/>
      <c r="I138" s="149"/>
      <c r="J138" s="150">
        <f>J662</f>
        <v>0</v>
      </c>
      <c r="K138" s="151"/>
    </row>
    <row r="139" spans="2:11" s="8" customFormat="1" ht="19.9" customHeight="1">
      <c r="B139" s="152"/>
      <c r="C139" s="153"/>
      <c r="D139" s="154" t="s">
        <v>106</v>
      </c>
      <c r="E139" s="155"/>
      <c r="F139" s="155"/>
      <c r="G139" s="155"/>
      <c r="H139" s="155"/>
      <c r="I139" s="156"/>
      <c r="J139" s="157">
        <f>J663</f>
        <v>0</v>
      </c>
      <c r="K139" s="158"/>
    </row>
    <row r="140" spans="2:11" s="8" customFormat="1" ht="19.9" customHeight="1">
      <c r="B140" s="152"/>
      <c r="C140" s="153"/>
      <c r="D140" s="154" t="s">
        <v>100</v>
      </c>
      <c r="E140" s="155"/>
      <c r="F140" s="155"/>
      <c r="G140" s="155"/>
      <c r="H140" s="155"/>
      <c r="I140" s="156"/>
      <c r="J140" s="157">
        <f>J665</f>
        <v>0</v>
      </c>
      <c r="K140" s="158"/>
    </row>
    <row r="141" spans="2:11" s="8" customFormat="1" ht="19.9" customHeight="1">
      <c r="B141" s="152"/>
      <c r="C141" s="153"/>
      <c r="D141" s="154" t="s">
        <v>101</v>
      </c>
      <c r="E141" s="155"/>
      <c r="F141" s="155"/>
      <c r="G141" s="155"/>
      <c r="H141" s="155"/>
      <c r="I141" s="156"/>
      <c r="J141" s="157">
        <f>J668</f>
        <v>0</v>
      </c>
      <c r="K141" s="158"/>
    </row>
    <row r="142" spans="2:11" s="8" customFormat="1" ht="19.9" customHeight="1">
      <c r="B142" s="152"/>
      <c r="C142" s="153"/>
      <c r="D142" s="154" t="s">
        <v>107</v>
      </c>
      <c r="E142" s="155"/>
      <c r="F142" s="155"/>
      <c r="G142" s="155"/>
      <c r="H142" s="155"/>
      <c r="I142" s="156"/>
      <c r="J142" s="157">
        <f>J670</f>
        <v>0</v>
      </c>
      <c r="K142" s="158"/>
    </row>
    <row r="143" spans="2:11" s="8" customFormat="1" ht="19.9" customHeight="1">
      <c r="B143" s="152"/>
      <c r="C143" s="153"/>
      <c r="D143" s="154" t="s">
        <v>108</v>
      </c>
      <c r="E143" s="155"/>
      <c r="F143" s="155"/>
      <c r="G143" s="155"/>
      <c r="H143" s="155"/>
      <c r="I143" s="156"/>
      <c r="J143" s="157">
        <f>J673</f>
        <v>0</v>
      </c>
      <c r="K143" s="158"/>
    </row>
    <row r="144" spans="2:11" s="8" customFormat="1" ht="19.9" customHeight="1">
      <c r="B144" s="152"/>
      <c r="C144" s="153"/>
      <c r="D144" s="154" t="s">
        <v>109</v>
      </c>
      <c r="E144" s="155"/>
      <c r="F144" s="155"/>
      <c r="G144" s="155"/>
      <c r="H144" s="155"/>
      <c r="I144" s="156"/>
      <c r="J144" s="157">
        <f>J675</f>
        <v>0</v>
      </c>
      <c r="K144" s="158"/>
    </row>
    <row r="145" spans="2:11" s="8" customFormat="1" ht="19.9" customHeight="1">
      <c r="B145" s="152"/>
      <c r="C145" s="153"/>
      <c r="D145" s="154" t="s">
        <v>102</v>
      </c>
      <c r="E145" s="155"/>
      <c r="F145" s="155"/>
      <c r="G145" s="155"/>
      <c r="H145" s="155"/>
      <c r="I145" s="156"/>
      <c r="J145" s="157">
        <f>J677</f>
        <v>0</v>
      </c>
      <c r="K145" s="158"/>
    </row>
    <row r="146" spans="2:11" s="8" customFormat="1" ht="19.9" customHeight="1">
      <c r="B146" s="152"/>
      <c r="C146" s="153"/>
      <c r="D146" s="154" t="s">
        <v>110</v>
      </c>
      <c r="E146" s="155"/>
      <c r="F146" s="155"/>
      <c r="G146" s="155"/>
      <c r="H146" s="155"/>
      <c r="I146" s="156"/>
      <c r="J146" s="157">
        <f>J684</f>
        <v>0</v>
      </c>
      <c r="K146" s="158"/>
    </row>
    <row r="147" spans="2:11" s="8" customFormat="1" ht="19.9" customHeight="1">
      <c r="B147" s="152"/>
      <c r="C147" s="153"/>
      <c r="D147" s="154" t="s">
        <v>111</v>
      </c>
      <c r="E147" s="155"/>
      <c r="F147" s="155"/>
      <c r="G147" s="155"/>
      <c r="H147" s="155"/>
      <c r="I147" s="156"/>
      <c r="J147" s="157">
        <f>J689</f>
        <v>0</v>
      </c>
      <c r="K147" s="158"/>
    </row>
    <row r="148" spans="2:11" s="8" customFormat="1" ht="19.9" customHeight="1">
      <c r="B148" s="152"/>
      <c r="C148" s="153"/>
      <c r="D148" s="154" t="s">
        <v>112</v>
      </c>
      <c r="E148" s="155"/>
      <c r="F148" s="155"/>
      <c r="G148" s="155"/>
      <c r="H148" s="155"/>
      <c r="I148" s="156"/>
      <c r="J148" s="157">
        <f>J691</f>
        <v>0</v>
      </c>
      <c r="K148" s="158"/>
    </row>
    <row r="149" spans="2:11" s="8" customFormat="1" ht="19.9" customHeight="1">
      <c r="B149" s="152"/>
      <c r="C149" s="153"/>
      <c r="D149" s="154" t="s">
        <v>103</v>
      </c>
      <c r="E149" s="155"/>
      <c r="F149" s="155"/>
      <c r="G149" s="155"/>
      <c r="H149" s="155"/>
      <c r="I149" s="156"/>
      <c r="J149" s="157">
        <f>J693</f>
        <v>0</v>
      </c>
      <c r="K149" s="158"/>
    </row>
    <row r="150" spans="2:11" s="8" customFormat="1" ht="19.9" customHeight="1">
      <c r="B150" s="152"/>
      <c r="C150" s="153"/>
      <c r="D150" s="154" t="s">
        <v>104</v>
      </c>
      <c r="E150" s="155"/>
      <c r="F150" s="155"/>
      <c r="G150" s="155"/>
      <c r="H150" s="155"/>
      <c r="I150" s="156"/>
      <c r="J150" s="157">
        <f>J695</f>
        <v>0</v>
      </c>
      <c r="K150" s="158"/>
    </row>
    <row r="151" spans="2:11" s="7" customFormat="1" ht="24.95" customHeight="1">
      <c r="B151" s="145"/>
      <c r="C151" s="146"/>
      <c r="D151" s="147" t="s">
        <v>119</v>
      </c>
      <c r="E151" s="148"/>
      <c r="F151" s="148"/>
      <c r="G151" s="148"/>
      <c r="H151" s="148"/>
      <c r="I151" s="149"/>
      <c r="J151" s="150">
        <f>J703</f>
        <v>0</v>
      </c>
      <c r="K151" s="151"/>
    </row>
    <row r="152" spans="2:11" s="8" customFormat="1" ht="19.9" customHeight="1">
      <c r="B152" s="152"/>
      <c r="C152" s="153"/>
      <c r="D152" s="154" t="s">
        <v>106</v>
      </c>
      <c r="E152" s="155"/>
      <c r="F152" s="155"/>
      <c r="G152" s="155"/>
      <c r="H152" s="155"/>
      <c r="I152" s="156"/>
      <c r="J152" s="157">
        <f>J704</f>
        <v>0</v>
      </c>
      <c r="K152" s="158"/>
    </row>
    <row r="153" spans="2:11" s="8" customFormat="1" ht="19.9" customHeight="1">
      <c r="B153" s="152"/>
      <c r="C153" s="153"/>
      <c r="D153" s="154" t="s">
        <v>100</v>
      </c>
      <c r="E153" s="155"/>
      <c r="F153" s="155"/>
      <c r="G153" s="155"/>
      <c r="H153" s="155"/>
      <c r="I153" s="156"/>
      <c r="J153" s="157">
        <f>J706</f>
        <v>0</v>
      </c>
      <c r="K153" s="158"/>
    </row>
    <row r="154" spans="2:11" s="8" customFormat="1" ht="19.9" customHeight="1">
      <c r="B154" s="152"/>
      <c r="C154" s="153"/>
      <c r="D154" s="154" t="s">
        <v>101</v>
      </c>
      <c r="E154" s="155"/>
      <c r="F154" s="155"/>
      <c r="G154" s="155"/>
      <c r="H154" s="155"/>
      <c r="I154" s="156"/>
      <c r="J154" s="157">
        <f>J709</f>
        <v>0</v>
      </c>
      <c r="K154" s="158"/>
    </row>
    <row r="155" spans="2:11" s="8" customFormat="1" ht="19.9" customHeight="1">
      <c r="B155" s="152"/>
      <c r="C155" s="153"/>
      <c r="D155" s="154" t="s">
        <v>107</v>
      </c>
      <c r="E155" s="155"/>
      <c r="F155" s="155"/>
      <c r="G155" s="155"/>
      <c r="H155" s="155"/>
      <c r="I155" s="156"/>
      <c r="J155" s="157">
        <f>J711</f>
        <v>0</v>
      </c>
      <c r="K155" s="158"/>
    </row>
    <row r="156" spans="2:11" s="8" customFormat="1" ht="19.9" customHeight="1">
      <c r="B156" s="152"/>
      <c r="C156" s="153"/>
      <c r="D156" s="154" t="s">
        <v>108</v>
      </c>
      <c r="E156" s="155"/>
      <c r="F156" s="155"/>
      <c r="G156" s="155"/>
      <c r="H156" s="155"/>
      <c r="I156" s="156"/>
      <c r="J156" s="157">
        <f>J714</f>
        <v>0</v>
      </c>
      <c r="K156" s="158"/>
    </row>
    <row r="157" spans="2:11" s="8" customFormat="1" ht="19.9" customHeight="1">
      <c r="B157" s="152"/>
      <c r="C157" s="153"/>
      <c r="D157" s="154" t="s">
        <v>109</v>
      </c>
      <c r="E157" s="155"/>
      <c r="F157" s="155"/>
      <c r="G157" s="155"/>
      <c r="H157" s="155"/>
      <c r="I157" s="156"/>
      <c r="J157" s="157">
        <f>J716</f>
        <v>0</v>
      </c>
      <c r="K157" s="158"/>
    </row>
    <row r="158" spans="2:11" s="8" customFormat="1" ht="19.9" customHeight="1">
      <c r="B158" s="152"/>
      <c r="C158" s="153"/>
      <c r="D158" s="154" t="s">
        <v>102</v>
      </c>
      <c r="E158" s="155"/>
      <c r="F158" s="155"/>
      <c r="G158" s="155"/>
      <c r="H158" s="155"/>
      <c r="I158" s="156"/>
      <c r="J158" s="157">
        <f>J718</f>
        <v>0</v>
      </c>
      <c r="K158" s="158"/>
    </row>
    <row r="159" spans="2:11" s="8" customFormat="1" ht="19.9" customHeight="1">
      <c r="B159" s="152"/>
      <c r="C159" s="153"/>
      <c r="D159" s="154" t="s">
        <v>110</v>
      </c>
      <c r="E159" s="155"/>
      <c r="F159" s="155"/>
      <c r="G159" s="155"/>
      <c r="H159" s="155"/>
      <c r="I159" s="156"/>
      <c r="J159" s="157">
        <f>J725</f>
        <v>0</v>
      </c>
      <c r="K159" s="158"/>
    </row>
    <row r="160" spans="2:11" s="8" customFormat="1" ht="19.9" customHeight="1">
      <c r="B160" s="152"/>
      <c r="C160" s="153"/>
      <c r="D160" s="154" t="s">
        <v>111</v>
      </c>
      <c r="E160" s="155"/>
      <c r="F160" s="155"/>
      <c r="G160" s="155"/>
      <c r="H160" s="155"/>
      <c r="I160" s="156"/>
      <c r="J160" s="157">
        <f>J730</f>
        <v>0</v>
      </c>
      <c r="K160" s="158"/>
    </row>
    <row r="161" spans="2:11" s="8" customFormat="1" ht="19.9" customHeight="1">
      <c r="B161" s="152"/>
      <c r="C161" s="153"/>
      <c r="D161" s="154" t="s">
        <v>112</v>
      </c>
      <c r="E161" s="155"/>
      <c r="F161" s="155"/>
      <c r="G161" s="155"/>
      <c r="H161" s="155"/>
      <c r="I161" s="156"/>
      <c r="J161" s="157">
        <f>J732</f>
        <v>0</v>
      </c>
      <c r="K161" s="158"/>
    </row>
    <row r="162" spans="2:11" s="8" customFormat="1" ht="19.9" customHeight="1">
      <c r="B162" s="152"/>
      <c r="C162" s="153"/>
      <c r="D162" s="154" t="s">
        <v>103</v>
      </c>
      <c r="E162" s="155"/>
      <c r="F162" s="155"/>
      <c r="G162" s="155"/>
      <c r="H162" s="155"/>
      <c r="I162" s="156"/>
      <c r="J162" s="157">
        <f>J734</f>
        <v>0</v>
      </c>
      <c r="K162" s="158"/>
    </row>
    <row r="163" spans="2:11" s="8" customFormat="1" ht="19.9" customHeight="1">
      <c r="B163" s="152"/>
      <c r="C163" s="153"/>
      <c r="D163" s="154" t="s">
        <v>104</v>
      </c>
      <c r="E163" s="155"/>
      <c r="F163" s="155"/>
      <c r="G163" s="155"/>
      <c r="H163" s="155"/>
      <c r="I163" s="156"/>
      <c r="J163" s="157">
        <f>J736</f>
        <v>0</v>
      </c>
      <c r="K163" s="158"/>
    </row>
    <row r="164" spans="2:11" s="7" customFormat="1" ht="24.95" customHeight="1">
      <c r="B164" s="145"/>
      <c r="C164" s="146"/>
      <c r="D164" s="147" t="s">
        <v>120</v>
      </c>
      <c r="E164" s="148"/>
      <c r="F164" s="148"/>
      <c r="G164" s="148"/>
      <c r="H164" s="148"/>
      <c r="I164" s="149"/>
      <c r="J164" s="150">
        <f>J744</f>
        <v>0</v>
      </c>
      <c r="K164" s="151"/>
    </row>
    <row r="165" spans="2:11" s="8" customFormat="1" ht="19.9" customHeight="1">
      <c r="B165" s="152"/>
      <c r="C165" s="153"/>
      <c r="D165" s="154" t="s">
        <v>106</v>
      </c>
      <c r="E165" s="155"/>
      <c r="F165" s="155"/>
      <c r="G165" s="155"/>
      <c r="H165" s="155"/>
      <c r="I165" s="156"/>
      <c r="J165" s="157">
        <f>J745</f>
        <v>0</v>
      </c>
      <c r="K165" s="158"/>
    </row>
    <row r="166" spans="2:11" s="8" customFormat="1" ht="19.9" customHeight="1">
      <c r="B166" s="152"/>
      <c r="C166" s="153"/>
      <c r="D166" s="154" t="s">
        <v>100</v>
      </c>
      <c r="E166" s="155"/>
      <c r="F166" s="155"/>
      <c r="G166" s="155"/>
      <c r="H166" s="155"/>
      <c r="I166" s="156"/>
      <c r="J166" s="157">
        <f>J747</f>
        <v>0</v>
      </c>
      <c r="K166" s="158"/>
    </row>
    <row r="167" spans="2:11" s="8" customFormat="1" ht="19.9" customHeight="1">
      <c r="B167" s="152"/>
      <c r="C167" s="153"/>
      <c r="D167" s="154" t="s">
        <v>107</v>
      </c>
      <c r="E167" s="155"/>
      <c r="F167" s="155"/>
      <c r="G167" s="155"/>
      <c r="H167" s="155"/>
      <c r="I167" s="156"/>
      <c r="J167" s="157">
        <f>J750</f>
        <v>0</v>
      </c>
      <c r="K167" s="158"/>
    </row>
    <row r="168" spans="2:11" s="8" customFormat="1" ht="19.9" customHeight="1">
      <c r="B168" s="152"/>
      <c r="C168" s="153"/>
      <c r="D168" s="154" t="s">
        <v>108</v>
      </c>
      <c r="E168" s="155"/>
      <c r="F168" s="155"/>
      <c r="G168" s="155"/>
      <c r="H168" s="155"/>
      <c r="I168" s="156"/>
      <c r="J168" s="157">
        <f>J753</f>
        <v>0</v>
      </c>
      <c r="K168" s="158"/>
    </row>
    <row r="169" spans="2:11" s="8" customFormat="1" ht="19.9" customHeight="1">
      <c r="B169" s="152"/>
      <c r="C169" s="153"/>
      <c r="D169" s="154" t="s">
        <v>109</v>
      </c>
      <c r="E169" s="155"/>
      <c r="F169" s="155"/>
      <c r="G169" s="155"/>
      <c r="H169" s="155"/>
      <c r="I169" s="156"/>
      <c r="J169" s="157">
        <f>J755</f>
        <v>0</v>
      </c>
      <c r="K169" s="158"/>
    </row>
    <row r="170" spans="2:11" s="8" customFormat="1" ht="19.9" customHeight="1">
      <c r="B170" s="152"/>
      <c r="C170" s="153"/>
      <c r="D170" s="154" t="s">
        <v>102</v>
      </c>
      <c r="E170" s="155"/>
      <c r="F170" s="155"/>
      <c r="G170" s="155"/>
      <c r="H170" s="155"/>
      <c r="I170" s="156"/>
      <c r="J170" s="157">
        <f>J757</f>
        <v>0</v>
      </c>
      <c r="K170" s="158"/>
    </row>
    <row r="171" spans="2:11" s="8" customFormat="1" ht="19.9" customHeight="1">
      <c r="B171" s="152"/>
      <c r="C171" s="153"/>
      <c r="D171" s="154" t="s">
        <v>110</v>
      </c>
      <c r="E171" s="155"/>
      <c r="F171" s="155"/>
      <c r="G171" s="155"/>
      <c r="H171" s="155"/>
      <c r="I171" s="156"/>
      <c r="J171" s="157">
        <f>J764</f>
        <v>0</v>
      </c>
      <c r="K171" s="158"/>
    </row>
    <row r="172" spans="2:11" s="8" customFormat="1" ht="19.9" customHeight="1">
      <c r="B172" s="152"/>
      <c r="C172" s="153"/>
      <c r="D172" s="154" t="s">
        <v>111</v>
      </c>
      <c r="E172" s="155"/>
      <c r="F172" s="155"/>
      <c r="G172" s="155"/>
      <c r="H172" s="155"/>
      <c r="I172" s="156"/>
      <c r="J172" s="157">
        <f>J769</f>
        <v>0</v>
      </c>
      <c r="K172" s="158"/>
    </row>
    <row r="173" spans="2:11" s="8" customFormat="1" ht="19.9" customHeight="1">
      <c r="B173" s="152"/>
      <c r="C173" s="153"/>
      <c r="D173" s="154" t="s">
        <v>112</v>
      </c>
      <c r="E173" s="155"/>
      <c r="F173" s="155"/>
      <c r="G173" s="155"/>
      <c r="H173" s="155"/>
      <c r="I173" s="156"/>
      <c r="J173" s="157">
        <f>J771</f>
        <v>0</v>
      </c>
      <c r="K173" s="158"/>
    </row>
    <row r="174" spans="2:11" s="8" customFormat="1" ht="19.9" customHeight="1">
      <c r="B174" s="152"/>
      <c r="C174" s="153"/>
      <c r="D174" s="154" t="s">
        <v>103</v>
      </c>
      <c r="E174" s="155"/>
      <c r="F174" s="155"/>
      <c r="G174" s="155"/>
      <c r="H174" s="155"/>
      <c r="I174" s="156"/>
      <c r="J174" s="157">
        <f>J773</f>
        <v>0</v>
      </c>
      <c r="K174" s="158"/>
    </row>
    <row r="175" spans="2:11" s="8" customFormat="1" ht="19.9" customHeight="1">
      <c r="B175" s="152"/>
      <c r="C175" s="153"/>
      <c r="D175" s="154" t="s">
        <v>104</v>
      </c>
      <c r="E175" s="155"/>
      <c r="F175" s="155"/>
      <c r="G175" s="155"/>
      <c r="H175" s="155"/>
      <c r="I175" s="156"/>
      <c r="J175" s="157">
        <f>J775</f>
        <v>0</v>
      </c>
      <c r="K175" s="158"/>
    </row>
    <row r="176" spans="2:11" s="7" customFormat="1" ht="24.95" customHeight="1">
      <c r="B176" s="145"/>
      <c r="C176" s="146"/>
      <c r="D176" s="147" t="s">
        <v>121</v>
      </c>
      <c r="E176" s="148"/>
      <c r="F176" s="148"/>
      <c r="G176" s="148"/>
      <c r="H176" s="148"/>
      <c r="I176" s="149"/>
      <c r="J176" s="150">
        <f>J783</f>
        <v>0</v>
      </c>
      <c r="K176" s="151"/>
    </row>
    <row r="177" spans="2:11" s="8" customFormat="1" ht="19.9" customHeight="1">
      <c r="B177" s="152"/>
      <c r="C177" s="153"/>
      <c r="D177" s="154" t="s">
        <v>106</v>
      </c>
      <c r="E177" s="155"/>
      <c r="F177" s="155"/>
      <c r="G177" s="155"/>
      <c r="H177" s="155"/>
      <c r="I177" s="156"/>
      <c r="J177" s="157">
        <f>J784</f>
        <v>0</v>
      </c>
      <c r="K177" s="158"/>
    </row>
    <row r="178" spans="2:11" s="8" customFormat="1" ht="19.9" customHeight="1">
      <c r="B178" s="152"/>
      <c r="C178" s="153"/>
      <c r="D178" s="154" t="s">
        <v>100</v>
      </c>
      <c r="E178" s="155"/>
      <c r="F178" s="155"/>
      <c r="G178" s="155"/>
      <c r="H178" s="155"/>
      <c r="I178" s="156"/>
      <c r="J178" s="157">
        <f>J786</f>
        <v>0</v>
      </c>
      <c r="K178" s="158"/>
    </row>
    <row r="179" spans="2:11" s="8" customFormat="1" ht="19.9" customHeight="1">
      <c r="B179" s="152"/>
      <c r="C179" s="153"/>
      <c r="D179" s="154" t="s">
        <v>101</v>
      </c>
      <c r="E179" s="155"/>
      <c r="F179" s="155"/>
      <c r="G179" s="155"/>
      <c r="H179" s="155"/>
      <c r="I179" s="156"/>
      <c r="J179" s="157">
        <f>J789</f>
        <v>0</v>
      </c>
      <c r="K179" s="158"/>
    </row>
    <row r="180" spans="2:11" s="8" customFormat="1" ht="19.9" customHeight="1">
      <c r="B180" s="152"/>
      <c r="C180" s="153"/>
      <c r="D180" s="154" t="s">
        <v>107</v>
      </c>
      <c r="E180" s="155"/>
      <c r="F180" s="155"/>
      <c r="G180" s="155"/>
      <c r="H180" s="155"/>
      <c r="I180" s="156"/>
      <c r="J180" s="157">
        <f>J791</f>
        <v>0</v>
      </c>
      <c r="K180" s="158"/>
    </row>
    <row r="181" spans="2:11" s="8" customFormat="1" ht="19.9" customHeight="1">
      <c r="B181" s="152"/>
      <c r="C181" s="153"/>
      <c r="D181" s="154" t="s">
        <v>108</v>
      </c>
      <c r="E181" s="155"/>
      <c r="F181" s="155"/>
      <c r="G181" s="155"/>
      <c r="H181" s="155"/>
      <c r="I181" s="156"/>
      <c r="J181" s="157">
        <f>J794</f>
        <v>0</v>
      </c>
      <c r="K181" s="158"/>
    </row>
    <row r="182" spans="2:11" s="8" customFormat="1" ht="19.9" customHeight="1">
      <c r="B182" s="152"/>
      <c r="C182" s="153"/>
      <c r="D182" s="154" t="s">
        <v>109</v>
      </c>
      <c r="E182" s="155"/>
      <c r="F182" s="155"/>
      <c r="G182" s="155"/>
      <c r="H182" s="155"/>
      <c r="I182" s="156"/>
      <c r="J182" s="157">
        <f>J796</f>
        <v>0</v>
      </c>
      <c r="K182" s="158"/>
    </row>
    <row r="183" spans="2:11" s="8" customFormat="1" ht="19.9" customHeight="1">
      <c r="B183" s="152"/>
      <c r="C183" s="153"/>
      <c r="D183" s="154" t="s">
        <v>102</v>
      </c>
      <c r="E183" s="155"/>
      <c r="F183" s="155"/>
      <c r="G183" s="155"/>
      <c r="H183" s="155"/>
      <c r="I183" s="156"/>
      <c r="J183" s="157">
        <f>J798</f>
        <v>0</v>
      </c>
      <c r="K183" s="158"/>
    </row>
    <row r="184" spans="2:11" s="8" customFormat="1" ht="19.9" customHeight="1">
      <c r="B184" s="152"/>
      <c r="C184" s="153"/>
      <c r="D184" s="154" t="s">
        <v>110</v>
      </c>
      <c r="E184" s="155"/>
      <c r="F184" s="155"/>
      <c r="G184" s="155"/>
      <c r="H184" s="155"/>
      <c r="I184" s="156"/>
      <c r="J184" s="157">
        <f>J805</f>
        <v>0</v>
      </c>
      <c r="K184" s="158"/>
    </row>
    <row r="185" spans="2:11" s="8" customFormat="1" ht="19.9" customHeight="1">
      <c r="B185" s="152"/>
      <c r="C185" s="153"/>
      <c r="D185" s="154" t="s">
        <v>111</v>
      </c>
      <c r="E185" s="155"/>
      <c r="F185" s="155"/>
      <c r="G185" s="155"/>
      <c r="H185" s="155"/>
      <c r="I185" s="156"/>
      <c r="J185" s="157">
        <f>J810</f>
        <v>0</v>
      </c>
      <c r="K185" s="158"/>
    </row>
    <row r="186" spans="2:11" s="8" customFormat="1" ht="19.9" customHeight="1">
      <c r="B186" s="152"/>
      <c r="C186" s="153"/>
      <c r="D186" s="154" t="s">
        <v>112</v>
      </c>
      <c r="E186" s="155"/>
      <c r="F186" s="155"/>
      <c r="G186" s="155"/>
      <c r="H186" s="155"/>
      <c r="I186" s="156"/>
      <c r="J186" s="157">
        <f>J812</f>
        <v>0</v>
      </c>
      <c r="K186" s="158"/>
    </row>
    <row r="187" spans="2:11" s="8" customFormat="1" ht="19.9" customHeight="1">
      <c r="B187" s="152"/>
      <c r="C187" s="153"/>
      <c r="D187" s="154" t="s">
        <v>103</v>
      </c>
      <c r="E187" s="155"/>
      <c r="F187" s="155"/>
      <c r="G187" s="155"/>
      <c r="H187" s="155"/>
      <c r="I187" s="156"/>
      <c r="J187" s="157">
        <f>J814</f>
        <v>0</v>
      </c>
      <c r="K187" s="158"/>
    </row>
    <row r="188" spans="2:11" s="8" customFormat="1" ht="19.9" customHeight="1">
      <c r="B188" s="152"/>
      <c r="C188" s="153"/>
      <c r="D188" s="154" t="s">
        <v>104</v>
      </c>
      <c r="E188" s="155"/>
      <c r="F188" s="155"/>
      <c r="G188" s="155"/>
      <c r="H188" s="155"/>
      <c r="I188" s="156"/>
      <c r="J188" s="157">
        <f>J816</f>
        <v>0</v>
      </c>
      <c r="K188" s="158"/>
    </row>
    <row r="189" spans="2:11" s="7" customFormat="1" ht="24.95" customHeight="1">
      <c r="B189" s="145"/>
      <c r="C189" s="146"/>
      <c r="D189" s="147" t="s">
        <v>122</v>
      </c>
      <c r="E189" s="148"/>
      <c r="F189" s="148"/>
      <c r="G189" s="148"/>
      <c r="H189" s="148"/>
      <c r="I189" s="149"/>
      <c r="J189" s="150">
        <f>J824</f>
        <v>0</v>
      </c>
      <c r="K189" s="151"/>
    </row>
    <row r="190" spans="2:11" s="8" customFormat="1" ht="19.9" customHeight="1">
      <c r="B190" s="152"/>
      <c r="C190" s="153"/>
      <c r="D190" s="154" t="s">
        <v>106</v>
      </c>
      <c r="E190" s="155"/>
      <c r="F190" s="155"/>
      <c r="G190" s="155"/>
      <c r="H190" s="155"/>
      <c r="I190" s="156"/>
      <c r="J190" s="157">
        <f>J825</f>
        <v>0</v>
      </c>
      <c r="K190" s="158"/>
    </row>
    <row r="191" spans="2:11" s="8" customFormat="1" ht="19.9" customHeight="1">
      <c r="B191" s="152"/>
      <c r="C191" s="153"/>
      <c r="D191" s="154" t="s">
        <v>100</v>
      </c>
      <c r="E191" s="155"/>
      <c r="F191" s="155"/>
      <c r="G191" s="155"/>
      <c r="H191" s="155"/>
      <c r="I191" s="156"/>
      <c r="J191" s="157">
        <f>J827</f>
        <v>0</v>
      </c>
      <c r="K191" s="158"/>
    </row>
    <row r="192" spans="2:11" s="8" customFormat="1" ht="19.9" customHeight="1">
      <c r="B192" s="152"/>
      <c r="C192" s="153"/>
      <c r="D192" s="154" t="s">
        <v>101</v>
      </c>
      <c r="E192" s="155"/>
      <c r="F192" s="155"/>
      <c r="G192" s="155"/>
      <c r="H192" s="155"/>
      <c r="I192" s="156"/>
      <c r="J192" s="157">
        <f>J830</f>
        <v>0</v>
      </c>
      <c r="K192" s="158"/>
    </row>
    <row r="193" spans="2:11" s="8" customFormat="1" ht="19.9" customHeight="1">
      <c r="B193" s="152"/>
      <c r="C193" s="153"/>
      <c r="D193" s="154" t="s">
        <v>107</v>
      </c>
      <c r="E193" s="155"/>
      <c r="F193" s="155"/>
      <c r="G193" s="155"/>
      <c r="H193" s="155"/>
      <c r="I193" s="156"/>
      <c r="J193" s="157">
        <f>J832</f>
        <v>0</v>
      </c>
      <c r="K193" s="158"/>
    </row>
    <row r="194" spans="2:11" s="8" customFormat="1" ht="19.9" customHeight="1">
      <c r="B194" s="152"/>
      <c r="C194" s="153"/>
      <c r="D194" s="154" t="s">
        <v>108</v>
      </c>
      <c r="E194" s="155"/>
      <c r="F194" s="155"/>
      <c r="G194" s="155"/>
      <c r="H194" s="155"/>
      <c r="I194" s="156"/>
      <c r="J194" s="157">
        <f>J835</f>
        <v>0</v>
      </c>
      <c r="K194" s="158"/>
    </row>
    <row r="195" spans="2:11" s="8" customFormat="1" ht="19.9" customHeight="1">
      <c r="B195" s="152"/>
      <c r="C195" s="153"/>
      <c r="D195" s="154" t="s">
        <v>109</v>
      </c>
      <c r="E195" s="155"/>
      <c r="F195" s="155"/>
      <c r="G195" s="155"/>
      <c r="H195" s="155"/>
      <c r="I195" s="156"/>
      <c r="J195" s="157">
        <f>J837</f>
        <v>0</v>
      </c>
      <c r="K195" s="158"/>
    </row>
    <row r="196" spans="2:11" s="8" customFormat="1" ht="19.9" customHeight="1">
      <c r="B196" s="152"/>
      <c r="C196" s="153"/>
      <c r="D196" s="154" t="s">
        <v>102</v>
      </c>
      <c r="E196" s="155"/>
      <c r="F196" s="155"/>
      <c r="G196" s="155"/>
      <c r="H196" s="155"/>
      <c r="I196" s="156"/>
      <c r="J196" s="157">
        <f>J839</f>
        <v>0</v>
      </c>
      <c r="K196" s="158"/>
    </row>
    <row r="197" spans="2:11" s="8" customFormat="1" ht="19.9" customHeight="1">
      <c r="B197" s="152"/>
      <c r="C197" s="153"/>
      <c r="D197" s="154" t="s">
        <v>110</v>
      </c>
      <c r="E197" s="155"/>
      <c r="F197" s="155"/>
      <c r="G197" s="155"/>
      <c r="H197" s="155"/>
      <c r="I197" s="156"/>
      <c r="J197" s="157">
        <f>J846</f>
        <v>0</v>
      </c>
      <c r="K197" s="158"/>
    </row>
    <row r="198" spans="2:11" s="8" customFormat="1" ht="19.9" customHeight="1">
      <c r="B198" s="152"/>
      <c r="C198" s="153"/>
      <c r="D198" s="154" t="s">
        <v>111</v>
      </c>
      <c r="E198" s="155"/>
      <c r="F198" s="155"/>
      <c r="G198" s="155"/>
      <c r="H198" s="155"/>
      <c r="I198" s="156"/>
      <c r="J198" s="157">
        <f>J851</f>
        <v>0</v>
      </c>
      <c r="K198" s="158"/>
    </row>
    <row r="199" spans="2:11" s="8" customFormat="1" ht="19.9" customHeight="1">
      <c r="B199" s="152"/>
      <c r="C199" s="153"/>
      <c r="D199" s="154" t="s">
        <v>112</v>
      </c>
      <c r="E199" s="155"/>
      <c r="F199" s="155"/>
      <c r="G199" s="155"/>
      <c r="H199" s="155"/>
      <c r="I199" s="156"/>
      <c r="J199" s="157">
        <f>J853</f>
        <v>0</v>
      </c>
      <c r="K199" s="158"/>
    </row>
    <row r="200" spans="2:11" s="8" customFormat="1" ht="19.9" customHeight="1">
      <c r="B200" s="152"/>
      <c r="C200" s="153"/>
      <c r="D200" s="154" t="s">
        <v>103</v>
      </c>
      <c r="E200" s="155"/>
      <c r="F200" s="155"/>
      <c r="G200" s="155"/>
      <c r="H200" s="155"/>
      <c r="I200" s="156"/>
      <c r="J200" s="157">
        <f>J855</f>
        <v>0</v>
      </c>
      <c r="K200" s="158"/>
    </row>
    <row r="201" spans="2:11" s="8" customFormat="1" ht="19.9" customHeight="1">
      <c r="B201" s="152"/>
      <c r="C201" s="153"/>
      <c r="D201" s="154" t="s">
        <v>104</v>
      </c>
      <c r="E201" s="155"/>
      <c r="F201" s="155"/>
      <c r="G201" s="155"/>
      <c r="H201" s="155"/>
      <c r="I201" s="156"/>
      <c r="J201" s="157">
        <f>J857</f>
        <v>0</v>
      </c>
      <c r="K201" s="158"/>
    </row>
    <row r="202" spans="2:11" s="7" customFormat="1" ht="24.95" customHeight="1">
      <c r="B202" s="145"/>
      <c r="C202" s="146"/>
      <c r="D202" s="147" t="s">
        <v>123</v>
      </c>
      <c r="E202" s="148"/>
      <c r="F202" s="148"/>
      <c r="G202" s="148"/>
      <c r="H202" s="148"/>
      <c r="I202" s="149"/>
      <c r="J202" s="150">
        <f>J865</f>
        <v>0</v>
      </c>
      <c r="K202" s="151"/>
    </row>
    <row r="203" spans="2:11" s="8" customFormat="1" ht="19.9" customHeight="1">
      <c r="B203" s="152"/>
      <c r="C203" s="153"/>
      <c r="D203" s="154" t="s">
        <v>106</v>
      </c>
      <c r="E203" s="155"/>
      <c r="F203" s="155"/>
      <c r="G203" s="155"/>
      <c r="H203" s="155"/>
      <c r="I203" s="156"/>
      <c r="J203" s="157">
        <f>J866</f>
        <v>0</v>
      </c>
      <c r="K203" s="158"/>
    </row>
    <row r="204" spans="2:11" s="8" customFormat="1" ht="19.9" customHeight="1">
      <c r="B204" s="152"/>
      <c r="C204" s="153"/>
      <c r="D204" s="154" t="s">
        <v>100</v>
      </c>
      <c r="E204" s="155"/>
      <c r="F204" s="155"/>
      <c r="G204" s="155"/>
      <c r="H204" s="155"/>
      <c r="I204" s="156"/>
      <c r="J204" s="157">
        <f>J868</f>
        <v>0</v>
      </c>
      <c r="K204" s="158"/>
    </row>
    <row r="205" spans="2:11" s="8" customFormat="1" ht="19.9" customHeight="1">
      <c r="B205" s="152"/>
      <c r="C205" s="153"/>
      <c r="D205" s="154" t="s">
        <v>101</v>
      </c>
      <c r="E205" s="155"/>
      <c r="F205" s="155"/>
      <c r="G205" s="155"/>
      <c r="H205" s="155"/>
      <c r="I205" s="156"/>
      <c r="J205" s="157">
        <f>J871</f>
        <v>0</v>
      </c>
      <c r="K205" s="158"/>
    </row>
    <row r="206" spans="2:11" s="8" customFormat="1" ht="19.9" customHeight="1">
      <c r="B206" s="152"/>
      <c r="C206" s="153"/>
      <c r="D206" s="154" t="s">
        <v>107</v>
      </c>
      <c r="E206" s="155"/>
      <c r="F206" s="155"/>
      <c r="G206" s="155"/>
      <c r="H206" s="155"/>
      <c r="I206" s="156"/>
      <c r="J206" s="157">
        <f>J873</f>
        <v>0</v>
      </c>
      <c r="K206" s="158"/>
    </row>
    <row r="207" spans="2:11" s="8" customFormat="1" ht="19.9" customHeight="1">
      <c r="B207" s="152"/>
      <c r="C207" s="153"/>
      <c r="D207" s="154" t="s">
        <v>108</v>
      </c>
      <c r="E207" s="155"/>
      <c r="F207" s="155"/>
      <c r="G207" s="155"/>
      <c r="H207" s="155"/>
      <c r="I207" s="156"/>
      <c r="J207" s="157">
        <f>J876</f>
        <v>0</v>
      </c>
      <c r="K207" s="158"/>
    </row>
    <row r="208" spans="2:11" s="8" customFormat="1" ht="19.9" customHeight="1">
      <c r="B208" s="152"/>
      <c r="C208" s="153"/>
      <c r="D208" s="154" t="s">
        <v>109</v>
      </c>
      <c r="E208" s="155"/>
      <c r="F208" s="155"/>
      <c r="G208" s="155"/>
      <c r="H208" s="155"/>
      <c r="I208" s="156"/>
      <c r="J208" s="157">
        <f>J878</f>
        <v>0</v>
      </c>
      <c r="K208" s="158"/>
    </row>
    <row r="209" spans="2:11" s="8" customFormat="1" ht="19.9" customHeight="1">
      <c r="B209" s="152"/>
      <c r="C209" s="153"/>
      <c r="D209" s="154" t="s">
        <v>102</v>
      </c>
      <c r="E209" s="155"/>
      <c r="F209" s="155"/>
      <c r="G209" s="155"/>
      <c r="H209" s="155"/>
      <c r="I209" s="156"/>
      <c r="J209" s="157">
        <f>J880</f>
        <v>0</v>
      </c>
      <c r="K209" s="158"/>
    </row>
    <row r="210" spans="2:11" s="8" customFormat="1" ht="19.9" customHeight="1">
      <c r="B210" s="152"/>
      <c r="C210" s="153"/>
      <c r="D210" s="154" t="s">
        <v>110</v>
      </c>
      <c r="E210" s="155"/>
      <c r="F210" s="155"/>
      <c r="G210" s="155"/>
      <c r="H210" s="155"/>
      <c r="I210" s="156"/>
      <c r="J210" s="157">
        <f>J887</f>
        <v>0</v>
      </c>
      <c r="K210" s="158"/>
    </row>
    <row r="211" spans="2:11" s="8" customFormat="1" ht="19.9" customHeight="1">
      <c r="B211" s="152"/>
      <c r="C211" s="153"/>
      <c r="D211" s="154" t="s">
        <v>124</v>
      </c>
      <c r="E211" s="155"/>
      <c r="F211" s="155"/>
      <c r="G211" s="155"/>
      <c r="H211" s="155"/>
      <c r="I211" s="156"/>
      <c r="J211" s="157">
        <f>J892</f>
        <v>0</v>
      </c>
      <c r="K211" s="158"/>
    </row>
    <row r="212" spans="2:11" s="8" customFormat="1" ht="19.9" customHeight="1">
      <c r="B212" s="152"/>
      <c r="C212" s="153"/>
      <c r="D212" s="154" t="s">
        <v>125</v>
      </c>
      <c r="E212" s="155"/>
      <c r="F212" s="155"/>
      <c r="G212" s="155"/>
      <c r="H212" s="155"/>
      <c r="I212" s="156"/>
      <c r="J212" s="157">
        <f>J894</f>
        <v>0</v>
      </c>
      <c r="K212" s="158"/>
    </row>
    <row r="213" spans="2:11" s="8" customFormat="1" ht="19.9" customHeight="1">
      <c r="B213" s="152"/>
      <c r="C213" s="153"/>
      <c r="D213" s="154" t="s">
        <v>111</v>
      </c>
      <c r="E213" s="155"/>
      <c r="F213" s="155"/>
      <c r="G213" s="155"/>
      <c r="H213" s="155"/>
      <c r="I213" s="156"/>
      <c r="J213" s="157">
        <f>J896</f>
        <v>0</v>
      </c>
      <c r="K213" s="158"/>
    </row>
    <row r="214" spans="2:11" s="8" customFormat="1" ht="19.9" customHeight="1">
      <c r="B214" s="152"/>
      <c r="C214" s="153"/>
      <c r="D214" s="154" t="s">
        <v>112</v>
      </c>
      <c r="E214" s="155"/>
      <c r="F214" s="155"/>
      <c r="G214" s="155"/>
      <c r="H214" s="155"/>
      <c r="I214" s="156"/>
      <c r="J214" s="157">
        <f>J898</f>
        <v>0</v>
      </c>
      <c r="K214" s="158"/>
    </row>
    <row r="215" spans="2:11" s="8" customFormat="1" ht="19.9" customHeight="1">
      <c r="B215" s="152"/>
      <c r="C215" s="153"/>
      <c r="D215" s="154" t="s">
        <v>103</v>
      </c>
      <c r="E215" s="155"/>
      <c r="F215" s="155"/>
      <c r="G215" s="155"/>
      <c r="H215" s="155"/>
      <c r="I215" s="156"/>
      <c r="J215" s="157">
        <f>J900</f>
        <v>0</v>
      </c>
      <c r="K215" s="158"/>
    </row>
    <row r="216" spans="2:11" s="8" customFormat="1" ht="19.9" customHeight="1">
      <c r="B216" s="152"/>
      <c r="C216" s="153"/>
      <c r="D216" s="154" t="s">
        <v>104</v>
      </c>
      <c r="E216" s="155"/>
      <c r="F216" s="155"/>
      <c r="G216" s="155"/>
      <c r="H216" s="155"/>
      <c r="I216" s="156"/>
      <c r="J216" s="157">
        <f>J902</f>
        <v>0</v>
      </c>
      <c r="K216" s="158"/>
    </row>
    <row r="217" spans="2:11" s="7" customFormat="1" ht="24.95" customHeight="1">
      <c r="B217" s="145"/>
      <c r="C217" s="146"/>
      <c r="D217" s="147" t="s">
        <v>126</v>
      </c>
      <c r="E217" s="148"/>
      <c r="F217" s="148"/>
      <c r="G217" s="148"/>
      <c r="H217" s="148"/>
      <c r="I217" s="149"/>
      <c r="J217" s="150">
        <f>J910</f>
        <v>0</v>
      </c>
      <c r="K217" s="151"/>
    </row>
    <row r="218" spans="2:11" s="8" customFormat="1" ht="19.9" customHeight="1">
      <c r="B218" s="152"/>
      <c r="C218" s="153"/>
      <c r="D218" s="154" t="s">
        <v>127</v>
      </c>
      <c r="E218" s="155"/>
      <c r="F218" s="155"/>
      <c r="G218" s="155"/>
      <c r="H218" s="155"/>
      <c r="I218" s="156"/>
      <c r="J218" s="157">
        <f>J911</f>
        <v>0</v>
      </c>
      <c r="K218" s="158"/>
    </row>
    <row r="219" spans="2:11" s="8" customFormat="1" ht="19.9" customHeight="1">
      <c r="B219" s="152"/>
      <c r="C219" s="153"/>
      <c r="D219" s="154" t="s">
        <v>128</v>
      </c>
      <c r="E219" s="155"/>
      <c r="F219" s="155"/>
      <c r="G219" s="155"/>
      <c r="H219" s="155"/>
      <c r="I219" s="156"/>
      <c r="J219" s="157">
        <f>J913</f>
        <v>0</v>
      </c>
      <c r="K219" s="158"/>
    </row>
    <row r="220" spans="2:11" s="8" customFormat="1" ht="19.9" customHeight="1">
      <c r="B220" s="152"/>
      <c r="C220" s="153"/>
      <c r="D220" s="154" t="s">
        <v>129</v>
      </c>
      <c r="E220" s="155"/>
      <c r="F220" s="155"/>
      <c r="G220" s="155"/>
      <c r="H220" s="155"/>
      <c r="I220" s="156"/>
      <c r="J220" s="157">
        <f>J915</f>
        <v>0</v>
      </c>
      <c r="K220" s="158"/>
    </row>
    <row r="221" spans="2:11" s="8" customFormat="1" ht="19.9" customHeight="1">
      <c r="B221" s="152"/>
      <c r="C221" s="153"/>
      <c r="D221" s="154" t="s">
        <v>130</v>
      </c>
      <c r="E221" s="155"/>
      <c r="F221" s="155"/>
      <c r="G221" s="155"/>
      <c r="H221" s="155"/>
      <c r="I221" s="156"/>
      <c r="J221" s="157">
        <f>J917</f>
        <v>0</v>
      </c>
      <c r="K221" s="158"/>
    </row>
    <row r="222" spans="2:11" s="8" customFormat="1" ht="19.9" customHeight="1">
      <c r="B222" s="152"/>
      <c r="C222" s="153"/>
      <c r="D222" s="154" t="s">
        <v>131</v>
      </c>
      <c r="E222" s="155"/>
      <c r="F222" s="155"/>
      <c r="G222" s="155"/>
      <c r="H222" s="155"/>
      <c r="I222" s="156"/>
      <c r="J222" s="157">
        <f>J919</f>
        <v>0</v>
      </c>
      <c r="K222" s="158"/>
    </row>
    <row r="223" spans="2:11" s="7" customFormat="1" ht="24.95" customHeight="1">
      <c r="B223" s="145"/>
      <c r="C223" s="146"/>
      <c r="D223" s="147" t="s">
        <v>132</v>
      </c>
      <c r="E223" s="148"/>
      <c r="F223" s="148"/>
      <c r="G223" s="148"/>
      <c r="H223" s="148"/>
      <c r="I223" s="149"/>
      <c r="J223" s="150">
        <f>J922</f>
        <v>0</v>
      </c>
      <c r="K223" s="151"/>
    </row>
    <row r="224" spans="2:11" s="8" customFormat="1" ht="19.9" customHeight="1">
      <c r="B224" s="152"/>
      <c r="C224" s="153"/>
      <c r="D224" s="154" t="s">
        <v>106</v>
      </c>
      <c r="E224" s="155"/>
      <c r="F224" s="155"/>
      <c r="G224" s="155"/>
      <c r="H224" s="155"/>
      <c r="I224" s="156"/>
      <c r="J224" s="157">
        <f>J923</f>
        <v>0</v>
      </c>
      <c r="K224" s="158"/>
    </row>
    <row r="225" spans="2:11" s="8" customFormat="1" ht="19.9" customHeight="1">
      <c r="B225" s="152"/>
      <c r="C225" s="153"/>
      <c r="D225" s="154" t="s">
        <v>133</v>
      </c>
      <c r="E225" s="155"/>
      <c r="F225" s="155"/>
      <c r="G225" s="155"/>
      <c r="H225" s="155"/>
      <c r="I225" s="156"/>
      <c r="J225" s="157">
        <f>J925</f>
        <v>0</v>
      </c>
      <c r="K225" s="158"/>
    </row>
    <row r="226" spans="2:11" s="8" customFormat="1" ht="19.9" customHeight="1">
      <c r="B226" s="152"/>
      <c r="C226" s="153"/>
      <c r="D226" s="154" t="s">
        <v>134</v>
      </c>
      <c r="E226" s="155"/>
      <c r="F226" s="155"/>
      <c r="G226" s="155"/>
      <c r="H226" s="155"/>
      <c r="I226" s="156"/>
      <c r="J226" s="157">
        <f>J928</f>
        <v>0</v>
      </c>
      <c r="K226" s="158"/>
    </row>
    <row r="227" spans="2:11" s="8" customFormat="1" ht="19.9" customHeight="1">
      <c r="B227" s="152"/>
      <c r="C227" s="153"/>
      <c r="D227" s="154" t="s">
        <v>135</v>
      </c>
      <c r="E227" s="155"/>
      <c r="F227" s="155"/>
      <c r="G227" s="155"/>
      <c r="H227" s="155"/>
      <c r="I227" s="156"/>
      <c r="J227" s="157">
        <f>J932</f>
        <v>0</v>
      </c>
      <c r="K227" s="158"/>
    </row>
    <row r="228" spans="2:11" s="8" customFormat="1" ht="19.9" customHeight="1">
      <c r="B228" s="152"/>
      <c r="C228" s="153"/>
      <c r="D228" s="154" t="s">
        <v>136</v>
      </c>
      <c r="E228" s="155"/>
      <c r="F228" s="155"/>
      <c r="G228" s="155"/>
      <c r="H228" s="155"/>
      <c r="I228" s="156"/>
      <c r="J228" s="157">
        <f>J934</f>
        <v>0</v>
      </c>
      <c r="K228" s="158"/>
    </row>
    <row r="229" spans="2:11" s="8" customFormat="1" ht="19.9" customHeight="1">
      <c r="B229" s="152"/>
      <c r="C229" s="153"/>
      <c r="D229" s="154" t="s">
        <v>137</v>
      </c>
      <c r="E229" s="155"/>
      <c r="F229" s="155"/>
      <c r="G229" s="155"/>
      <c r="H229" s="155"/>
      <c r="I229" s="156"/>
      <c r="J229" s="157">
        <f>J936</f>
        <v>0</v>
      </c>
      <c r="K229" s="158"/>
    </row>
    <row r="230" spans="2:11" s="8" customFormat="1" ht="19.9" customHeight="1">
      <c r="B230" s="152"/>
      <c r="C230" s="153"/>
      <c r="D230" s="154" t="s">
        <v>138</v>
      </c>
      <c r="E230" s="155"/>
      <c r="F230" s="155"/>
      <c r="G230" s="155"/>
      <c r="H230" s="155"/>
      <c r="I230" s="156"/>
      <c r="J230" s="157">
        <f>J939</f>
        <v>0</v>
      </c>
      <c r="K230" s="158"/>
    </row>
    <row r="231" spans="2:11" s="8" customFormat="1" ht="19.9" customHeight="1">
      <c r="B231" s="152"/>
      <c r="C231" s="153"/>
      <c r="D231" s="154" t="s">
        <v>139</v>
      </c>
      <c r="E231" s="155"/>
      <c r="F231" s="155"/>
      <c r="G231" s="155"/>
      <c r="H231" s="155"/>
      <c r="I231" s="156"/>
      <c r="J231" s="157">
        <f>J942</f>
        <v>0</v>
      </c>
      <c r="K231" s="158"/>
    </row>
    <row r="232" spans="2:11" s="8" customFormat="1" ht="19.9" customHeight="1">
      <c r="B232" s="152"/>
      <c r="C232" s="153"/>
      <c r="D232" s="154" t="s">
        <v>131</v>
      </c>
      <c r="E232" s="155"/>
      <c r="F232" s="155"/>
      <c r="G232" s="155"/>
      <c r="H232" s="155"/>
      <c r="I232" s="156"/>
      <c r="J232" s="157">
        <f>J944</f>
        <v>0</v>
      </c>
      <c r="K232" s="158"/>
    </row>
    <row r="233" spans="2:11" s="7" customFormat="1" ht="24.95" customHeight="1">
      <c r="B233" s="145"/>
      <c r="C233" s="146"/>
      <c r="D233" s="147" t="s">
        <v>140</v>
      </c>
      <c r="E233" s="148"/>
      <c r="F233" s="148"/>
      <c r="G233" s="148"/>
      <c r="H233" s="148"/>
      <c r="I233" s="149"/>
      <c r="J233" s="150">
        <f>J947</f>
        <v>0</v>
      </c>
      <c r="K233" s="151"/>
    </row>
    <row r="234" spans="2:11" s="8" customFormat="1" ht="19.9" customHeight="1">
      <c r="B234" s="152"/>
      <c r="C234" s="153"/>
      <c r="D234" s="154" t="s">
        <v>106</v>
      </c>
      <c r="E234" s="155"/>
      <c r="F234" s="155"/>
      <c r="G234" s="155"/>
      <c r="H234" s="155"/>
      <c r="I234" s="156"/>
      <c r="J234" s="157">
        <f>J948</f>
        <v>0</v>
      </c>
      <c r="K234" s="158"/>
    </row>
    <row r="235" spans="2:11" s="8" customFormat="1" ht="19.9" customHeight="1">
      <c r="B235" s="152"/>
      <c r="C235" s="153"/>
      <c r="D235" s="154" t="s">
        <v>133</v>
      </c>
      <c r="E235" s="155"/>
      <c r="F235" s="155"/>
      <c r="G235" s="155"/>
      <c r="H235" s="155"/>
      <c r="I235" s="156"/>
      <c r="J235" s="157">
        <f>J950</f>
        <v>0</v>
      </c>
      <c r="K235" s="158"/>
    </row>
    <row r="236" spans="2:11" s="8" customFormat="1" ht="19.9" customHeight="1">
      <c r="B236" s="152"/>
      <c r="C236" s="153"/>
      <c r="D236" s="154" t="s">
        <v>135</v>
      </c>
      <c r="E236" s="155"/>
      <c r="F236" s="155"/>
      <c r="G236" s="155"/>
      <c r="H236" s="155"/>
      <c r="I236" s="156"/>
      <c r="J236" s="157">
        <f>J953</f>
        <v>0</v>
      </c>
      <c r="K236" s="158"/>
    </row>
    <row r="237" spans="2:11" s="8" customFormat="1" ht="19.9" customHeight="1">
      <c r="B237" s="152"/>
      <c r="C237" s="153"/>
      <c r="D237" s="154" t="s">
        <v>136</v>
      </c>
      <c r="E237" s="155"/>
      <c r="F237" s="155"/>
      <c r="G237" s="155"/>
      <c r="H237" s="155"/>
      <c r="I237" s="156"/>
      <c r="J237" s="157">
        <f>J955</f>
        <v>0</v>
      </c>
      <c r="K237" s="158"/>
    </row>
    <row r="238" spans="2:11" s="8" customFormat="1" ht="19.9" customHeight="1">
      <c r="B238" s="152"/>
      <c r="C238" s="153"/>
      <c r="D238" s="154" t="s">
        <v>137</v>
      </c>
      <c r="E238" s="155"/>
      <c r="F238" s="155"/>
      <c r="G238" s="155"/>
      <c r="H238" s="155"/>
      <c r="I238" s="156"/>
      <c r="J238" s="157">
        <f>J957</f>
        <v>0</v>
      </c>
      <c r="K238" s="158"/>
    </row>
    <row r="239" spans="2:11" s="8" customFormat="1" ht="19.9" customHeight="1">
      <c r="B239" s="152"/>
      <c r="C239" s="153"/>
      <c r="D239" s="154" t="s">
        <v>138</v>
      </c>
      <c r="E239" s="155"/>
      <c r="F239" s="155"/>
      <c r="G239" s="155"/>
      <c r="H239" s="155"/>
      <c r="I239" s="156"/>
      <c r="J239" s="157">
        <f>J960</f>
        <v>0</v>
      </c>
      <c r="K239" s="158"/>
    </row>
    <row r="240" spans="2:11" s="8" customFormat="1" ht="19.9" customHeight="1">
      <c r="B240" s="152"/>
      <c r="C240" s="153"/>
      <c r="D240" s="154" t="s">
        <v>141</v>
      </c>
      <c r="E240" s="155"/>
      <c r="F240" s="155"/>
      <c r="G240" s="155"/>
      <c r="H240" s="155"/>
      <c r="I240" s="156"/>
      <c r="J240" s="157">
        <f>J963</f>
        <v>0</v>
      </c>
      <c r="K240" s="158"/>
    </row>
    <row r="241" spans="2:11" s="8" customFormat="1" ht="19.9" customHeight="1">
      <c r="B241" s="152"/>
      <c r="C241" s="153"/>
      <c r="D241" s="154" t="s">
        <v>134</v>
      </c>
      <c r="E241" s="155"/>
      <c r="F241" s="155"/>
      <c r="G241" s="155"/>
      <c r="H241" s="155"/>
      <c r="I241" s="156"/>
      <c r="J241" s="157">
        <f>J965</f>
        <v>0</v>
      </c>
      <c r="K241" s="158"/>
    </row>
    <row r="242" spans="2:11" s="8" customFormat="1" ht="19.9" customHeight="1">
      <c r="B242" s="152"/>
      <c r="C242" s="153"/>
      <c r="D242" s="154" t="s">
        <v>131</v>
      </c>
      <c r="E242" s="155"/>
      <c r="F242" s="155"/>
      <c r="G242" s="155"/>
      <c r="H242" s="155"/>
      <c r="I242" s="156"/>
      <c r="J242" s="157">
        <f>J969</f>
        <v>0</v>
      </c>
      <c r="K242" s="158"/>
    </row>
    <row r="243" spans="2:11" s="7" customFormat="1" ht="24.95" customHeight="1">
      <c r="B243" s="145"/>
      <c r="C243" s="146"/>
      <c r="D243" s="147" t="s">
        <v>142</v>
      </c>
      <c r="E243" s="148"/>
      <c r="F243" s="148"/>
      <c r="G243" s="148"/>
      <c r="H243" s="148"/>
      <c r="I243" s="149"/>
      <c r="J243" s="150">
        <f>J972</f>
        <v>0</v>
      </c>
      <c r="K243" s="151"/>
    </row>
    <row r="244" spans="2:11" s="8" customFormat="1" ht="19.9" customHeight="1">
      <c r="B244" s="152"/>
      <c r="C244" s="153"/>
      <c r="D244" s="154" t="s">
        <v>106</v>
      </c>
      <c r="E244" s="155"/>
      <c r="F244" s="155"/>
      <c r="G244" s="155"/>
      <c r="H244" s="155"/>
      <c r="I244" s="156"/>
      <c r="J244" s="157">
        <f>J973</f>
        <v>0</v>
      </c>
      <c r="K244" s="158"/>
    </row>
    <row r="245" spans="2:11" s="8" customFormat="1" ht="19.9" customHeight="1">
      <c r="B245" s="152"/>
      <c r="C245" s="153"/>
      <c r="D245" s="154" t="s">
        <v>133</v>
      </c>
      <c r="E245" s="155"/>
      <c r="F245" s="155"/>
      <c r="G245" s="155"/>
      <c r="H245" s="155"/>
      <c r="I245" s="156"/>
      <c r="J245" s="157">
        <f>J975</f>
        <v>0</v>
      </c>
      <c r="K245" s="158"/>
    </row>
    <row r="246" spans="2:11" s="8" customFormat="1" ht="19.9" customHeight="1">
      <c r="B246" s="152"/>
      <c r="C246" s="153"/>
      <c r="D246" s="154" t="s">
        <v>135</v>
      </c>
      <c r="E246" s="155"/>
      <c r="F246" s="155"/>
      <c r="G246" s="155"/>
      <c r="H246" s="155"/>
      <c r="I246" s="156"/>
      <c r="J246" s="157">
        <f>J978</f>
        <v>0</v>
      </c>
      <c r="K246" s="158"/>
    </row>
    <row r="247" spans="2:11" s="8" customFormat="1" ht="19.9" customHeight="1">
      <c r="B247" s="152"/>
      <c r="C247" s="153"/>
      <c r="D247" s="154" t="s">
        <v>136</v>
      </c>
      <c r="E247" s="155"/>
      <c r="F247" s="155"/>
      <c r="G247" s="155"/>
      <c r="H247" s="155"/>
      <c r="I247" s="156"/>
      <c r="J247" s="157">
        <f>J980</f>
        <v>0</v>
      </c>
      <c r="K247" s="158"/>
    </row>
    <row r="248" spans="2:11" s="8" customFormat="1" ht="19.9" customHeight="1">
      <c r="B248" s="152"/>
      <c r="C248" s="153"/>
      <c r="D248" s="154" t="s">
        <v>137</v>
      </c>
      <c r="E248" s="155"/>
      <c r="F248" s="155"/>
      <c r="G248" s="155"/>
      <c r="H248" s="155"/>
      <c r="I248" s="156"/>
      <c r="J248" s="157">
        <f>J982</f>
        <v>0</v>
      </c>
      <c r="K248" s="158"/>
    </row>
    <row r="249" spans="2:11" s="8" customFormat="1" ht="19.9" customHeight="1">
      <c r="B249" s="152"/>
      <c r="C249" s="153"/>
      <c r="D249" s="154" t="s">
        <v>138</v>
      </c>
      <c r="E249" s="155"/>
      <c r="F249" s="155"/>
      <c r="G249" s="155"/>
      <c r="H249" s="155"/>
      <c r="I249" s="156"/>
      <c r="J249" s="157">
        <f>J985</f>
        <v>0</v>
      </c>
      <c r="K249" s="158"/>
    </row>
    <row r="250" spans="2:11" s="8" customFormat="1" ht="19.9" customHeight="1">
      <c r="B250" s="152"/>
      <c r="C250" s="153"/>
      <c r="D250" s="154" t="s">
        <v>141</v>
      </c>
      <c r="E250" s="155"/>
      <c r="F250" s="155"/>
      <c r="G250" s="155"/>
      <c r="H250" s="155"/>
      <c r="I250" s="156"/>
      <c r="J250" s="157">
        <f>J988</f>
        <v>0</v>
      </c>
      <c r="K250" s="158"/>
    </row>
    <row r="251" spans="2:11" s="8" customFormat="1" ht="19.9" customHeight="1">
      <c r="B251" s="152"/>
      <c r="C251" s="153"/>
      <c r="D251" s="154" t="s">
        <v>143</v>
      </c>
      <c r="E251" s="155"/>
      <c r="F251" s="155"/>
      <c r="G251" s="155"/>
      <c r="H251" s="155"/>
      <c r="I251" s="156"/>
      <c r="J251" s="157">
        <f>J990</f>
        <v>0</v>
      </c>
      <c r="K251" s="158"/>
    </row>
    <row r="252" spans="2:11" s="8" customFormat="1" ht="19.9" customHeight="1">
      <c r="B252" s="152"/>
      <c r="C252" s="153"/>
      <c r="D252" s="154" t="s">
        <v>134</v>
      </c>
      <c r="E252" s="155"/>
      <c r="F252" s="155"/>
      <c r="G252" s="155"/>
      <c r="H252" s="155"/>
      <c r="I252" s="156"/>
      <c r="J252" s="157">
        <f>J992</f>
        <v>0</v>
      </c>
      <c r="K252" s="158"/>
    </row>
    <row r="253" spans="2:11" s="8" customFormat="1" ht="19.9" customHeight="1">
      <c r="B253" s="152"/>
      <c r="C253" s="153"/>
      <c r="D253" s="154" t="s">
        <v>131</v>
      </c>
      <c r="E253" s="155"/>
      <c r="F253" s="155"/>
      <c r="G253" s="155"/>
      <c r="H253" s="155"/>
      <c r="I253" s="156"/>
      <c r="J253" s="157">
        <f>J996</f>
        <v>0</v>
      </c>
      <c r="K253" s="158"/>
    </row>
    <row r="254" spans="2:11" s="7" customFormat="1" ht="24.95" customHeight="1">
      <c r="B254" s="145"/>
      <c r="C254" s="146"/>
      <c r="D254" s="147" t="s">
        <v>144</v>
      </c>
      <c r="E254" s="148"/>
      <c r="F254" s="148"/>
      <c r="G254" s="148"/>
      <c r="H254" s="148"/>
      <c r="I254" s="149"/>
      <c r="J254" s="150">
        <f>J999</f>
        <v>0</v>
      </c>
      <c r="K254" s="151"/>
    </row>
    <row r="255" spans="2:11" s="8" customFormat="1" ht="19.9" customHeight="1">
      <c r="B255" s="152"/>
      <c r="C255" s="153"/>
      <c r="D255" s="154" t="s">
        <v>106</v>
      </c>
      <c r="E255" s="155"/>
      <c r="F255" s="155"/>
      <c r="G255" s="155"/>
      <c r="H255" s="155"/>
      <c r="I255" s="156"/>
      <c r="J255" s="157">
        <f>J1000</f>
        <v>0</v>
      </c>
      <c r="K255" s="158"/>
    </row>
    <row r="256" spans="2:11" s="8" customFormat="1" ht="19.9" customHeight="1">
      <c r="B256" s="152"/>
      <c r="C256" s="153"/>
      <c r="D256" s="154" t="s">
        <v>133</v>
      </c>
      <c r="E256" s="155"/>
      <c r="F256" s="155"/>
      <c r="G256" s="155"/>
      <c r="H256" s="155"/>
      <c r="I256" s="156"/>
      <c r="J256" s="157">
        <f>J1002</f>
        <v>0</v>
      </c>
      <c r="K256" s="158"/>
    </row>
    <row r="257" spans="2:11" s="8" customFormat="1" ht="19.9" customHeight="1">
      <c r="B257" s="152"/>
      <c r="C257" s="153"/>
      <c r="D257" s="154" t="s">
        <v>135</v>
      </c>
      <c r="E257" s="155"/>
      <c r="F257" s="155"/>
      <c r="G257" s="155"/>
      <c r="H257" s="155"/>
      <c r="I257" s="156"/>
      <c r="J257" s="157">
        <f>J1005</f>
        <v>0</v>
      </c>
      <c r="K257" s="158"/>
    </row>
    <row r="258" spans="2:11" s="8" customFormat="1" ht="19.9" customHeight="1">
      <c r="B258" s="152"/>
      <c r="C258" s="153"/>
      <c r="D258" s="154" t="s">
        <v>136</v>
      </c>
      <c r="E258" s="155"/>
      <c r="F258" s="155"/>
      <c r="G258" s="155"/>
      <c r="H258" s="155"/>
      <c r="I258" s="156"/>
      <c r="J258" s="157">
        <f>J1007</f>
        <v>0</v>
      </c>
      <c r="K258" s="158"/>
    </row>
    <row r="259" spans="2:11" s="8" customFormat="1" ht="19.9" customHeight="1">
      <c r="B259" s="152"/>
      <c r="C259" s="153"/>
      <c r="D259" s="154" t="s">
        <v>137</v>
      </c>
      <c r="E259" s="155"/>
      <c r="F259" s="155"/>
      <c r="G259" s="155"/>
      <c r="H259" s="155"/>
      <c r="I259" s="156"/>
      <c r="J259" s="157">
        <f>J1009</f>
        <v>0</v>
      </c>
      <c r="K259" s="158"/>
    </row>
    <row r="260" spans="2:11" s="8" customFormat="1" ht="19.9" customHeight="1">
      <c r="B260" s="152"/>
      <c r="C260" s="153"/>
      <c r="D260" s="154" t="s">
        <v>138</v>
      </c>
      <c r="E260" s="155"/>
      <c r="F260" s="155"/>
      <c r="G260" s="155"/>
      <c r="H260" s="155"/>
      <c r="I260" s="156"/>
      <c r="J260" s="157">
        <f>J1012</f>
        <v>0</v>
      </c>
      <c r="K260" s="158"/>
    </row>
    <row r="261" spans="2:11" s="8" customFormat="1" ht="19.9" customHeight="1">
      <c r="B261" s="152"/>
      <c r="C261" s="153"/>
      <c r="D261" s="154" t="s">
        <v>141</v>
      </c>
      <c r="E261" s="155"/>
      <c r="F261" s="155"/>
      <c r="G261" s="155"/>
      <c r="H261" s="155"/>
      <c r="I261" s="156"/>
      <c r="J261" s="157">
        <f>J1015</f>
        <v>0</v>
      </c>
      <c r="K261" s="158"/>
    </row>
    <row r="262" spans="2:11" s="8" customFormat="1" ht="19.9" customHeight="1">
      <c r="B262" s="152"/>
      <c r="C262" s="153"/>
      <c r="D262" s="154" t="s">
        <v>143</v>
      </c>
      <c r="E262" s="155"/>
      <c r="F262" s="155"/>
      <c r="G262" s="155"/>
      <c r="H262" s="155"/>
      <c r="I262" s="156"/>
      <c r="J262" s="157">
        <f>J1017</f>
        <v>0</v>
      </c>
      <c r="K262" s="158"/>
    </row>
    <row r="263" spans="2:11" s="8" customFormat="1" ht="19.9" customHeight="1">
      <c r="B263" s="152"/>
      <c r="C263" s="153"/>
      <c r="D263" s="154" t="s">
        <v>134</v>
      </c>
      <c r="E263" s="155"/>
      <c r="F263" s="155"/>
      <c r="G263" s="155"/>
      <c r="H263" s="155"/>
      <c r="I263" s="156"/>
      <c r="J263" s="157">
        <f>J1019</f>
        <v>0</v>
      </c>
      <c r="K263" s="158"/>
    </row>
    <row r="264" spans="2:11" s="8" customFormat="1" ht="19.9" customHeight="1">
      <c r="B264" s="152"/>
      <c r="C264" s="153"/>
      <c r="D264" s="154" t="s">
        <v>131</v>
      </c>
      <c r="E264" s="155"/>
      <c r="F264" s="155"/>
      <c r="G264" s="155"/>
      <c r="H264" s="155"/>
      <c r="I264" s="156"/>
      <c r="J264" s="157">
        <f>J1023</f>
        <v>0</v>
      </c>
      <c r="K264" s="158"/>
    </row>
    <row r="265" spans="2:11" s="7" customFormat="1" ht="24.95" customHeight="1">
      <c r="B265" s="145"/>
      <c r="C265" s="146"/>
      <c r="D265" s="147" t="s">
        <v>145</v>
      </c>
      <c r="E265" s="148"/>
      <c r="F265" s="148"/>
      <c r="G265" s="148"/>
      <c r="H265" s="148"/>
      <c r="I265" s="149"/>
      <c r="J265" s="150">
        <f>J1026</f>
        <v>0</v>
      </c>
      <c r="K265" s="151"/>
    </row>
    <row r="266" spans="2:11" s="8" customFormat="1" ht="19.9" customHeight="1">
      <c r="B266" s="152"/>
      <c r="C266" s="153"/>
      <c r="D266" s="154" t="s">
        <v>106</v>
      </c>
      <c r="E266" s="155"/>
      <c r="F266" s="155"/>
      <c r="G266" s="155"/>
      <c r="H266" s="155"/>
      <c r="I266" s="156"/>
      <c r="J266" s="157">
        <f>J1027</f>
        <v>0</v>
      </c>
      <c r="K266" s="158"/>
    </row>
    <row r="267" spans="2:11" s="8" customFormat="1" ht="19.9" customHeight="1">
      <c r="B267" s="152"/>
      <c r="C267" s="153"/>
      <c r="D267" s="154" t="s">
        <v>133</v>
      </c>
      <c r="E267" s="155"/>
      <c r="F267" s="155"/>
      <c r="G267" s="155"/>
      <c r="H267" s="155"/>
      <c r="I267" s="156"/>
      <c r="J267" s="157">
        <f>J1029</f>
        <v>0</v>
      </c>
      <c r="K267" s="158"/>
    </row>
    <row r="268" spans="2:11" s="8" customFormat="1" ht="19.9" customHeight="1">
      <c r="B268" s="152"/>
      <c r="C268" s="153"/>
      <c r="D268" s="154" t="s">
        <v>135</v>
      </c>
      <c r="E268" s="155"/>
      <c r="F268" s="155"/>
      <c r="G268" s="155"/>
      <c r="H268" s="155"/>
      <c r="I268" s="156"/>
      <c r="J268" s="157">
        <f>J1032</f>
        <v>0</v>
      </c>
      <c r="K268" s="158"/>
    </row>
    <row r="269" spans="2:11" s="8" customFormat="1" ht="19.9" customHeight="1">
      <c r="B269" s="152"/>
      <c r="C269" s="153"/>
      <c r="D269" s="154" t="s">
        <v>136</v>
      </c>
      <c r="E269" s="155"/>
      <c r="F269" s="155"/>
      <c r="G269" s="155"/>
      <c r="H269" s="155"/>
      <c r="I269" s="156"/>
      <c r="J269" s="157">
        <f>J1034</f>
        <v>0</v>
      </c>
      <c r="K269" s="158"/>
    </row>
    <row r="270" spans="2:11" s="8" customFormat="1" ht="19.9" customHeight="1">
      <c r="B270" s="152"/>
      <c r="C270" s="153"/>
      <c r="D270" s="154" t="s">
        <v>137</v>
      </c>
      <c r="E270" s="155"/>
      <c r="F270" s="155"/>
      <c r="G270" s="155"/>
      <c r="H270" s="155"/>
      <c r="I270" s="156"/>
      <c r="J270" s="157">
        <f>J1036</f>
        <v>0</v>
      </c>
      <c r="K270" s="158"/>
    </row>
    <row r="271" spans="2:11" s="8" customFormat="1" ht="19.9" customHeight="1">
      <c r="B271" s="152"/>
      <c r="C271" s="153"/>
      <c r="D271" s="154" t="s">
        <v>138</v>
      </c>
      <c r="E271" s="155"/>
      <c r="F271" s="155"/>
      <c r="G271" s="155"/>
      <c r="H271" s="155"/>
      <c r="I271" s="156"/>
      <c r="J271" s="157">
        <f>J1039</f>
        <v>0</v>
      </c>
      <c r="K271" s="158"/>
    </row>
    <row r="272" spans="2:11" s="8" customFormat="1" ht="19.9" customHeight="1">
      <c r="B272" s="152"/>
      <c r="C272" s="153"/>
      <c r="D272" s="154" t="s">
        <v>141</v>
      </c>
      <c r="E272" s="155"/>
      <c r="F272" s="155"/>
      <c r="G272" s="155"/>
      <c r="H272" s="155"/>
      <c r="I272" s="156"/>
      <c r="J272" s="157">
        <f>J1042</f>
        <v>0</v>
      </c>
      <c r="K272" s="158"/>
    </row>
    <row r="273" spans="2:11" s="8" customFormat="1" ht="19.9" customHeight="1">
      <c r="B273" s="152"/>
      <c r="C273" s="153"/>
      <c r="D273" s="154" t="s">
        <v>143</v>
      </c>
      <c r="E273" s="155"/>
      <c r="F273" s="155"/>
      <c r="G273" s="155"/>
      <c r="H273" s="155"/>
      <c r="I273" s="156"/>
      <c r="J273" s="157">
        <f>J1044</f>
        <v>0</v>
      </c>
      <c r="K273" s="158"/>
    </row>
    <row r="274" spans="2:11" s="8" customFormat="1" ht="19.9" customHeight="1">
      <c r="B274" s="152"/>
      <c r="C274" s="153"/>
      <c r="D274" s="154" t="s">
        <v>134</v>
      </c>
      <c r="E274" s="155"/>
      <c r="F274" s="155"/>
      <c r="G274" s="155"/>
      <c r="H274" s="155"/>
      <c r="I274" s="156"/>
      <c r="J274" s="157">
        <f>J1046</f>
        <v>0</v>
      </c>
      <c r="K274" s="158"/>
    </row>
    <row r="275" spans="2:11" s="8" customFormat="1" ht="19.9" customHeight="1">
      <c r="B275" s="152"/>
      <c r="C275" s="153"/>
      <c r="D275" s="154" t="s">
        <v>131</v>
      </c>
      <c r="E275" s="155"/>
      <c r="F275" s="155"/>
      <c r="G275" s="155"/>
      <c r="H275" s="155"/>
      <c r="I275" s="156"/>
      <c r="J275" s="157">
        <f>J1050</f>
        <v>0</v>
      </c>
      <c r="K275" s="158"/>
    </row>
    <row r="276" spans="2:11" s="7" customFormat="1" ht="24.95" customHeight="1">
      <c r="B276" s="145"/>
      <c r="C276" s="146"/>
      <c r="D276" s="147" t="s">
        <v>146</v>
      </c>
      <c r="E276" s="148"/>
      <c r="F276" s="148"/>
      <c r="G276" s="148"/>
      <c r="H276" s="148"/>
      <c r="I276" s="149"/>
      <c r="J276" s="150">
        <f>J1053</f>
        <v>0</v>
      </c>
      <c r="K276" s="151"/>
    </row>
    <row r="277" spans="2:11" s="8" customFormat="1" ht="19.9" customHeight="1">
      <c r="B277" s="152"/>
      <c r="C277" s="153"/>
      <c r="D277" s="154" t="s">
        <v>106</v>
      </c>
      <c r="E277" s="155"/>
      <c r="F277" s="155"/>
      <c r="G277" s="155"/>
      <c r="H277" s="155"/>
      <c r="I277" s="156"/>
      <c r="J277" s="157">
        <f>J1054</f>
        <v>0</v>
      </c>
      <c r="K277" s="158"/>
    </row>
    <row r="278" spans="2:11" s="8" customFormat="1" ht="19.9" customHeight="1">
      <c r="B278" s="152"/>
      <c r="C278" s="153"/>
      <c r="D278" s="154" t="s">
        <v>133</v>
      </c>
      <c r="E278" s="155"/>
      <c r="F278" s="155"/>
      <c r="G278" s="155"/>
      <c r="H278" s="155"/>
      <c r="I278" s="156"/>
      <c r="J278" s="157">
        <f>J1056</f>
        <v>0</v>
      </c>
      <c r="K278" s="158"/>
    </row>
    <row r="279" spans="2:11" s="8" customFormat="1" ht="19.9" customHeight="1">
      <c r="B279" s="152"/>
      <c r="C279" s="153"/>
      <c r="D279" s="154" t="s">
        <v>135</v>
      </c>
      <c r="E279" s="155"/>
      <c r="F279" s="155"/>
      <c r="G279" s="155"/>
      <c r="H279" s="155"/>
      <c r="I279" s="156"/>
      <c r="J279" s="157">
        <f>J1059</f>
        <v>0</v>
      </c>
      <c r="K279" s="158"/>
    </row>
    <row r="280" spans="2:11" s="8" customFormat="1" ht="19.9" customHeight="1">
      <c r="B280" s="152"/>
      <c r="C280" s="153"/>
      <c r="D280" s="154" t="s">
        <v>136</v>
      </c>
      <c r="E280" s="155"/>
      <c r="F280" s="155"/>
      <c r="G280" s="155"/>
      <c r="H280" s="155"/>
      <c r="I280" s="156"/>
      <c r="J280" s="157">
        <f>J1061</f>
        <v>0</v>
      </c>
      <c r="K280" s="158"/>
    </row>
    <row r="281" spans="2:11" s="8" customFormat="1" ht="19.9" customHeight="1">
      <c r="B281" s="152"/>
      <c r="C281" s="153"/>
      <c r="D281" s="154" t="s">
        <v>137</v>
      </c>
      <c r="E281" s="155"/>
      <c r="F281" s="155"/>
      <c r="G281" s="155"/>
      <c r="H281" s="155"/>
      <c r="I281" s="156"/>
      <c r="J281" s="157">
        <f>J1063</f>
        <v>0</v>
      </c>
      <c r="K281" s="158"/>
    </row>
    <row r="282" spans="2:11" s="8" customFormat="1" ht="19.9" customHeight="1">
      <c r="B282" s="152"/>
      <c r="C282" s="153"/>
      <c r="D282" s="154" t="s">
        <v>138</v>
      </c>
      <c r="E282" s="155"/>
      <c r="F282" s="155"/>
      <c r="G282" s="155"/>
      <c r="H282" s="155"/>
      <c r="I282" s="156"/>
      <c r="J282" s="157">
        <f>J1066</f>
        <v>0</v>
      </c>
      <c r="K282" s="158"/>
    </row>
    <row r="283" spans="2:11" s="8" customFormat="1" ht="19.9" customHeight="1">
      <c r="B283" s="152"/>
      <c r="C283" s="153"/>
      <c r="D283" s="154" t="s">
        <v>141</v>
      </c>
      <c r="E283" s="155"/>
      <c r="F283" s="155"/>
      <c r="G283" s="155"/>
      <c r="H283" s="155"/>
      <c r="I283" s="156"/>
      <c r="J283" s="157">
        <f>J1069</f>
        <v>0</v>
      </c>
      <c r="K283" s="158"/>
    </row>
    <row r="284" spans="2:11" s="8" customFormat="1" ht="19.9" customHeight="1">
      <c r="B284" s="152"/>
      <c r="C284" s="153"/>
      <c r="D284" s="154" t="s">
        <v>143</v>
      </c>
      <c r="E284" s="155"/>
      <c r="F284" s="155"/>
      <c r="G284" s="155"/>
      <c r="H284" s="155"/>
      <c r="I284" s="156"/>
      <c r="J284" s="157">
        <f>J1071</f>
        <v>0</v>
      </c>
      <c r="K284" s="158"/>
    </row>
    <row r="285" spans="2:11" s="8" customFormat="1" ht="19.9" customHeight="1">
      <c r="B285" s="152"/>
      <c r="C285" s="153"/>
      <c r="D285" s="154" t="s">
        <v>134</v>
      </c>
      <c r="E285" s="155"/>
      <c r="F285" s="155"/>
      <c r="G285" s="155"/>
      <c r="H285" s="155"/>
      <c r="I285" s="156"/>
      <c r="J285" s="157">
        <f>J1073</f>
        <v>0</v>
      </c>
      <c r="K285" s="158"/>
    </row>
    <row r="286" spans="2:11" s="8" customFormat="1" ht="19.9" customHeight="1">
      <c r="B286" s="152"/>
      <c r="C286" s="153"/>
      <c r="D286" s="154" t="s">
        <v>131</v>
      </c>
      <c r="E286" s="155"/>
      <c r="F286" s="155"/>
      <c r="G286" s="155"/>
      <c r="H286" s="155"/>
      <c r="I286" s="156"/>
      <c r="J286" s="157">
        <f>J1077</f>
        <v>0</v>
      </c>
      <c r="K286" s="158"/>
    </row>
    <row r="287" spans="2:11" s="7" customFormat="1" ht="24.95" customHeight="1">
      <c r="B287" s="145"/>
      <c r="C287" s="146"/>
      <c r="D287" s="147" t="s">
        <v>147</v>
      </c>
      <c r="E287" s="148"/>
      <c r="F287" s="148"/>
      <c r="G287" s="148"/>
      <c r="H287" s="148"/>
      <c r="I287" s="149"/>
      <c r="J287" s="150">
        <f>J1080</f>
        <v>0</v>
      </c>
      <c r="K287" s="151"/>
    </row>
    <row r="288" spans="2:11" s="8" customFormat="1" ht="19.9" customHeight="1">
      <c r="B288" s="152"/>
      <c r="C288" s="153"/>
      <c r="D288" s="154" t="s">
        <v>106</v>
      </c>
      <c r="E288" s="155"/>
      <c r="F288" s="155"/>
      <c r="G288" s="155"/>
      <c r="H288" s="155"/>
      <c r="I288" s="156"/>
      <c r="J288" s="157">
        <f>J1081</f>
        <v>0</v>
      </c>
      <c r="K288" s="158"/>
    </row>
    <row r="289" spans="2:11" s="8" customFormat="1" ht="19.9" customHeight="1">
      <c r="B289" s="152"/>
      <c r="C289" s="153"/>
      <c r="D289" s="154" t="s">
        <v>133</v>
      </c>
      <c r="E289" s="155"/>
      <c r="F289" s="155"/>
      <c r="G289" s="155"/>
      <c r="H289" s="155"/>
      <c r="I289" s="156"/>
      <c r="J289" s="157">
        <f>J1083</f>
        <v>0</v>
      </c>
      <c r="K289" s="158"/>
    </row>
    <row r="290" spans="2:11" s="8" customFormat="1" ht="19.9" customHeight="1">
      <c r="B290" s="152"/>
      <c r="C290" s="153"/>
      <c r="D290" s="154" t="s">
        <v>135</v>
      </c>
      <c r="E290" s="155"/>
      <c r="F290" s="155"/>
      <c r="G290" s="155"/>
      <c r="H290" s="155"/>
      <c r="I290" s="156"/>
      <c r="J290" s="157">
        <f>J1086</f>
        <v>0</v>
      </c>
      <c r="K290" s="158"/>
    </row>
    <row r="291" spans="2:11" s="8" customFormat="1" ht="19.9" customHeight="1">
      <c r="B291" s="152"/>
      <c r="C291" s="153"/>
      <c r="D291" s="154" t="s">
        <v>136</v>
      </c>
      <c r="E291" s="155"/>
      <c r="F291" s="155"/>
      <c r="G291" s="155"/>
      <c r="H291" s="155"/>
      <c r="I291" s="156"/>
      <c r="J291" s="157">
        <f>J1088</f>
        <v>0</v>
      </c>
      <c r="K291" s="158"/>
    </row>
    <row r="292" spans="2:11" s="8" customFormat="1" ht="19.9" customHeight="1">
      <c r="B292" s="152"/>
      <c r="C292" s="153"/>
      <c r="D292" s="154" t="s">
        <v>137</v>
      </c>
      <c r="E292" s="155"/>
      <c r="F292" s="155"/>
      <c r="G292" s="155"/>
      <c r="H292" s="155"/>
      <c r="I292" s="156"/>
      <c r="J292" s="157">
        <f>J1090</f>
        <v>0</v>
      </c>
      <c r="K292" s="158"/>
    </row>
    <row r="293" spans="2:11" s="8" customFormat="1" ht="19.9" customHeight="1">
      <c r="B293" s="152"/>
      <c r="C293" s="153"/>
      <c r="D293" s="154" t="s">
        <v>138</v>
      </c>
      <c r="E293" s="155"/>
      <c r="F293" s="155"/>
      <c r="G293" s="155"/>
      <c r="H293" s="155"/>
      <c r="I293" s="156"/>
      <c r="J293" s="157">
        <f>J1093</f>
        <v>0</v>
      </c>
      <c r="K293" s="158"/>
    </row>
    <row r="294" spans="2:11" s="8" customFormat="1" ht="19.9" customHeight="1">
      <c r="B294" s="152"/>
      <c r="C294" s="153"/>
      <c r="D294" s="154" t="s">
        <v>141</v>
      </c>
      <c r="E294" s="155"/>
      <c r="F294" s="155"/>
      <c r="G294" s="155"/>
      <c r="H294" s="155"/>
      <c r="I294" s="156"/>
      <c r="J294" s="157">
        <f>J1096</f>
        <v>0</v>
      </c>
      <c r="K294" s="158"/>
    </row>
    <row r="295" spans="2:11" s="8" customFormat="1" ht="19.9" customHeight="1">
      <c r="B295" s="152"/>
      <c r="C295" s="153"/>
      <c r="D295" s="154" t="s">
        <v>143</v>
      </c>
      <c r="E295" s="155"/>
      <c r="F295" s="155"/>
      <c r="G295" s="155"/>
      <c r="H295" s="155"/>
      <c r="I295" s="156"/>
      <c r="J295" s="157">
        <f>J1098</f>
        <v>0</v>
      </c>
      <c r="K295" s="158"/>
    </row>
    <row r="296" spans="2:11" s="8" customFormat="1" ht="19.9" customHeight="1">
      <c r="B296" s="152"/>
      <c r="C296" s="153"/>
      <c r="D296" s="154" t="s">
        <v>134</v>
      </c>
      <c r="E296" s="155"/>
      <c r="F296" s="155"/>
      <c r="G296" s="155"/>
      <c r="H296" s="155"/>
      <c r="I296" s="156"/>
      <c r="J296" s="157">
        <f>J1100</f>
        <v>0</v>
      </c>
      <c r="K296" s="158"/>
    </row>
    <row r="297" spans="2:11" s="8" customFormat="1" ht="19.9" customHeight="1">
      <c r="B297" s="152"/>
      <c r="C297" s="153"/>
      <c r="D297" s="154" t="s">
        <v>131</v>
      </c>
      <c r="E297" s="155"/>
      <c r="F297" s="155"/>
      <c r="G297" s="155"/>
      <c r="H297" s="155"/>
      <c r="I297" s="156"/>
      <c r="J297" s="157">
        <f>J1104</f>
        <v>0</v>
      </c>
      <c r="K297" s="158"/>
    </row>
    <row r="298" spans="2:11" s="7" customFormat="1" ht="24.95" customHeight="1">
      <c r="B298" s="145"/>
      <c r="C298" s="146"/>
      <c r="D298" s="147" t="s">
        <v>148</v>
      </c>
      <c r="E298" s="148"/>
      <c r="F298" s="148"/>
      <c r="G298" s="148"/>
      <c r="H298" s="148"/>
      <c r="I298" s="149"/>
      <c r="J298" s="150">
        <f>J1107</f>
        <v>0</v>
      </c>
      <c r="K298" s="151"/>
    </row>
    <row r="299" spans="2:11" s="8" customFormat="1" ht="19.9" customHeight="1">
      <c r="B299" s="152"/>
      <c r="C299" s="153"/>
      <c r="D299" s="154" t="s">
        <v>106</v>
      </c>
      <c r="E299" s="155"/>
      <c r="F299" s="155"/>
      <c r="G299" s="155"/>
      <c r="H299" s="155"/>
      <c r="I299" s="156"/>
      <c r="J299" s="157">
        <f>J1108</f>
        <v>0</v>
      </c>
      <c r="K299" s="158"/>
    </row>
    <row r="300" spans="2:11" s="8" customFormat="1" ht="19.9" customHeight="1">
      <c r="B300" s="152"/>
      <c r="C300" s="153"/>
      <c r="D300" s="154" t="s">
        <v>133</v>
      </c>
      <c r="E300" s="155"/>
      <c r="F300" s="155"/>
      <c r="G300" s="155"/>
      <c r="H300" s="155"/>
      <c r="I300" s="156"/>
      <c r="J300" s="157">
        <f>J1110</f>
        <v>0</v>
      </c>
      <c r="K300" s="158"/>
    </row>
    <row r="301" spans="2:11" s="8" customFormat="1" ht="19.9" customHeight="1">
      <c r="B301" s="152"/>
      <c r="C301" s="153"/>
      <c r="D301" s="154" t="s">
        <v>135</v>
      </c>
      <c r="E301" s="155"/>
      <c r="F301" s="155"/>
      <c r="G301" s="155"/>
      <c r="H301" s="155"/>
      <c r="I301" s="156"/>
      <c r="J301" s="157">
        <f>J1113</f>
        <v>0</v>
      </c>
      <c r="K301" s="158"/>
    </row>
    <row r="302" spans="2:11" s="8" customFormat="1" ht="19.9" customHeight="1">
      <c r="B302" s="152"/>
      <c r="C302" s="153"/>
      <c r="D302" s="154" t="s">
        <v>136</v>
      </c>
      <c r="E302" s="155"/>
      <c r="F302" s="155"/>
      <c r="G302" s="155"/>
      <c r="H302" s="155"/>
      <c r="I302" s="156"/>
      <c r="J302" s="157">
        <f>J1115</f>
        <v>0</v>
      </c>
      <c r="K302" s="158"/>
    </row>
    <row r="303" spans="2:11" s="8" customFormat="1" ht="19.9" customHeight="1">
      <c r="B303" s="152"/>
      <c r="C303" s="153"/>
      <c r="D303" s="154" t="s">
        <v>137</v>
      </c>
      <c r="E303" s="155"/>
      <c r="F303" s="155"/>
      <c r="G303" s="155"/>
      <c r="H303" s="155"/>
      <c r="I303" s="156"/>
      <c r="J303" s="157">
        <f>J1117</f>
        <v>0</v>
      </c>
      <c r="K303" s="158"/>
    </row>
    <row r="304" spans="2:11" s="8" customFormat="1" ht="19.9" customHeight="1">
      <c r="B304" s="152"/>
      <c r="C304" s="153"/>
      <c r="D304" s="154" t="s">
        <v>138</v>
      </c>
      <c r="E304" s="155"/>
      <c r="F304" s="155"/>
      <c r="G304" s="155"/>
      <c r="H304" s="155"/>
      <c r="I304" s="156"/>
      <c r="J304" s="157">
        <f>J1120</f>
        <v>0</v>
      </c>
      <c r="K304" s="158"/>
    </row>
    <row r="305" spans="2:11" s="8" customFormat="1" ht="19.9" customHeight="1">
      <c r="B305" s="152"/>
      <c r="C305" s="153"/>
      <c r="D305" s="154" t="s">
        <v>141</v>
      </c>
      <c r="E305" s="155"/>
      <c r="F305" s="155"/>
      <c r="G305" s="155"/>
      <c r="H305" s="155"/>
      <c r="I305" s="156"/>
      <c r="J305" s="157">
        <f>J1123</f>
        <v>0</v>
      </c>
      <c r="K305" s="158"/>
    </row>
    <row r="306" spans="2:11" s="8" customFormat="1" ht="19.9" customHeight="1">
      <c r="B306" s="152"/>
      <c r="C306" s="153"/>
      <c r="D306" s="154" t="s">
        <v>143</v>
      </c>
      <c r="E306" s="155"/>
      <c r="F306" s="155"/>
      <c r="G306" s="155"/>
      <c r="H306" s="155"/>
      <c r="I306" s="156"/>
      <c r="J306" s="157">
        <f>J1125</f>
        <v>0</v>
      </c>
      <c r="K306" s="158"/>
    </row>
    <row r="307" spans="2:11" s="8" customFormat="1" ht="19.9" customHeight="1">
      <c r="B307" s="152"/>
      <c r="C307" s="153"/>
      <c r="D307" s="154" t="s">
        <v>134</v>
      </c>
      <c r="E307" s="155"/>
      <c r="F307" s="155"/>
      <c r="G307" s="155"/>
      <c r="H307" s="155"/>
      <c r="I307" s="156"/>
      <c r="J307" s="157">
        <f>J1127</f>
        <v>0</v>
      </c>
      <c r="K307" s="158"/>
    </row>
    <row r="308" spans="2:11" s="8" customFormat="1" ht="19.9" customHeight="1">
      <c r="B308" s="152"/>
      <c r="C308" s="153"/>
      <c r="D308" s="154" t="s">
        <v>131</v>
      </c>
      <c r="E308" s="155"/>
      <c r="F308" s="155"/>
      <c r="G308" s="155"/>
      <c r="H308" s="155"/>
      <c r="I308" s="156"/>
      <c r="J308" s="157">
        <f>J1131</f>
        <v>0</v>
      </c>
      <c r="K308" s="158"/>
    </row>
    <row r="309" spans="2:11" s="7" customFormat="1" ht="24.95" customHeight="1">
      <c r="B309" s="145"/>
      <c r="C309" s="146"/>
      <c r="D309" s="147" t="s">
        <v>149</v>
      </c>
      <c r="E309" s="148"/>
      <c r="F309" s="148"/>
      <c r="G309" s="148"/>
      <c r="H309" s="148"/>
      <c r="I309" s="149"/>
      <c r="J309" s="150">
        <f>J1134</f>
        <v>0</v>
      </c>
      <c r="K309" s="151"/>
    </row>
    <row r="310" spans="2:11" s="8" customFormat="1" ht="19.9" customHeight="1">
      <c r="B310" s="152"/>
      <c r="C310" s="153"/>
      <c r="D310" s="154" t="s">
        <v>106</v>
      </c>
      <c r="E310" s="155"/>
      <c r="F310" s="155"/>
      <c r="G310" s="155"/>
      <c r="H310" s="155"/>
      <c r="I310" s="156"/>
      <c r="J310" s="157">
        <f>J1135</f>
        <v>0</v>
      </c>
      <c r="K310" s="158"/>
    </row>
    <row r="311" spans="2:11" s="8" customFormat="1" ht="19.9" customHeight="1">
      <c r="B311" s="152"/>
      <c r="C311" s="153"/>
      <c r="D311" s="154" t="s">
        <v>133</v>
      </c>
      <c r="E311" s="155"/>
      <c r="F311" s="155"/>
      <c r="G311" s="155"/>
      <c r="H311" s="155"/>
      <c r="I311" s="156"/>
      <c r="J311" s="157">
        <f>J1137</f>
        <v>0</v>
      </c>
      <c r="K311" s="158"/>
    </row>
    <row r="312" spans="2:11" s="8" customFormat="1" ht="19.9" customHeight="1">
      <c r="B312" s="152"/>
      <c r="C312" s="153"/>
      <c r="D312" s="154" t="s">
        <v>135</v>
      </c>
      <c r="E312" s="155"/>
      <c r="F312" s="155"/>
      <c r="G312" s="155"/>
      <c r="H312" s="155"/>
      <c r="I312" s="156"/>
      <c r="J312" s="157">
        <f>J1140</f>
        <v>0</v>
      </c>
      <c r="K312" s="158"/>
    </row>
    <row r="313" spans="2:11" s="8" customFormat="1" ht="19.9" customHeight="1">
      <c r="B313" s="152"/>
      <c r="C313" s="153"/>
      <c r="D313" s="154" t="s">
        <v>136</v>
      </c>
      <c r="E313" s="155"/>
      <c r="F313" s="155"/>
      <c r="G313" s="155"/>
      <c r="H313" s="155"/>
      <c r="I313" s="156"/>
      <c r="J313" s="157">
        <f>J1142</f>
        <v>0</v>
      </c>
      <c r="K313" s="158"/>
    </row>
    <row r="314" spans="2:11" s="8" customFormat="1" ht="19.9" customHeight="1">
      <c r="B314" s="152"/>
      <c r="C314" s="153"/>
      <c r="D314" s="154" t="s">
        <v>137</v>
      </c>
      <c r="E314" s="155"/>
      <c r="F314" s="155"/>
      <c r="G314" s="155"/>
      <c r="H314" s="155"/>
      <c r="I314" s="156"/>
      <c r="J314" s="157">
        <f>J1144</f>
        <v>0</v>
      </c>
      <c r="K314" s="158"/>
    </row>
    <row r="315" spans="2:11" s="8" customFormat="1" ht="19.9" customHeight="1">
      <c r="B315" s="152"/>
      <c r="C315" s="153"/>
      <c r="D315" s="154" t="s">
        <v>138</v>
      </c>
      <c r="E315" s="155"/>
      <c r="F315" s="155"/>
      <c r="G315" s="155"/>
      <c r="H315" s="155"/>
      <c r="I315" s="156"/>
      <c r="J315" s="157">
        <f>J1147</f>
        <v>0</v>
      </c>
      <c r="K315" s="158"/>
    </row>
    <row r="316" spans="2:11" s="8" customFormat="1" ht="19.9" customHeight="1">
      <c r="B316" s="152"/>
      <c r="C316" s="153"/>
      <c r="D316" s="154" t="s">
        <v>141</v>
      </c>
      <c r="E316" s="155"/>
      <c r="F316" s="155"/>
      <c r="G316" s="155"/>
      <c r="H316" s="155"/>
      <c r="I316" s="156"/>
      <c r="J316" s="157">
        <f>J1150</f>
        <v>0</v>
      </c>
      <c r="K316" s="158"/>
    </row>
    <row r="317" spans="2:11" s="8" customFormat="1" ht="19.9" customHeight="1">
      <c r="B317" s="152"/>
      <c r="C317" s="153"/>
      <c r="D317" s="154" t="s">
        <v>143</v>
      </c>
      <c r="E317" s="155"/>
      <c r="F317" s="155"/>
      <c r="G317" s="155"/>
      <c r="H317" s="155"/>
      <c r="I317" s="156"/>
      <c r="J317" s="157">
        <f>J1152</f>
        <v>0</v>
      </c>
      <c r="K317" s="158"/>
    </row>
    <row r="318" spans="2:11" s="8" customFormat="1" ht="19.9" customHeight="1">
      <c r="B318" s="152"/>
      <c r="C318" s="153"/>
      <c r="D318" s="154" t="s">
        <v>134</v>
      </c>
      <c r="E318" s="155"/>
      <c r="F318" s="155"/>
      <c r="G318" s="155"/>
      <c r="H318" s="155"/>
      <c r="I318" s="156"/>
      <c r="J318" s="157">
        <f>J1154</f>
        <v>0</v>
      </c>
      <c r="K318" s="158"/>
    </row>
    <row r="319" spans="2:11" s="8" customFormat="1" ht="19.9" customHeight="1">
      <c r="B319" s="152"/>
      <c r="C319" s="153"/>
      <c r="D319" s="154" t="s">
        <v>131</v>
      </c>
      <c r="E319" s="155"/>
      <c r="F319" s="155"/>
      <c r="G319" s="155"/>
      <c r="H319" s="155"/>
      <c r="I319" s="156"/>
      <c r="J319" s="157">
        <f>J1158</f>
        <v>0</v>
      </c>
      <c r="K319" s="158"/>
    </row>
    <row r="320" spans="2:11" s="7" customFormat="1" ht="24.95" customHeight="1">
      <c r="B320" s="145"/>
      <c r="C320" s="146"/>
      <c r="D320" s="147" t="s">
        <v>150</v>
      </c>
      <c r="E320" s="148"/>
      <c r="F320" s="148"/>
      <c r="G320" s="148"/>
      <c r="H320" s="148"/>
      <c r="I320" s="149"/>
      <c r="J320" s="150">
        <f>J1161</f>
        <v>0</v>
      </c>
      <c r="K320" s="151"/>
    </row>
    <row r="321" spans="2:11" s="8" customFormat="1" ht="19.9" customHeight="1">
      <c r="B321" s="152"/>
      <c r="C321" s="153"/>
      <c r="D321" s="154" t="s">
        <v>151</v>
      </c>
      <c r="E321" s="155"/>
      <c r="F321" s="155"/>
      <c r="G321" s="155"/>
      <c r="H321" s="155"/>
      <c r="I321" s="156"/>
      <c r="J321" s="157">
        <f>J1162</f>
        <v>0</v>
      </c>
      <c r="K321" s="158"/>
    </row>
    <row r="322" spans="2:11" s="8" customFormat="1" ht="19.9" customHeight="1">
      <c r="B322" s="152"/>
      <c r="C322" s="153"/>
      <c r="D322" s="154" t="s">
        <v>152</v>
      </c>
      <c r="E322" s="155"/>
      <c r="F322" s="155"/>
      <c r="G322" s="155"/>
      <c r="H322" s="155"/>
      <c r="I322" s="156"/>
      <c r="J322" s="157">
        <f>J1164</f>
        <v>0</v>
      </c>
      <c r="K322" s="158"/>
    </row>
    <row r="323" spans="2:11" s="8" customFormat="1" ht="19.9" customHeight="1">
      <c r="B323" s="152"/>
      <c r="C323" s="153"/>
      <c r="D323" s="154" t="s">
        <v>153</v>
      </c>
      <c r="E323" s="155"/>
      <c r="F323" s="155"/>
      <c r="G323" s="155"/>
      <c r="H323" s="155"/>
      <c r="I323" s="156"/>
      <c r="J323" s="157">
        <f>J1166</f>
        <v>0</v>
      </c>
      <c r="K323" s="158"/>
    </row>
    <row r="324" spans="2:11" s="8" customFormat="1" ht="19.9" customHeight="1">
      <c r="B324" s="152"/>
      <c r="C324" s="153"/>
      <c r="D324" s="154" t="s">
        <v>154</v>
      </c>
      <c r="E324" s="155"/>
      <c r="F324" s="155"/>
      <c r="G324" s="155"/>
      <c r="H324" s="155"/>
      <c r="I324" s="156"/>
      <c r="J324" s="157">
        <f>J1170</f>
        <v>0</v>
      </c>
      <c r="K324" s="158"/>
    </row>
    <row r="325" spans="2:11" s="8" customFormat="1" ht="19.9" customHeight="1">
      <c r="B325" s="152"/>
      <c r="C325" s="153"/>
      <c r="D325" s="154" t="s">
        <v>155</v>
      </c>
      <c r="E325" s="155"/>
      <c r="F325" s="155"/>
      <c r="G325" s="155"/>
      <c r="H325" s="155"/>
      <c r="I325" s="156"/>
      <c r="J325" s="157">
        <f>J1172</f>
        <v>0</v>
      </c>
      <c r="K325" s="158"/>
    </row>
    <row r="326" spans="2:11" s="8" customFormat="1" ht="19.9" customHeight="1">
      <c r="B326" s="152"/>
      <c r="C326" s="153"/>
      <c r="D326" s="154" t="s">
        <v>156</v>
      </c>
      <c r="E326" s="155"/>
      <c r="F326" s="155"/>
      <c r="G326" s="155"/>
      <c r="H326" s="155"/>
      <c r="I326" s="156"/>
      <c r="J326" s="157">
        <f>J1174</f>
        <v>0</v>
      </c>
      <c r="K326" s="158"/>
    </row>
    <row r="327" spans="2:11" s="8" customFormat="1" ht="19.9" customHeight="1">
      <c r="B327" s="152"/>
      <c r="C327" s="153"/>
      <c r="D327" s="154" t="s">
        <v>157</v>
      </c>
      <c r="E327" s="155"/>
      <c r="F327" s="155"/>
      <c r="G327" s="155"/>
      <c r="H327" s="155"/>
      <c r="I327" s="156"/>
      <c r="J327" s="157">
        <f>J1176</f>
        <v>0</v>
      </c>
      <c r="K327" s="158"/>
    </row>
    <row r="328" spans="2:11" s="8" customFormat="1" ht="19.9" customHeight="1">
      <c r="B328" s="152"/>
      <c r="C328" s="153"/>
      <c r="D328" s="154" t="s">
        <v>158</v>
      </c>
      <c r="E328" s="155"/>
      <c r="F328" s="155"/>
      <c r="G328" s="155"/>
      <c r="H328" s="155"/>
      <c r="I328" s="156"/>
      <c r="J328" s="157">
        <f>J1178</f>
        <v>0</v>
      </c>
      <c r="K328" s="158"/>
    </row>
    <row r="329" spans="2:11" s="8" customFormat="1" ht="19.9" customHeight="1">
      <c r="B329" s="152"/>
      <c r="C329" s="153"/>
      <c r="D329" s="154" t="s">
        <v>159</v>
      </c>
      <c r="E329" s="155"/>
      <c r="F329" s="155"/>
      <c r="G329" s="155"/>
      <c r="H329" s="155"/>
      <c r="I329" s="156"/>
      <c r="J329" s="157">
        <f>J1180</f>
        <v>0</v>
      </c>
      <c r="K329" s="158"/>
    </row>
    <row r="330" spans="2:11" s="8" customFormat="1" ht="19.9" customHeight="1">
      <c r="B330" s="152"/>
      <c r="C330" s="153"/>
      <c r="D330" s="154" t="s">
        <v>160</v>
      </c>
      <c r="E330" s="155"/>
      <c r="F330" s="155"/>
      <c r="G330" s="155"/>
      <c r="H330" s="155"/>
      <c r="I330" s="156"/>
      <c r="J330" s="157">
        <f>J1184</f>
        <v>0</v>
      </c>
      <c r="K330" s="158"/>
    </row>
    <row r="331" spans="2:11" s="8" customFormat="1" ht="19.9" customHeight="1">
      <c r="B331" s="152"/>
      <c r="C331" s="153"/>
      <c r="D331" s="154" t="s">
        <v>161</v>
      </c>
      <c r="E331" s="155"/>
      <c r="F331" s="155"/>
      <c r="G331" s="155"/>
      <c r="H331" s="155"/>
      <c r="I331" s="156"/>
      <c r="J331" s="157">
        <f>J1195</f>
        <v>0</v>
      </c>
      <c r="K331" s="158"/>
    </row>
    <row r="332" spans="2:11" s="8" customFormat="1" ht="19.9" customHeight="1">
      <c r="B332" s="152"/>
      <c r="C332" s="153"/>
      <c r="D332" s="154" t="s">
        <v>162</v>
      </c>
      <c r="E332" s="155"/>
      <c r="F332" s="155"/>
      <c r="G332" s="155"/>
      <c r="H332" s="155"/>
      <c r="I332" s="156"/>
      <c r="J332" s="157">
        <f>J1197</f>
        <v>0</v>
      </c>
      <c r="K332" s="158"/>
    </row>
    <row r="333" spans="2:11" s="8" customFormat="1" ht="19.9" customHeight="1">
      <c r="B333" s="152"/>
      <c r="C333" s="153"/>
      <c r="D333" s="154" t="s">
        <v>163</v>
      </c>
      <c r="E333" s="155"/>
      <c r="F333" s="155"/>
      <c r="G333" s="155"/>
      <c r="H333" s="155"/>
      <c r="I333" s="156"/>
      <c r="J333" s="157">
        <f>J1202</f>
        <v>0</v>
      </c>
      <c r="K333" s="158"/>
    </row>
    <row r="334" spans="2:11" s="8" customFormat="1" ht="19.9" customHeight="1">
      <c r="B334" s="152"/>
      <c r="C334" s="153"/>
      <c r="D334" s="154" t="s">
        <v>164</v>
      </c>
      <c r="E334" s="155"/>
      <c r="F334" s="155"/>
      <c r="G334" s="155"/>
      <c r="H334" s="155"/>
      <c r="I334" s="156"/>
      <c r="J334" s="157">
        <f>J1204</f>
        <v>0</v>
      </c>
      <c r="K334" s="158"/>
    </row>
    <row r="335" spans="2:11" s="8" customFormat="1" ht="19.9" customHeight="1">
      <c r="B335" s="152"/>
      <c r="C335" s="153"/>
      <c r="D335" s="154" t="s">
        <v>165</v>
      </c>
      <c r="E335" s="155"/>
      <c r="F335" s="155"/>
      <c r="G335" s="155"/>
      <c r="H335" s="155"/>
      <c r="I335" s="156"/>
      <c r="J335" s="157">
        <f>J1206</f>
        <v>0</v>
      </c>
      <c r="K335" s="158"/>
    </row>
    <row r="336" spans="2:11" s="8" customFormat="1" ht="19.9" customHeight="1">
      <c r="B336" s="152"/>
      <c r="C336" s="153"/>
      <c r="D336" s="154" t="s">
        <v>166</v>
      </c>
      <c r="E336" s="155"/>
      <c r="F336" s="155"/>
      <c r="G336" s="155"/>
      <c r="H336" s="155"/>
      <c r="I336" s="156"/>
      <c r="J336" s="157">
        <f>J1212</f>
        <v>0</v>
      </c>
      <c r="K336" s="158"/>
    </row>
    <row r="337" spans="2:11" s="8" customFormat="1" ht="19.9" customHeight="1">
      <c r="B337" s="152"/>
      <c r="C337" s="153"/>
      <c r="D337" s="154" t="s">
        <v>155</v>
      </c>
      <c r="E337" s="155"/>
      <c r="F337" s="155"/>
      <c r="G337" s="155"/>
      <c r="H337" s="155"/>
      <c r="I337" s="156"/>
      <c r="J337" s="157">
        <f>J1214</f>
        <v>0</v>
      </c>
      <c r="K337" s="158"/>
    </row>
    <row r="338" spans="2:11" s="8" customFormat="1" ht="19.9" customHeight="1">
      <c r="B338" s="152"/>
      <c r="C338" s="153"/>
      <c r="D338" s="154" t="s">
        <v>156</v>
      </c>
      <c r="E338" s="155"/>
      <c r="F338" s="155"/>
      <c r="G338" s="155"/>
      <c r="H338" s="155"/>
      <c r="I338" s="156"/>
      <c r="J338" s="157">
        <f>J1225</f>
        <v>0</v>
      </c>
      <c r="K338" s="158"/>
    </row>
    <row r="339" spans="2:11" s="8" customFormat="1" ht="19.9" customHeight="1">
      <c r="B339" s="152"/>
      <c r="C339" s="153"/>
      <c r="D339" s="154" t="s">
        <v>167</v>
      </c>
      <c r="E339" s="155"/>
      <c r="F339" s="155"/>
      <c r="G339" s="155"/>
      <c r="H339" s="155"/>
      <c r="I339" s="156"/>
      <c r="J339" s="157">
        <f>J1231</f>
        <v>0</v>
      </c>
      <c r="K339" s="158"/>
    </row>
    <row r="340" spans="2:11" s="8" customFormat="1" ht="19.9" customHeight="1">
      <c r="B340" s="152"/>
      <c r="C340" s="153"/>
      <c r="D340" s="154" t="s">
        <v>168</v>
      </c>
      <c r="E340" s="155"/>
      <c r="F340" s="155"/>
      <c r="G340" s="155"/>
      <c r="H340" s="155"/>
      <c r="I340" s="156"/>
      <c r="J340" s="157">
        <f>J1233</f>
        <v>0</v>
      </c>
      <c r="K340" s="158"/>
    </row>
    <row r="341" spans="2:11" s="8" customFormat="1" ht="19.9" customHeight="1">
      <c r="B341" s="152"/>
      <c r="C341" s="153"/>
      <c r="D341" s="154" t="s">
        <v>169</v>
      </c>
      <c r="E341" s="155"/>
      <c r="F341" s="155"/>
      <c r="G341" s="155"/>
      <c r="H341" s="155"/>
      <c r="I341" s="156"/>
      <c r="J341" s="157">
        <f>J1236</f>
        <v>0</v>
      </c>
      <c r="K341" s="158"/>
    </row>
    <row r="342" spans="2:11" s="8" customFormat="1" ht="19.9" customHeight="1">
      <c r="B342" s="152"/>
      <c r="C342" s="153"/>
      <c r="D342" s="154" t="s">
        <v>170</v>
      </c>
      <c r="E342" s="155"/>
      <c r="F342" s="155"/>
      <c r="G342" s="155"/>
      <c r="H342" s="155"/>
      <c r="I342" s="156"/>
      <c r="J342" s="157">
        <f>J1240</f>
        <v>0</v>
      </c>
      <c r="K342" s="158"/>
    </row>
    <row r="343" spans="2:11" s="8" customFormat="1" ht="19.9" customHeight="1">
      <c r="B343" s="152"/>
      <c r="C343" s="153"/>
      <c r="D343" s="154" t="s">
        <v>171</v>
      </c>
      <c r="E343" s="155"/>
      <c r="F343" s="155"/>
      <c r="G343" s="155"/>
      <c r="H343" s="155"/>
      <c r="I343" s="156"/>
      <c r="J343" s="157">
        <f>J1242</f>
        <v>0</v>
      </c>
      <c r="K343" s="158"/>
    </row>
    <row r="344" spans="2:11" s="8" customFormat="1" ht="19.9" customHeight="1">
      <c r="B344" s="152"/>
      <c r="C344" s="153"/>
      <c r="D344" s="154" t="s">
        <v>172</v>
      </c>
      <c r="E344" s="155"/>
      <c r="F344" s="155"/>
      <c r="G344" s="155"/>
      <c r="H344" s="155"/>
      <c r="I344" s="156"/>
      <c r="J344" s="157">
        <f>J1246</f>
        <v>0</v>
      </c>
      <c r="K344" s="158"/>
    </row>
    <row r="345" spans="2:11" s="8" customFormat="1" ht="19.9" customHeight="1">
      <c r="B345" s="152"/>
      <c r="C345" s="153"/>
      <c r="D345" s="154" t="s">
        <v>173</v>
      </c>
      <c r="E345" s="155"/>
      <c r="F345" s="155"/>
      <c r="G345" s="155"/>
      <c r="H345" s="155"/>
      <c r="I345" s="156"/>
      <c r="J345" s="157">
        <f>J1252</f>
        <v>0</v>
      </c>
      <c r="K345" s="158"/>
    </row>
    <row r="346" spans="2:11" s="8" customFormat="1" ht="19.9" customHeight="1">
      <c r="B346" s="152"/>
      <c r="C346" s="153"/>
      <c r="D346" s="154" t="s">
        <v>174</v>
      </c>
      <c r="E346" s="155"/>
      <c r="F346" s="155"/>
      <c r="G346" s="155"/>
      <c r="H346" s="155"/>
      <c r="I346" s="156"/>
      <c r="J346" s="157">
        <f>J1254</f>
        <v>0</v>
      </c>
      <c r="K346" s="158"/>
    </row>
    <row r="347" spans="2:11" s="8" customFormat="1" ht="19.9" customHeight="1">
      <c r="B347" s="152"/>
      <c r="C347" s="153"/>
      <c r="D347" s="154" t="s">
        <v>175</v>
      </c>
      <c r="E347" s="155"/>
      <c r="F347" s="155"/>
      <c r="G347" s="155"/>
      <c r="H347" s="155"/>
      <c r="I347" s="156"/>
      <c r="J347" s="157">
        <f>J1256</f>
        <v>0</v>
      </c>
      <c r="K347" s="158"/>
    </row>
    <row r="348" spans="2:11" s="8" customFormat="1" ht="19.9" customHeight="1">
      <c r="B348" s="152"/>
      <c r="C348" s="153"/>
      <c r="D348" s="154" t="s">
        <v>176</v>
      </c>
      <c r="E348" s="155"/>
      <c r="F348" s="155"/>
      <c r="G348" s="155"/>
      <c r="H348" s="155"/>
      <c r="I348" s="156"/>
      <c r="J348" s="157">
        <f>J1259</f>
        <v>0</v>
      </c>
      <c r="K348" s="158"/>
    </row>
    <row r="349" spans="2:11" s="8" customFormat="1" ht="19.9" customHeight="1">
      <c r="B349" s="152"/>
      <c r="C349" s="153"/>
      <c r="D349" s="154" t="s">
        <v>177</v>
      </c>
      <c r="E349" s="155"/>
      <c r="F349" s="155"/>
      <c r="G349" s="155"/>
      <c r="H349" s="155"/>
      <c r="I349" s="156"/>
      <c r="J349" s="157">
        <f>J1261</f>
        <v>0</v>
      </c>
      <c r="K349" s="158"/>
    </row>
    <row r="350" spans="2:11" s="8" customFormat="1" ht="19.9" customHeight="1">
      <c r="B350" s="152"/>
      <c r="C350" s="153"/>
      <c r="D350" s="154" t="s">
        <v>159</v>
      </c>
      <c r="E350" s="155"/>
      <c r="F350" s="155"/>
      <c r="G350" s="155"/>
      <c r="H350" s="155"/>
      <c r="I350" s="156"/>
      <c r="J350" s="157">
        <f>J1265</f>
        <v>0</v>
      </c>
      <c r="K350" s="158"/>
    </row>
    <row r="351" spans="2:11" s="8" customFormat="1" ht="19.9" customHeight="1">
      <c r="B351" s="152"/>
      <c r="C351" s="153"/>
      <c r="D351" s="154" t="s">
        <v>178</v>
      </c>
      <c r="E351" s="155"/>
      <c r="F351" s="155"/>
      <c r="G351" s="155"/>
      <c r="H351" s="155"/>
      <c r="I351" s="156"/>
      <c r="J351" s="157">
        <f>J1272</f>
        <v>0</v>
      </c>
      <c r="K351" s="158"/>
    </row>
    <row r="352" spans="2:11" s="8" customFormat="1" ht="19.9" customHeight="1">
      <c r="B352" s="152"/>
      <c r="C352" s="153"/>
      <c r="D352" s="154" t="s">
        <v>179</v>
      </c>
      <c r="E352" s="155"/>
      <c r="F352" s="155"/>
      <c r="G352" s="155"/>
      <c r="H352" s="155"/>
      <c r="I352" s="156"/>
      <c r="J352" s="157">
        <f>J1275</f>
        <v>0</v>
      </c>
      <c r="K352" s="158"/>
    </row>
    <row r="353" spans="2:11" s="8" customFormat="1" ht="19.9" customHeight="1">
      <c r="B353" s="152"/>
      <c r="C353" s="153"/>
      <c r="D353" s="154" t="s">
        <v>160</v>
      </c>
      <c r="E353" s="155"/>
      <c r="F353" s="155"/>
      <c r="G353" s="155"/>
      <c r="H353" s="155"/>
      <c r="I353" s="156"/>
      <c r="J353" s="157">
        <f>J1277</f>
        <v>0</v>
      </c>
      <c r="K353" s="158"/>
    </row>
    <row r="354" spans="2:11" s="8" customFormat="1" ht="19.9" customHeight="1">
      <c r="B354" s="152"/>
      <c r="C354" s="153"/>
      <c r="D354" s="154" t="s">
        <v>162</v>
      </c>
      <c r="E354" s="155"/>
      <c r="F354" s="155"/>
      <c r="G354" s="155"/>
      <c r="H354" s="155"/>
      <c r="I354" s="156"/>
      <c r="J354" s="157">
        <f>J1288</f>
        <v>0</v>
      </c>
      <c r="K354" s="158"/>
    </row>
    <row r="355" spans="2:11" s="8" customFormat="1" ht="19.9" customHeight="1">
      <c r="B355" s="152"/>
      <c r="C355" s="153"/>
      <c r="D355" s="154" t="s">
        <v>180</v>
      </c>
      <c r="E355" s="155"/>
      <c r="F355" s="155"/>
      <c r="G355" s="155"/>
      <c r="H355" s="155"/>
      <c r="I355" s="156"/>
      <c r="J355" s="157">
        <f>J1291</f>
        <v>0</v>
      </c>
      <c r="K355" s="158"/>
    </row>
    <row r="356" spans="2:11" s="8" customFormat="1" ht="19.9" customHeight="1">
      <c r="B356" s="152"/>
      <c r="C356" s="153"/>
      <c r="D356" s="154" t="s">
        <v>181</v>
      </c>
      <c r="E356" s="155"/>
      <c r="F356" s="155"/>
      <c r="G356" s="155"/>
      <c r="H356" s="155"/>
      <c r="I356" s="156"/>
      <c r="J356" s="157">
        <f>J1293</f>
        <v>0</v>
      </c>
      <c r="K356" s="158"/>
    </row>
    <row r="357" spans="2:11" s="8" customFormat="1" ht="19.9" customHeight="1">
      <c r="B357" s="152"/>
      <c r="C357" s="153"/>
      <c r="D357" s="154" t="s">
        <v>182</v>
      </c>
      <c r="E357" s="155"/>
      <c r="F357" s="155"/>
      <c r="G357" s="155"/>
      <c r="H357" s="155"/>
      <c r="I357" s="156"/>
      <c r="J357" s="157">
        <f>J1322</f>
        <v>0</v>
      </c>
      <c r="K357" s="158"/>
    </row>
    <row r="358" spans="2:11" s="8" customFormat="1" ht="19.9" customHeight="1">
      <c r="B358" s="152"/>
      <c r="C358" s="153"/>
      <c r="D358" s="154" t="s">
        <v>183</v>
      </c>
      <c r="E358" s="155"/>
      <c r="F358" s="155"/>
      <c r="G358" s="155"/>
      <c r="H358" s="155"/>
      <c r="I358" s="156"/>
      <c r="J358" s="157">
        <f>J1331</f>
        <v>0</v>
      </c>
      <c r="K358" s="158"/>
    </row>
    <row r="359" spans="2:11" s="8" customFormat="1" ht="19.9" customHeight="1">
      <c r="B359" s="152"/>
      <c r="C359" s="153"/>
      <c r="D359" s="154" t="s">
        <v>184</v>
      </c>
      <c r="E359" s="155"/>
      <c r="F359" s="155"/>
      <c r="G359" s="155"/>
      <c r="H359" s="155"/>
      <c r="I359" s="156"/>
      <c r="J359" s="157">
        <f>J1335</f>
        <v>0</v>
      </c>
      <c r="K359" s="158"/>
    </row>
    <row r="360" spans="2:11" s="8" customFormat="1" ht="19.9" customHeight="1">
      <c r="B360" s="152"/>
      <c r="C360" s="153"/>
      <c r="D360" s="154" t="s">
        <v>185</v>
      </c>
      <c r="E360" s="155"/>
      <c r="F360" s="155"/>
      <c r="G360" s="155"/>
      <c r="H360" s="155"/>
      <c r="I360" s="156"/>
      <c r="J360" s="157">
        <f>J1340</f>
        <v>0</v>
      </c>
      <c r="K360" s="158"/>
    </row>
    <row r="361" spans="2:11" s="7" customFormat="1" ht="24.95" customHeight="1">
      <c r="B361" s="145"/>
      <c r="C361" s="146"/>
      <c r="D361" s="147" t="s">
        <v>186</v>
      </c>
      <c r="E361" s="148"/>
      <c r="F361" s="148"/>
      <c r="G361" s="148"/>
      <c r="H361" s="148"/>
      <c r="I361" s="149"/>
      <c r="J361" s="150">
        <f>J1343</f>
        <v>0</v>
      </c>
      <c r="K361" s="151"/>
    </row>
    <row r="362" spans="2:11" s="8" customFormat="1" ht="19.9" customHeight="1">
      <c r="B362" s="152"/>
      <c r="C362" s="153"/>
      <c r="D362" s="154" t="s">
        <v>187</v>
      </c>
      <c r="E362" s="155"/>
      <c r="F362" s="155"/>
      <c r="G362" s="155"/>
      <c r="H362" s="155"/>
      <c r="I362" s="156"/>
      <c r="J362" s="157">
        <f>J1344</f>
        <v>0</v>
      </c>
      <c r="K362" s="158"/>
    </row>
    <row r="363" spans="2:11" s="8" customFormat="1" ht="19.9" customHeight="1">
      <c r="B363" s="152"/>
      <c r="C363" s="153"/>
      <c r="D363" s="154" t="s">
        <v>187</v>
      </c>
      <c r="E363" s="155"/>
      <c r="F363" s="155"/>
      <c r="G363" s="155"/>
      <c r="H363" s="155"/>
      <c r="I363" s="156"/>
      <c r="J363" s="157">
        <f>J1346</f>
        <v>0</v>
      </c>
      <c r="K363" s="158"/>
    </row>
    <row r="364" spans="2:11" s="8" customFormat="1" ht="19.9" customHeight="1">
      <c r="B364" s="152"/>
      <c r="C364" s="153"/>
      <c r="D364" s="154" t="s">
        <v>188</v>
      </c>
      <c r="E364" s="155"/>
      <c r="F364" s="155"/>
      <c r="G364" s="155"/>
      <c r="H364" s="155"/>
      <c r="I364" s="156"/>
      <c r="J364" s="157">
        <f>J1348</f>
        <v>0</v>
      </c>
      <c r="K364" s="158"/>
    </row>
    <row r="365" spans="2:11" s="8" customFormat="1" ht="19.9" customHeight="1">
      <c r="B365" s="152"/>
      <c r="C365" s="153"/>
      <c r="D365" s="154" t="s">
        <v>189</v>
      </c>
      <c r="E365" s="155"/>
      <c r="F365" s="155"/>
      <c r="G365" s="155"/>
      <c r="H365" s="155"/>
      <c r="I365" s="156"/>
      <c r="J365" s="157">
        <f>J1350</f>
        <v>0</v>
      </c>
      <c r="K365" s="158"/>
    </row>
    <row r="366" spans="2:11" s="8" customFormat="1" ht="19.9" customHeight="1">
      <c r="B366" s="152"/>
      <c r="C366" s="153"/>
      <c r="D366" s="154" t="s">
        <v>190</v>
      </c>
      <c r="E366" s="155"/>
      <c r="F366" s="155"/>
      <c r="G366" s="155"/>
      <c r="H366" s="155"/>
      <c r="I366" s="156"/>
      <c r="J366" s="157">
        <f>J1353</f>
        <v>0</v>
      </c>
      <c r="K366" s="158"/>
    </row>
    <row r="367" spans="2:11" s="8" customFormat="1" ht="19.9" customHeight="1">
      <c r="B367" s="152"/>
      <c r="C367" s="153"/>
      <c r="D367" s="154" t="s">
        <v>191</v>
      </c>
      <c r="E367" s="155"/>
      <c r="F367" s="155"/>
      <c r="G367" s="155"/>
      <c r="H367" s="155"/>
      <c r="I367" s="156"/>
      <c r="J367" s="157">
        <f>J1355</f>
        <v>0</v>
      </c>
      <c r="K367" s="158"/>
    </row>
    <row r="368" spans="2:11" s="8" customFormat="1" ht="19.9" customHeight="1">
      <c r="B368" s="152"/>
      <c r="C368" s="153"/>
      <c r="D368" s="154" t="s">
        <v>192</v>
      </c>
      <c r="E368" s="155"/>
      <c r="F368" s="155"/>
      <c r="G368" s="155"/>
      <c r="H368" s="155"/>
      <c r="I368" s="156"/>
      <c r="J368" s="157">
        <f>J1357</f>
        <v>0</v>
      </c>
      <c r="K368" s="158"/>
    </row>
    <row r="369" spans="2:11" s="8" customFormat="1" ht="19.9" customHeight="1">
      <c r="B369" s="152"/>
      <c r="C369" s="153"/>
      <c r="D369" s="154" t="s">
        <v>193</v>
      </c>
      <c r="E369" s="155"/>
      <c r="F369" s="155"/>
      <c r="G369" s="155"/>
      <c r="H369" s="155"/>
      <c r="I369" s="156"/>
      <c r="J369" s="157">
        <f>J1360</f>
        <v>0</v>
      </c>
      <c r="K369" s="158"/>
    </row>
    <row r="370" spans="2:11" s="8" customFormat="1" ht="19.9" customHeight="1">
      <c r="B370" s="152"/>
      <c r="C370" s="153"/>
      <c r="D370" s="154" t="s">
        <v>194</v>
      </c>
      <c r="E370" s="155"/>
      <c r="F370" s="155"/>
      <c r="G370" s="155"/>
      <c r="H370" s="155"/>
      <c r="I370" s="156"/>
      <c r="J370" s="157">
        <f>J1362</f>
        <v>0</v>
      </c>
      <c r="K370" s="158"/>
    </row>
    <row r="371" spans="2:11" s="8" customFormat="1" ht="19.9" customHeight="1">
      <c r="B371" s="152"/>
      <c r="C371" s="153"/>
      <c r="D371" s="154" t="s">
        <v>195</v>
      </c>
      <c r="E371" s="155"/>
      <c r="F371" s="155"/>
      <c r="G371" s="155"/>
      <c r="H371" s="155"/>
      <c r="I371" s="156"/>
      <c r="J371" s="157">
        <f>J1364</f>
        <v>0</v>
      </c>
      <c r="K371" s="158"/>
    </row>
    <row r="372" spans="2:11" s="8" customFormat="1" ht="19.9" customHeight="1">
      <c r="B372" s="152"/>
      <c r="C372" s="153"/>
      <c r="D372" s="154" t="s">
        <v>196</v>
      </c>
      <c r="E372" s="155"/>
      <c r="F372" s="155"/>
      <c r="G372" s="155"/>
      <c r="H372" s="155"/>
      <c r="I372" s="156"/>
      <c r="J372" s="157">
        <f>J1367</f>
        <v>0</v>
      </c>
      <c r="K372" s="158"/>
    </row>
    <row r="373" spans="2:11" s="8" customFormat="1" ht="19.9" customHeight="1">
      <c r="B373" s="152"/>
      <c r="C373" s="153"/>
      <c r="D373" s="154" t="s">
        <v>197</v>
      </c>
      <c r="E373" s="155"/>
      <c r="F373" s="155"/>
      <c r="G373" s="155"/>
      <c r="H373" s="155"/>
      <c r="I373" s="156"/>
      <c r="J373" s="157">
        <f>J1369</f>
        <v>0</v>
      </c>
      <c r="K373" s="158"/>
    </row>
    <row r="374" spans="2:11" s="8" customFormat="1" ht="19.9" customHeight="1">
      <c r="B374" s="152"/>
      <c r="C374" s="153"/>
      <c r="D374" s="154" t="s">
        <v>198</v>
      </c>
      <c r="E374" s="155"/>
      <c r="F374" s="155"/>
      <c r="G374" s="155"/>
      <c r="H374" s="155"/>
      <c r="I374" s="156"/>
      <c r="J374" s="157">
        <f>J1372</f>
        <v>0</v>
      </c>
      <c r="K374" s="158"/>
    </row>
    <row r="375" spans="2:11" s="8" customFormat="1" ht="19.9" customHeight="1">
      <c r="B375" s="152"/>
      <c r="C375" s="153"/>
      <c r="D375" s="154" t="s">
        <v>199</v>
      </c>
      <c r="E375" s="155"/>
      <c r="F375" s="155"/>
      <c r="G375" s="155"/>
      <c r="H375" s="155"/>
      <c r="I375" s="156"/>
      <c r="J375" s="157">
        <f>J1374</f>
        <v>0</v>
      </c>
      <c r="K375" s="158"/>
    </row>
    <row r="376" spans="2:11" s="8" customFormat="1" ht="19.9" customHeight="1">
      <c r="B376" s="152"/>
      <c r="C376" s="153"/>
      <c r="D376" s="154" t="s">
        <v>200</v>
      </c>
      <c r="E376" s="155"/>
      <c r="F376" s="155"/>
      <c r="G376" s="155"/>
      <c r="H376" s="155"/>
      <c r="I376" s="156"/>
      <c r="J376" s="157">
        <f>J1377</f>
        <v>0</v>
      </c>
      <c r="K376" s="158"/>
    </row>
    <row r="377" spans="2:11" s="8" customFormat="1" ht="19.9" customHeight="1">
      <c r="B377" s="152"/>
      <c r="C377" s="153"/>
      <c r="D377" s="154" t="s">
        <v>201</v>
      </c>
      <c r="E377" s="155"/>
      <c r="F377" s="155"/>
      <c r="G377" s="155"/>
      <c r="H377" s="155"/>
      <c r="I377" s="156"/>
      <c r="J377" s="157">
        <f>J1382</f>
        <v>0</v>
      </c>
      <c r="K377" s="158"/>
    </row>
    <row r="378" spans="2:11" s="7" customFormat="1" ht="24.95" customHeight="1">
      <c r="B378" s="145"/>
      <c r="C378" s="146"/>
      <c r="D378" s="147" t="s">
        <v>202</v>
      </c>
      <c r="E378" s="148"/>
      <c r="F378" s="148"/>
      <c r="G378" s="148"/>
      <c r="H378" s="148"/>
      <c r="I378" s="149"/>
      <c r="J378" s="150">
        <f>J1384</f>
        <v>0</v>
      </c>
      <c r="K378" s="151"/>
    </row>
    <row r="379" spans="2:11" s="1" customFormat="1" ht="21.75" customHeight="1">
      <c r="B379" s="37"/>
      <c r="C379" s="38"/>
      <c r="D379" s="38"/>
      <c r="E379" s="38"/>
      <c r="F379" s="38"/>
      <c r="G379" s="38"/>
      <c r="H379" s="38"/>
      <c r="I379" s="114"/>
      <c r="J379" s="38"/>
      <c r="K379" s="41"/>
    </row>
    <row r="380" spans="2:11" s="1" customFormat="1" ht="6.95" customHeight="1">
      <c r="B380" s="52"/>
      <c r="C380" s="53"/>
      <c r="D380" s="53"/>
      <c r="E380" s="53"/>
      <c r="F380" s="53"/>
      <c r="G380" s="53"/>
      <c r="H380" s="53"/>
      <c r="I380" s="135"/>
      <c r="J380" s="53"/>
      <c r="K380" s="54"/>
    </row>
    <row r="384" spans="2:12" s="1" customFormat="1" ht="6.95" customHeight="1">
      <c r="B384" s="55"/>
      <c r="C384" s="56"/>
      <c r="D384" s="56"/>
      <c r="E384" s="56"/>
      <c r="F384" s="56"/>
      <c r="G384" s="56"/>
      <c r="H384" s="56"/>
      <c r="I384" s="138"/>
      <c r="J384" s="56"/>
      <c r="K384" s="56"/>
      <c r="L384" s="57"/>
    </row>
    <row r="385" spans="2:12" s="1" customFormat="1" ht="36.95" customHeight="1">
      <c r="B385" s="37"/>
      <c r="C385" s="58" t="s">
        <v>203</v>
      </c>
      <c r="D385" s="59"/>
      <c r="E385" s="59"/>
      <c r="F385" s="59"/>
      <c r="G385" s="59"/>
      <c r="H385" s="59"/>
      <c r="I385" s="159"/>
      <c r="J385" s="59"/>
      <c r="K385" s="59"/>
      <c r="L385" s="57"/>
    </row>
    <row r="386" spans="2:12" s="1" customFormat="1" ht="6.95" customHeight="1">
      <c r="B386" s="37"/>
      <c r="C386" s="59"/>
      <c r="D386" s="59"/>
      <c r="E386" s="59"/>
      <c r="F386" s="59"/>
      <c r="G386" s="59"/>
      <c r="H386" s="59"/>
      <c r="I386" s="159"/>
      <c r="J386" s="59"/>
      <c r="K386" s="59"/>
      <c r="L386" s="57"/>
    </row>
    <row r="387" spans="2:12" s="1" customFormat="1" ht="14.45" customHeight="1">
      <c r="B387" s="37"/>
      <c r="C387" s="61" t="s">
        <v>18</v>
      </c>
      <c r="D387" s="59"/>
      <c r="E387" s="59"/>
      <c r="F387" s="59"/>
      <c r="G387" s="59"/>
      <c r="H387" s="59"/>
      <c r="I387" s="159"/>
      <c r="J387" s="59"/>
      <c r="K387" s="59"/>
      <c r="L387" s="57"/>
    </row>
    <row r="388" spans="2:12" s="1" customFormat="1" ht="16.5" customHeight="1">
      <c r="B388" s="37"/>
      <c r="C388" s="59"/>
      <c r="D388" s="59"/>
      <c r="E388" s="326" t="str">
        <f>E7</f>
        <v>VOŠ pedagogická a SPgŠ Litomyšl, rekonstrukce elektroinstalace</v>
      </c>
      <c r="F388" s="327"/>
      <c r="G388" s="327"/>
      <c r="H388" s="327"/>
      <c r="I388" s="159"/>
      <c r="J388" s="59"/>
      <c r="K388" s="59"/>
      <c r="L388" s="57"/>
    </row>
    <row r="389" spans="2:12" s="1" customFormat="1" ht="14.45" customHeight="1">
      <c r="B389" s="37"/>
      <c r="C389" s="61" t="s">
        <v>92</v>
      </c>
      <c r="D389" s="59"/>
      <c r="E389" s="59"/>
      <c r="F389" s="59"/>
      <c r="G389" s="59"/>
      <c r="H389" s="59"/>
      <c r="I389" s="159"/>
      <c r="J389" s="59"/>
      <c r="K389" s="59"/>
      <c r="L389" s="57"/>
    </row>
    <row r="390" spans="2:12" s="1" customFormat="1" ht="17.25" customHeight="1">
      <c r="B390" s="37"/>
      <c r="C390" s="59"/>
      <c r="D390" s="59"/>
      <c r="E390" s="293" t="str">
        <f>E9</f>
        <v>EI - Elektroinstalace - silno a slaboproudé rozvody</v>
      </c>
      <c r="F390" s="328"/>
      <c r="G390" s="328"/>
      <c r="H390" s="328"/>
      <c r="I390" s="159"/>
      <c r="J390" s="59"/>
      <c r="K390" s="59"/>
      <c r="L390" s="57"/>
    </row>
    <row r="391" spans="2:12" s="1" customFormat="1" ht="6.95" customHeight="1">
      <c r="B391" s="37"/>
      <c r="C391" s="59"/>
      <c r="D391" s="59"/>
      <c r="E391" s="59"/>
      <c r="F391" s="59"/>
      <c r="G391" s="59"/>
      <c r="H391" s="59"/>
      <c r="I391" s="159"/>
      <c r="J391" s="59"/>
      <c r="K391" s="59"/>
      <c r="L391" s="57"/>
    </row>
    <row r="392" spans="2:12" s="1" customFormat="1" ht="18" customHeight="1">
      <c r="B392" s="37"/>
      <c r="C392" s="61" t="s">
        <v>23</v>
      </c>
      <c r="D392" s="59"/>
      <c r="E392" s="59"/>
      <c r="F392" s="160" t="str">
        <f>F12</f>
        <v>Komenského náměstí 22. 570 12 Litomyšl</v>
      </c>
      <c r="G392" s="59"/>
      <c r="H392" s="59"/>
      <c r="I392" s="161" t="s">
        <v>25</v>
      </c>
      <c r="J392" s="69" t="str">
        <f>IF(J12="","",J12)</f>
        <v>12. 12. 2018</v>
      </c>
      <c r="K392" s="59"/>
      <c r="L392" s="57"/>
    </row>
    <row r="393" spans="2:12" s="1" customFormat="1" ht="6.95" customHeight="1">
      <c r="B393" s="37"/>
      <c r="C393" s="59"/>
      <c r="D393" s="59"/>
      <c r="E393" s="59"/>
      <c r="F393" s="59"/>
      <c r="G393" s="59"/>
      <c r="H393" s="59"/>
      <c r="I393" s="159"/>
      <c r="J393" s="59"/>
      <c r="K393" s="59"/>
      <c r="L393" s="57"/>
    </row>
    <row r="394" spans="2:12" s="1" customFormat="1" ht="15">
      <c r="B394" s="37"/>
      <c r="C394" s="61" t="s">
        <v>27</v>
      </c>
      <c r="D394" s="59"/>
      <c r="E394" s="59"/>
      <c r="F394" s="160" t="str">
        <f>E15</f>
        <v>Pardubický kraj, Komenského náměstí 125, Pardubice</v>
      </c>
      <c r="G394" s="59"/>
      <c r="H394" s="59"/>
      <c r="I394" s="161" t="s">
        <v>33</v>
      </c>
      <c r="J394" s="160" t="str">
        <f>E21</f>
        <v>Eramont s.r.o. Balbínova 1091, Hradec Králové</v>
      </c>
      <c r="K394" s="59"/>
      <c r="L394" s="57"/>
    </row>
    <row r="395" spans="2:12" s="1" customFormat="1" ht="14.45" customHeight="1">
      <c r="B395" s="37"/>
      <c r="C395" s="61" t="s">
        <v>31</v>
      </c>
      <c r="D395" s="59"/>
      <c r="E395" s="59"/>
      <c r="F395" s="160" t="str">
        <f>IF(E18="","",E18)</f>
        <v/>
      </c>
      <c r="G395" s="59"/>
      <c r="H395" s="59"/>
      <c r="I395" s="159"/>
      <c r="J395" s="59"/>
      <c r="K395" s="59"/>
      <c r="L395" s="57"/>
    </row>
    <row r="396" spans="2:12" s="1" customFormat="1" ht="10.35" customHeight="1">
      <c r="B396" s="37"/>
      <c r="C396" s="59"/>
      <c r="D396" s="59"/>
      <c r="E396" s="59"/>
      <c r="F396" s="59"/>
      <c r="G396" s="59"/>
      <c r="H396" s="59"/>
      <c r="I396" s="159"/>
      <c r="J396" s="59"/>
      <c r="K396" s="59"/>
      <c r="L396" s="57"/>
    </row>
    <row r="397" spans="2:20" s="9" customFormat="1" ht="29.25" customHeight="1">
      <c r="B397" s="162"/>
      <c r="C397" s="163" t="s">
        <v>204</v>
      </c>
      <c r="D397" s="164" t="s">
        <v>57</v>
      </c>
      <c r="E397" s="164" t="s">
        <v>53</v>
      </c>
      <c r="F397" s="164" t="s">
        <v>205</v>
      </c>
      <c r="G397" s="164" t="s">
        <v>206</v>
      </c>
      <c r="H397" s="164" t="s">
        <v>207</v>
      </c>
      <c r="I397" s="165" t="s">
        <v>208</v>
      </c>
      <c r="J397" s="164" t="s">
        <v>96</v>
      </c>
      <c r="K397" s="166" t="s">
        <v>209</v>
      </c>
      <c r="L397" s="167"/>
      <c r="M397" s="77" t="s">
        <v>210</v>
      </c>
      <c r="N397" s="78" t="s">
        <v>42</v>
      </c>
      <c r="O397" s="78" t="s">
        <v>211</v>
      </c>
      <c r="P397" s="78" t="s">
        <v>212</v>
      </c>
      <c r="Q397" s="78" t="s">
        <v>213</v>
      </c>
      <c r="R397" s="78" t="s">
        <v>214</v>
      </c>
      <c r="S397" s="78" t="s">
        <v>215</v>
      </c>
      <c r="T397" s="79" t="s">
        <v>216</v>
      </c>
    </row>
    <row r="398" spans="2:63" s="1" customFormat="1" ht="29.25" customHeight="1">
      <c r="B398" s="37"/>
      <c r="C398" s="83" t="s">
        <v>97</v>
      </c>
      <c r="D398" s="59"/>
      <c r="E398" s="59"/>
      <c r="F398" s="59"/>
      <c r="G398" s="59"/>
      <c r="H398" s="59"/>
      <c r="I398" s="159"/>
      <c r="J398" s="168">
        <f>BK398</f>
        <v>0</v>
      </c>
      <c r="K398" s="59"/>
      <c r="L398" s="57"/>
      <c r="M398" s="80"/>
      <c r="N398" s="81"/>
      <c r="O398" s="81"/>
      <c r="P398" s="169">
        <f>P399+P420+P461+P502+P541+P582+P623+P662+P703+P744+P783+P824+P865+P910+P922+P947+P972+P999+P1026+P1053+P1080+P1107+P1134+P1161+P1343+P1384</f>
        <v>0</v>
      </c>
      <c r="Q398" s="81"/>
      <c r="R398" s="169">
        <f>R399+R420+R461+R502+R541+R582+R623+R662+R703+R744+R783+R824+R865+R910+R922+R947+R972+R999+R1026+R1053+R1080+R1107+R1134+R1161+R1343+R1384</f>
        <v>0</v>
      </c>
      <c r="S398" s="81"/>
      <c r="T398" s="170">
        <f>T399+T420+T461+T502+T541+T582+T623+T662+T703+T744+T783+T824+T865+T910+T922+T947+T972+T999+T1026+T1053+T1080+T1107+T1134+T1161+T1343+T1384</f>
        <v>0</v>
      </c>
      <c r="AT398" s="20" t="s">
        <v>71</v>
      </c>
      <c r="AU398" s="20" t="s">
        <v>98</v>
      </c>
      <c r="BK398" s="171">
        <f>BK399+BK420+BK461+BK502+BK541+BK582+BK623+BK662+BK703+BK744+BK783+BK824+BK865+BK910+BK922+BK947+BK972+BK999+BK1026+BK1053+BK1080+BK1107+BK1134+BK1161+BK1343+BK1384</f>
        <v>0</v>
      </c>
    </row>
    <row r="399" spans="2:63" s="10" customFormat="1" ht="37.35" customHeight="1">
      <c r="B399" s="172"/>
      <c r="C399" s="173"/>
      <c r="D399" s="174" t="s">
        <v>71</v>
      </c>
      <c r="E399" s="175" t="s">
        <v>217</v>
      </c>
      <c r="F399" s="175" t="s">
        <v>218</v>
      </c>
      <c r="G399" s="173"/>
      <c r="H399" s="173"/>
      <c r="I399" s="176"/>
      <c r="J399" s="177">
        <f>BK399</f>
        <v>0</v>
      </c>
      <c r="K399" s="173"/>
      <c r="L399" s="178"/>
      <c r="M399" s="179"/>
      <c r="N399" s="180"/>
      <c r="O399" s="180"/>
      <c r="P399" s="181">
        <f>P400+SUM(P401:P403)+P406+P408+P411+P413</f>
        <v>0</v>
      </c>
      <c r="Q399" s="180"/>
      <c r="R399" s="181">
        <f>R400+SUM(R401:R403)+R406+R408+R411+R413</f>
        <v>0</v>
      </c>
      <c r="S399" s="180"/>
      <c r="T399" s="182">
        <f>T400+SUM(T401:T403)+T406+T408+T411+T413</f>
        <v>0</v>
      </c>
      <c r="AR399" s="183" t="s">
        <v>80</v>
      </c>
      <c r="AT399" s="184" t="s">
        <v>71</v>
      </c>
      <c r="AU399" s="184" t="s">
        <v>72</v>
      </c>
      <c r="AY399" s="183" t="s">
        <v>219</v>
      </c>
      <c r="BK399" s="185">
        <f>BK400+SUM(BK401:BK403)+BK406+BK408+BK411+BK413</f>
        <v>0</v>
      </c>
    </row>
    <row r="400" spans="2:65" s="1" customFormat="1" ht="16.5" customHeight="1">
      <c r="B400" s="37"/>
      <c r="C400" s="186" t="s">
        <v>80</v>
      </c>
      <c r="D400" s="186" t="s">
        <v>220</v>
      </c>
      <c r="E400" s="187" t="s">
        <v>221</v>
      </c>
      <c r="F400" s="188" t="s">
        <v>222</v>
      </c>
      <c r="G400" s="189" t="s">
        <v>223</v>
      </c>
      <c r="H400" s="190">
        <v>1</v>
      </c>
      <c r="I400" s="191"/>
      <c r="J400" s="192">
        <f>ROUND(I400*H400,2)</f>
        <v>0</v>
      </c>
      <c r="K400" s="188" t="s">
        <v>224</v>
      </c>
      <c r="L400" s="57"/>
      <c r="M400" s="193" t="s">
        <v>21</v>
      </c>
      <c r="N400" s="194" t="s">
        <v>43</v>
      </c>
      <c r="O400" s="38"/>
      <c r="P400" s="195">
        <f>O400*H400</f>
        <v>0</v>
      </c>
      <c r="Q400" s="195">
        <v>0</v>
      </c>
      <c r="R400" s="195">
        <f>Q400*H400</f>
        <v>0</v>
      </c>
      <c r="S400" s="195">
        <v>0</v>
      </c>
      <c r="T400" s="196">
        <f>S400*H400</f>
        <v>0</v>
      </c>
      <c r="AR400" s="20" t="s">
        <v>225</v>
      </c>
      <c r="AT400" s="20" t="s">
        <v>220</v>
      </c>
      <c r="AU400" s="20" t="s">
        <v>80</v>
      </c>
      <c r="AY400" s="20" t="s">
        <v>219</v>
      </c>
      <c r="BE400" s="197">
        <f>IF(N400="základní",J400,0)</f>
        <v>0</v>
      </c>
      <c r="BF400" s="197">
        <f>IF(N400="snížená",J400,0)</f>
        <v>0</v>
      </c>
      <c r="BG400" s="197">
        <f>IF(N400="zákl. přenesená",J400,0)</f>
        <v>0</v>
      </c>
      <c r="BH400" s="197">
        <f>IF(N400="sníž. přenesená",J400,0)</f>
        <v>0</v>
      </c>
      <c r="BI400" s="197">
        <f>IF(N400="nulová",J400,0)</f>
        <v>0</v>
      </c>
      <c r="BJ400" s="20" t="s">
        <v>80</v>
      </c>
      <c r="BK400" s="197">
        <f>ROUND(I400*H400,2)</f>
        <v>0</v>
      </c>
      <c r="BL400" s="20" t="s">
        <v>225</v>
      </c>
      <c r="BM400" s="20" t="s">
        <v>82</v>
      </c>
    </row>
    <row r="401" spans="2:65" s="1" customFormat="1" ht="16.5" customHeight="1">
      <c r="B401" s="37"/>
      <c r="C401" s="186" t="s">
        <v>82</v>
      </c>
      <c r="D401" s="186" t="s">
        <v>220</v>
      </c>
      <c r="E401" s="187" t="s">
        <v>226</v>
      </c>
      <c r="F401" s="188" t="s">
        <v>227</v>
      </c>
      <c r="G401" s="189" t="s">
        <v>223</v>
      </c>
      <c r="H401" s="190">
        <v>1</v>
      </c>
      <c r="I401" s="191"/>
      <c r="J401" s="192">
        <f>ROUND(I401*H401,2)</f>
        <v>0</v>
      </c>
      <c r="K401" s="188" t="s">
        <v>224</v>
      </c>
      <c r="L401" s="57"/>
      <c r="M401" s="193" t="s">
        <v>21</v>
      </c>
      <c r="N401" s="194" t="s">
        <v>43</v>
      </c>
      <c r="O401" s="38"/>
      <c r="P401" s="195">
        <f>O401*H401</f>
        <v>0</v>
      </c>
      <c r="Q401" s="195">
        <v>0</v>
      </c>
      <c r="R401" s="195">
        <f>Q401*H401</f>
        <v>0</v>
      </c>
      <c r="S401" s="195">
        <v>0</v>
      </c>
      <c r="T401" s="196">
        <f>S401*H401</f>
        <v>0</v>
      </c>
      <c r="AR401" s="20" t="s">
        <v>225</v>
      </c>
      <c r="AT401" s="20" t="s">
        <v>220</v>
      </c>
      <c r="AU401" s="20" t="s">
        <v>80</v>
      </c>
      <c r="AY401" s="20" t="s">
        <v>219</v>
      </c>
      <c r="BE401" s="197">
        <f>IF(N401="základní",J401,0)</f>
        <v>0</v>
      </c>
      <c r="BF401" s="197">
        <f>IF(N401="snížená",J401,0)</f>
        <v>0</v>
      </c>
      <c r="BG401" s="197">
        <f>IF(N401="zákl. přenesená",J401,0)</f>
        <v>0</v>
      </c>
      <c r="BH401" s="197">
        <f>IF(N401="sníž. přenesená",J401,0)</f>
        <v>0</v>
      </c>
      <c r="BI401" s="197">
        <f>IF(N401="nulová",J401,0)</f>
        <v>0</v>
      </c>
      <c r="BJ401" s="20" t="s">
        <v>80</v>
      </c>
      <c r="BK401" s="197">
        <f>ROUND(I401*H401,2)</f>
        <v>0</v>
      </c>
      <c r="BL401" s="20" t="s">
        <v>225</v>
      </c>
      <c r="BM401" s="20" t="s">
        <v>225</v>
      </c>
    </row>
    <row r="402" spans="2:65" s="1" customFormat="1" ht="16.5" customHeight="1">
      <c r="B402" s="37"/>
      <c r="C402" s="186" t="s">
        <v>228</v>
      </c>
      <c r="D402" s="186" t="s">
        <v>220</v>
      </c>
      <c r="E402" s="187" t="s">
        <v>229</v>
      </c>
      <c r="F402" s="188" t="s">
        <v>230</v>
      </c>
      <c r="G402" s="189" t="s">
        <v>223</v>
      </c>
      <c r="H402" s="190">
        <v>1</v>
      </c>
      <c r="I402" s="191"/>
      <c r="J402" s="192">
        <f>ROUND(I402*H402,2)</f>
        <v>0</v>
      </c>
      <c r="K402" s="188" t="s">
        <v>224</v>
      </c>
      <c r="L402" s="57"/>
      <c r="M402" s="193" t="s">
        <v>21</v>
      </c>
      <c r="N402" s="194" t="s">
        <v>43</v>
      </c>
      <c r="O402" s="38"/>
      <c r="P402" s="195">
        <f>O402*H402</f>
        <v>0</v>
      </c>
      <c r="Q402" s="195">
        <v>0</v>
      </c>
      <c r="R402" s="195">
        <f>Q402*H402</f>
        <v>0</v>
      </c>
      <c r="S402" s="195">
        <v>0</v>
      </c>
      <c r="T402" s="196">
        <f>S402*H402</f>
        <v>0</v>
      </c>
      <c r="AR402" s="20" t="s">
        <v>225</v>
      </c>
      <c r="AT402" s="20" t="s">
        <v>220</v>
      </c>
      <c r="AU402" s="20" t="s">
        <v>80</v>
      </c>
      <c r="AY402" s="20" t="s">
        <v>219</v>
      </c>
      <c r="BE402" s="197">
        <f>IF(N402="základní",J402,0)</f>
        <v>0</v>
      </c>
      <c r="BF402" s="197">
        <f>IF(N402="snížená",J402,0)</f>
        <v>0</v>
      </c>
      <c r="BG402" s="197">
        <f>IF(N402="zákl. přenesená",J402,0)</f>
        <v>0</v>
      </c>
      <c r="BH402" s="197">
        <f>IF(N402="sníž. přenesená",J402,0)</f>
        <v>0</v>
      </c>
      <c r="BI402" s="197">
        <f>IF(N402="nulová",J402,0)</f>
        <v>0</v>
      </c>
      <c r="BJ402" s="20" t="s">
        <v>80</v>
      </c>
      <c r="BK402" s="197">
        <f>ROUND(I402*H402,2)</f>
        <v>0</v>
      </c>
      <c r="BL402" s="20" t="s">
        <v>225</v>
      </c>
      <c r="BM402" s="20" t="s">
        <v>231</v>
      </c>
    </row>
    <row r="403" spans="2:63" s="10" customFormat="1" ht="29.85" customHeight="1">
      <c r="B403" s="172"/>
      <c r="C403" s="173"/>
      <c r="D403" s="174" t="s">
        <v>71</v>
      </c>
      <c r="E403" s="198" t="s">
        <v>232</v>
      </c>
      <c r="F403" s="198" t="s">
        <v>233</v>
      </c>
      <c r="G403" s="173"/>
      <c r="H403" s="173"/>
      <c r="I403" s="176"/>
      <c r="J403" s="199">
        <f>BK403</f>
        <v>0</v>
      </c>
      <c r="K403" s="173"/>
      <c r="L403" s="178"/>
      <c r="M403" s="179"/>
      <c r="N403" s="180"/>
      <c r="O403" s="180"/>
      <c r="P403" s="181">
        <f>SUM(P404:P405)</f>
        <v>0</v>
      </c>
      <c r="Q403" s="180"/>
      <c r="R403" s="181">
        <f>SUM(R404:R405)</f>
        <v>0</v>
      </c>
      <c r="S403" s="180"/>
      <c r="T403" s="182">
        <f>SUM(T404:T405)</f>
        <v>0</v>
      </c>
      <c r="AR403" s="183" t="s">
        <v>80</v>
      </c>
      <c r="AT403" s="184" t="s">
        <v>71</v>
      </c>
      <c r="AU403" s="184" t="s">
        <v>80</v>
      </c>
      <c r="AY403" s="183" t="s">
        <v>219</v>
      </c>
      <c r="BK403" s="185">
        <f>SUM(BK404:BK405)</f>
        <v>0</v>
      </c>
    </row>
    <row r="404" spans="2:65" s="1" customFormat="1" ht="16.5" customHeight="1">
      <c r="B404" s="37"/>
      <c r="C404" s="186" t="s">
        <v>225</v>
      </c>
      <c r="D404" s="186" t="s">
        <v>220</v>
      </c>
      <c r="E404" s="187" t="s">
        <v>234</v>
      </c>
      <c r="F404" s="188" t="s">
        <v>235</v>
      </c>
      <c r="G404" s="189" t="s">
        <v>236</v>
      </c>
      <c r="H404" s="190">
        <v>2</v>
      </c>
      <c r="I404" s="191"/>
      <c r="J404" s="192">
        <f>ROUND(I404*H404,2)</f>
        <v>0</v>
      </c>
      <c r="K404" s="188" t="s">
        <v>224</v>
      </c>
      <c r="L404" s="57"/>
      <c r="M404" s="193" t="s">
        <v>21</v>
      </c>
      <c r="N404" s="194" t="s">
        <v>43</v>
      </c>
      <c r="O404" s="38"/>
      <c r="P404" s="195">
        <f>O404*H404</f>
        <v>0</v>
      </c>
      <c r="Q404" s="195">
        <v>0</v>
      </c>
      <c r="R404" s="195">
        <f>Q404*H404</f>
        <v>0</v>
      </c>
      <c r="S404" s="195">
        <v>0</v>
      </c>
      <c r="T404" s="196">
        <f>S404*H404</f>
        <v>0</v>
      </c>
      <c r="AR404" s="20" t="s">
        <v>225</v>
      </c>
      <c r="AT404" s="20" t="s">
        <v>220</v>
      </c>
      <c r="AU404" s="20" t="s">
        <v>82</v>
      </c>
      <c r="AY404" s="20" t="s">
        <v>219</v>
      </c>
      <c r="BE404" s="197">
        <f>IF(N404="základní",J404,0)</f>
        <v>0</v>
      </c>
      <c r="BF404" s="197">
        <f>IF(N404="snížená",J404,0)</f>
        <v>0</v>
      </c>
      <c r="BG404" s="197">
        <f>IF(N404="zákl. přenesená",J404,0)</f>
        <v>0</v>
      </c>
      <c r="BH404" s="197">
        <f>IF(N404="sníž. přenesená",J404,0)</f>
        <v>0</v>
      </c>
      <c r="BI404" s="197">
        <f>IF(N404="nulová",J404,0)</f>
        <v>0</v>
      </c>
      <c r="BJ404" s="20" t="s">
        <v>80</v>
      </c>
      <c r="BK404" s="197">
        <f>ROUND(I404*H404,2)</f>
        <v>0</v>
      </c>
      <c r="BL404" s="20" t="s">
        <v>225</v>
      </c>
      <c r="BM404" s="20" t="s">
        <v>237</v>
      </c>
    </row>
    <row r="405" spans="2:65" s="1" customFormat="1" ht="16.5" customHeight="1">
      <c r="B405" s="37"/>
      <c r="C405" s="186" t="s">
        <v>238</v>
      </c>
      <c r="D405" s="186" t="s">
        <v>220</v>
      </c>
      <c r="E405" s="187" t="s">
        <v>239</v>
      </c>
      <c r="F405" s="188" t="s">
        <v>240</v>
      </c>
      <c r="G405" s="189" t="s">
        <v>236</v>
      </c>
      <c r="H405" s="190">
        <v>2</v>
      </c>
      <c r="I405" s="191"/>
      <c r="J405" s="192">
        <f>ROUND(I405*H405,2)</f>
        <v>0</v>
      </c>
      <c r="K405" s="188" t="s">
        <v>224</v>
      </c>
      <c r="L405" s="57"/>
      <c r="M405" s="193" t="s">
        <v>21</v>
      </c>
      <c r="N405" s="194" t="s">
        <v>43</v>
      </c>
      <c r="O405" s="38"/>
      <c r="P405" s="195">
        <f>O405*H405</f>
        <v>0</v>
      </c>
      <c r="Q405" s="195">
        <v>0</v>
      </c>
      <c r="R405" s="195">
        <f>Q405*H405</f>
        <v>0</v>
      </c>
      <c r="S405" s="195">
        <v>0</v>
      </c>
      <c r="T405" s="196">
        <f>S405*H405</f>
        <v>0</v>
      </c>
      <c r="AR405" s="20" t="s">
        <v>225</v>
      </c>
      <c r="AT405" s="20" t="s">
        <v>220</v>
      </c>
      <c r="AU405" s="20" t="s">
        <v>82</v>
      </c>
      <c r="AY405" s="20" t="s">
        <v>219</v>
      </c>
      <c r="BE405" s="197">
        <f>IF(N405="základní",J405,0)</f>
        <v>0</v>
      </c>
      <c r="BF405" s="197">
        <f>IF(N405="snížená",J405,0)</f>
        <v>0</v>
      </c>
      <c r="BG405" s="197">
        <f>IF(N405="zákl. přenesená",J405,0)</f>
        <v>0</v>
      </c>
      <c r="BH405" s="197">
        <f>IF(N405="sníž. přenesená",J405,0)</f>
        <v>0</v>
      </c>
      <c r="BI405" s="197">
        <f>IF(N405="nulová",J405,0)</f>
        <v>0</v>
      </c>
      <c r="BJ405" s="20" t="s">
        <v>80</v>
      </c>
      <c r="BK405" s="197">
        <f>ROUND(I405*H405,2)</f>
        <v>0</v>
      </c>
      <c r="BL405" s="20" t="s">
        <v>225</v>
      </c>
      <c r="BM405" s="20" t="s">
        <v>241</v>
      </c>
    </row>
    <row r="406" spans="2:63" s="10" customFormat="1" ht="29.85" customHeight="1">
      <c r="B406" s="172"/>
      <c r="C406" s="173"/>
      <c r="D406" s="174" t="s">
        <v>71</v>
      </c>
      <c r="E406" s="198" t="s">
        <v>242</v>
      </c>
      <c r="F406" s="198" t="s">
        <v>243</v>
      </c>
      <c r="G406" s="173"/>
      <c r="H406" s="173"/>
      <c r="I406" s="176"/>
      <c r="J406" s="199">
        <f>BK406</f>
        <v>0</v>
      </c>
      <c r="K406" s="173"/>
      <c r="L406" s="178"/>
      <c r="M406" s="179"/>
      <c r="N406" s="180"/>
      <c r="O406" s="180"/>
      <c r="P406" s="181">
        <f>P407</f>
        <v>0</v>
      </c>
      <c r="Q406" s="180"/>
      <c r="R406" s="181">
        <f>R407</f>
        <v>0</v>
      </c>
      <c r="S406" s="180"/>
      <c r="T406" s="182">
        <f>T407</f>
        <v>0</v>
      </c>
      <c r="AR406" s="183" t="s">
        <v>80</v>
      </c>
      <c r="AT406" s="184" t="s">
        <v>71</v>
      </c>
      <c r="AU406" s="184" t="s">
        <v>80</v>
      </c>
      <c r="AY406" s="183" t="s">
        <v>219</v>
      </c>
      <c r="BK406" s="185">
        <f>BK407</f>
        <v>0</v>
      </c>
    </row>
    <row r="407" spans="2:65" s="1" customFormat="1" ht="16.5" customHeight="1">
      <c r="B407" s="37"/>
      <c r="C407" s="186" t="s">
        <v>231</v>
      </c>
      <c r="D407" s="186" t="s">
        <v>220</v>
      </c>
      <c r="E407" s="187" t="s">
        <v>244</v>
      </c>
      <c r="F407" s="188" t="s">
        <v>245</v>
      </c>
      <c r="G407" s="189" t="s">
        <v>236</v>
      </c>
      <c r="H407" s="190">
        <v>2</v>
      </c>
      <c r="I407" s="191"/>
      <c r="J407" s="192">
        <f>ROUND(I407*H407,2)</f>
        <v>0</v>
      </c>
      <c r="K407" s="188" t="s">
        <v>224</v>
      </c>
      <c r="L407" s="57"/>
      <c r="M407" s="193" t="s">
        <v>21</v>
      </c>
      <c r="N407" s="194" t="s">
        <v>43</v>
      </c>
      <c r="O407" s="38"/>
      <c r="P407" s="195">
        <f>O407*H407</f>
        <v>0</v>
      </c>
      <c r="Q407" s="195">
        <v>0</v>
      </c>
      <c r="R407" s="195">
        <f>Q407*H407</f>
        <v>0</v>
      </c>
      <c r="S407" s="195">
        <v>0</v>
      </c>
      <c r="T407" s="196">
        <f>S407*H407</f>
        <v>0</v>
      </c>
      <c r="AR407" s="20" t="s">
        <v>225</v>
      </c>
      <c r="AT407" s="20" t="s">
        <v>220</v>
      </c>
      <c r="AU407" s="20" t="s">
        <v>82</v>
      </c>
      <c r="AY407" s="20" t="s">
        <v>219</v>
      </c>
      <c r="BE407" s="197">
        <f>IF(N407="základní",J407,0)</f>
        <v>0</v>
      </c>
      <c r="BF407" s="197">
        <f>IF(N407="snížená",J407,0)</f>
        <v>0</v>
      </c>
      <c r="BG407" s="197">
        <f>IF(N407="zákl. přenesená",J407,0)</f>
        <v>0</v>
      </c>
      <c r="BH407" s="197">
        <f>IF(N407="sníž. přenesená",J407,0)</f>
        <v>0</v>
      </c>
      <c r="BI407" s="197">
        <f>IF(N407="nulová",J407,0)</f>
        <v>0</v>
      </c>
      <c r="BJ407" s="20" t="s">
        <v>80</v>
      </c>
      <c r="BK407" s="197">
        <f>ROUND(I407*H407,2)</f>
        <v>0</v>
      </c>
      <c r="BL407" s="20" t="s">
        <v>225</v>
      </c>
      <c r="BM407" s="20" t="s">
        <v>246</v>
      </c>
    </row>
    <row r="408" spans="2:63" s="10" customFormat="1" ht="29.85" customHeight="1">
      <c r="B408" s="172"/>
      <c r="C408" s="173"/>
      <c r="D408" s="174" t="s">
        <v>71</v>
      </c>
      <c r="E408" s="198" t="s">
        <v>247</v>
      </c>
      <c r="F408" s="198" t="s">
        <v>248</v>
      </c>
      <c r="G408" s="173"/>
      <c r="H408" s="173"/>
      <c r="I408" s="176"/>
      <c r="J408" s="199">
        <f>BK408</f>
        <v>0</v>
      </c>
      <c r="K408" s="173"/>
      <c r="L408" s="178"/>
      <c r="M408" s="179"/>
      <c r="N408" s="180"/>
      <c r="O408" s="180"/>
      <c r="P408" s="181">
        <f>SUM(P409:P410)</f>
        <v>0</v>
      </c>
      <c r="Q408" s="180"/>
      <c r="R408" s="181">
        <f>SUM(R409:R410)</f>
        <v>0</v>
      </c>
      <c r="S408" s="180"/>
      <c r="T408" s="182">
        <f>SUM(T409:T410)</f>
        <v>0</v>
      </c>
      <c r="AR408" s="183" t="s">
        <v>80</v>
      </c>
      <c r="AT408" s="184" t="s">
        <v>71</v>
      </c>
      <c r="AU408" s="184" t="s">
        <v>80</v>
      </c>
      <c r="AY408" s="183" t="s">
        <v>219</v>
      </c>
      <c r="BK408" s="185">
        <f>SUM(BK409:BK410)</f>
        <v>0</v>
      </c>
    </row>
    <row r="409" spans="2:65" s="1" customFormat="1" ht="16.5" customHeight="1">
      <c r="B409" s="37"/>
      <c r="C409" s="186" t="s">
        <v>249</v>
      </c>
      <c r="D409" s="186" t="s">
        <v>220</v>
      </c>
      <c r="E409" s="187" t="s">
        <v>250</v>
      </c>
      <c r="F409" s="188" t="s">
        <v>251</v>
      </c>
      <c r="G409" s="189" t="s">
        <v>236</v>
      </c>
      <c r="H409" s="190">
        <v>1</v>
      </c>
      <c r="I409" s="191"/>
      <c r="J409" s="192">
        <f>ROUND(I409*H409,2)</f>
        <v>0</v>
      </c>
      <c r="K409" s="188" t="s">
        <v>224</v>
      </c>
      <c r="L409" s="57"/>
      <c r="M409" s="193" t="s">
        <v>21</v>
      </c>
      <c r="N409" s="194" t="s">
        <v>43</v>
      </c>
      <c r="O409" s="38"/>
      <c r="P409" s="195">
        <f>O409*H409</f>
        <v>0</v>
      </c>
      <c r="Q409" s="195">
        <v>0</v>
      </c>
      <c r="R409" s="195">
        <f>Q409*H409</f>
        <v>0</v>
      </c>
      <c r="S409" s="195">
        <v>0</v>
      </c>
      <c r="T409" s="196">
        <f>S409*H409</f>
        <v>0</v>
      </c>
      <c r="AR409" s="20" t="s">
        <v>225</v>
      </c>
      <c r="AT409" s="20" t="s">
        <v>220</v>
      </c>
      <c r="AU409" s="20" t="s">
        <v>82</v>
      </c>
      <c r="AY409" s="20" t="s">
        <v>219</v>
      </c>
      <c r="BE409" s="197">
        <f>IF(N409="základní",J409,0)</f>
        <v>0</v>
      </c>
      <c r="BF409" s="197">
        <f>IF(N409="snížená",J409,0)</f>
        <v>0</v>
      </c>
      <c r="BG409" s="197">
        <f>IF(N409="zákl. přenesená",J409,0)</f>
        <v>0</v>
      </c>
      <c r="BH409" s="197">
        <f>IF(N409="sníž. přenesená",J409,0)</f>
        <v>0</v>
      </c>
      <c r="BI409" s="197">
        <f>IF(N409="nulová",J409,0)</f>
        <v>0</v>
      </c>
      <c r="BJ409" s="20" t="s">
        <v>80</v>
      </c>
      <c r="BK409" s="197">
        <f>ROUND(I409*H409,2)</f>
        <v>0</v>
      </c>
      <c r="BL409" s="20" t="s">
        <v>225</v>
      </c>
      <c r="BM409" s="20" t="s">
        <v>252</v>
      </c>
    </row>
    <row r="410" spans="2:65" s="1" customFormat="1" ht="16.5" customHeight="1">
      <c r="B410" s="37"/>
      <c r="C410" s="186" t="s">
        <v>237</v>
      </c>
      <c r="D410" s="186" t="s">
        <v>220</v>
      </c>
      <c r="E410" s="187" t="s">
        <v>253</v>
      </c>
      <c r="F410" s="188" t="s">
        <v>254</v>
      </c>
      <c r="G410" s="189" t="s">
        <v>236</v>
      </c>
      <c r="H410" s="190">
        <v>1</v>
      </c>
      <c r="I410" s="191"/>
      <c r="J410" s="192">
        <f>ROUND(I410*H410,2)</f>
        <v>0</v>
      </c>
      <c r="K410" s="188" t="s">
        <v>224</v>
      </c>
      <c r="L410" s="57"/>
      <c r="M410" s="193" t="s">
        <v>21</v>
      </c>
      <c r="N410" s="194" t="s">
        <v>43</v>
      </c>
      <c r="O410" s="38"/>
      <c r="P410" s="195">
        <f>O410*H410</f>
        <v>0</v>
      </c>
      <c r="Q410" s="195">
        <v>0</v>
      </c>
      <c r="R410" s="195">
        <f>Q410*H410</f>
        <v>0</v>
      </c>
      <c r="S410" s="195">
        <v>0</v>
      </c>
      <c r="T410" s="196">
        <f>S410*H410</f>
        <v>0</v>
      </c>
      <c r="AR410" s="20" t="s">
        <v>225</v>
      </c>
      <c r="AT410" s="20" t="s">
        <v>220</v>
      </c>
      <c r="AU410" s="20" t="s">
        <v>82</v>
      </c>
      <c r="AY410" s="20" t="s">
        <v>219</v>
      </c>
      <c r="BE410" s="197">
        <f>IF(N410="základní",J410,0)</f>
        <v>0</v>
      </c>
      <c r="BF410" s="197">
        <f>IF(N410="snížená",J410,0)</f>
        <v>0</v>
      </c>
      <c r="BG410" s="197">
        <f>IF(N410="zákl. přenesená",J410,0)</f>
        <v>0</v>
      </c>
      <c r="BH410" s="197">
        <f>IF(N410="sníž. přenesená",J410,0)</f>
        <v>0</v>
      </c>
      <c r="BI410" s="197">
        <f>IF(N410="nulová",J410,0)</f>
        <v>0</v>
      </c>
      <c r="BJ410" s="20" t="s">
        <v>80</v>
      </c>
      <c r="BK410" s="197">
        <f>ROUND(I410*H410,2)</f>
        <v>0</v>
      </c>
      <c r="BL410" s="20" t="s">
        <v>225</v>
      </c>
      <c r="BM410" s="20" t="s">
        <v>255</v>
      </c>
    </row>
    <row r="411" spans="2:63" s="10" customFormat="1" ht="29.85" customHeight="1">
      <c r="B411" s="172"/>
      <c r="C411" s="173"/>
      <c r="D411" s="174" t="s">
        <v>71</v>
      </c>
      <c r="E411" s="198" t="s">
        <v>256</v>
      </c>
      <c r="F411" s="198" t="s">
        <v>257</v>
      </c>
      <c r="G411" s="173"/>
      <c r="H411" s="173"/>
      <c r="I411" s="176"/>
      <c r="J411" s="199">
        <f>BK411</f>
        <v>0</v>
      </c>
      <c r="K411" s="173"/>
      <c r="L411" s="178"/>
      <c r="M411" s="179"/>
      <c r="N411" s="180"/>
      <c r="O411" s="180"/>
      <c r="P411" s="181">
        <f>P412</f>
        <v>0</v>
      </c>
      <c r="Q411" s="180"/>
      <c r="R411" s="181">
        <f>R412</f>
        <v>0</v>
      </c>
      <c r="S411" s="180"/>
      <c r="T411" s="182">
        <f>T412</f>
        <v>0</v>
      </c>
      <c r="AR411" s="183" t="s">
        <v>80</v>
      </c>
      <c r="AT411" s="184" t="s">
        <v>71</v>
      </c>
      <c r="AU411" s="184" t="s">
        <v>80</v>
      </c>
      <c r="AY411" s="183" t="s">
        <v>219</v>
      </c>
      <c r="BK411" s="185">
        <f>BK412</f>
        <v>0</v>
      </c>
    </row>
    <row r="412" spans="2:65" s="1" customFormat="1" ht="16.5" customHeight="1">
      <c r="B412" s="37"/>
      <c r="C412" s="186" t="s">
        <v>258</v>
      </c>
      <c r="D412" s="186" t="s">
        <v>220</v>
      </c>
      <c r="E412" s="187" t="s">
        <v>259</v>
      </c>
      <c r="F412" s="188" t="s">
        <v>260</v>
      </c>
      <c r="G412" s="189" t="s">
        <v>223</v>
      </c>
      <c r="H412" s="190">
        <v>1</v>
      </c>
      <c r="I412" s="191"/>
      <c r="J412" s="192">
        <f>ROUND(I412*H412,2)</f>
        <v>0</v>
      </c>
      <c r="K412" s="188" t="s">
        <v>224</v>
      </c>
      <c r="L412" s="57"/>
      <c r="M412" s="193" t="s">
        <v>21</v>
      </c>
      <c r="N412" s="194" t="s">
        <v>43</v>
      </c>
      <c r="O412" s="38"/>
      <c r="P412" s="195">
        <f>O412*H412</f>
        <v>0</v>
      </c>
      <c r="Q412" s="195">
        <v>0</v>
      </c>
      <c r="R412" s="195">
        <f>Q412*H412</f>
        <v>0</v>
      </c>
      <c r="S412" s="195">
        <v>0</v>
      </c>
      <c r="T412" s="196">
        <f>S412*H412</f>
        <v>0</v>
      </c>
      <c r="AR412" s="20" t="s">
        <v>225</v>
      </c>
      <c r="AT412" s="20" t="s">
        <v>220</v>
      </c>
      <c r="AU412" s="20" t="s">
        <v>82</v>
      </c>
      <c r="AY412" s="20" t="s">
        <v>219</v>
      </c>
      <c r="BE412" s="197">
        <f>IF(N412="základní",J412,0)</f>
        <v>0</v>
      </c>
      <c r="BF412" s="197">
        <f>IF(N412="snížená",J412,0)</f>
        <v>0</v>
      </c>
      <c r="BG412" s="197">
        <f>IF(N412="zákl. přenesená",J412,0)</f>
        <v>0</v>
      </c>
      <c r="BH412" s="197">
        <f>IF(N412="sníž. přenesená",J412,0)</f>
        <v>0</v>
      </c>
      <c r="BI412" s="197">
        <f>IF(N412="nulová",J412,0)</f>
        <v>0</v>
      </c>
      <c r="BJ412" s="20" t="s">
        <v>80</v>
      </c>
      <c r="BK412" s="197">
        <f>ROUND(I412*H412,2)</f>
        <v>0</v>
      </c>
      <c r="BL412" s="20" t="s">
        <v>225</v>
      </c>
      <c r="BM412" s="20" t="s">
        <v>261</v>
      </c>
    </row>
    <row r="413" spans="2:63" s="10" customFormat="1" ht="29.85" customHeight="1">
      <c r="B413" s="172"/>
      <c r="C413" s="173"/>
      <c r="D413" s="174" t="s">
        <v>71</v>
      </c>
      <c r="E413" s="198" t="s">
        <v>262</v>
      </c>
      <c r="F413" s="198" t="s">
        <v>263</v>
      </c>
      <c r="G413" s="173"/>
      <c r="H413" s="173"/>
      <c r="I413" s="176"/>
      <c r="J413" s="199">
        <f>BK413</f>
        <v>0</v>
      </c>
      <c r="K413" s="173"/>
      <c r="L413" s="178"/>
      <c r="M413" s="179"/>
      <c r="N413" s="180"/>
      <c r="O413" s="180"/>
      <c r="P413" s="181">
        <f>SUM(P414:P419)</f>
        <v>0</v>
      </c>
      <c r="Q413" s="180"/>
      <c r="R413" s="181">
        <f>SUM(R414:R419)</f>
        <v>0</v>
      </c>
      <c r="S413" s="180"/>
      <c r="T413" s="182">
        <f>SUM(T414:T419)</f>
        <v>0</v>
      </c>
      <c r="AR413" s="183" t="s">
        <v>80</v>
      </c>
      <c r="AT413" s="184" t="s">
        <v>71</v>
      </c>
      <c r="AU413" s="184" t="s">
        <v>80</v>
      </c>
      <c r="AY413" s="183" t="s">
        <v>219</v>
      </c>
      <c r="BK413" s="185">
        <f>SUM(BK414:BK419)</f>
        <v>0</v>
      </c>
    </row>
    <row r="414" spans="2:65" s="1" customFormat="1" ht="16.5" customHeight="1">
      <c r="B414" s="37"/>
      <c r="C414" s="186" t="s">
        <v>241</v>
      </c>
      <c r="D414" s="186" t="s">
        <v>220</v>
      </c>
      <c r="E414" s="187" t="s">
        <v>264</v>
      </c>
      <c r="F414" s="188" t="s">
        <v>265</v>
      </c>
      <c r="G414" s="189" t="s">
        <v>236</v>
      </c>
      <c r="H414" s="190">
        <v>1</v>
      </c>
      <c r="I414" s="191"/>
      <c r="J414" s="192">
        <f aca="true" t="shared" si="0" ref="J414:J419">ROUND(I414*H414,2)</f>
        <v>0</v>
      </c>
      <c r="K414" s="188" t="s">
        <v>224</v>
      </c>
      <c r="L414" s="57"/>
      <c r="M414" s="193" t="s">
        <v>21</v>
      </c>
      <c r="N414" s="194" t="s">
        <v>43</v>
      </c>
      <c r="O414" s="38"/>
      <c r="P414" s="195">
        <f aca="true" t="shared" si="1" ref="P414:P419">O414*H414</f>
        <v>0</v>
      </c>
      <c r="Q414" s="195">
        <v>0</v>
      </c>
      <c r="R414" s="195">
        <f aca="true" t="shared" si="2" ref="R414:R419">Q414*H414</f>
        <v>0</v>
      </c>
      <c r="S414" s="195">
        <v>0</v>
      </c>
      <c r="T414" s="196">
        <f aca="true" t="shared" si="3" ref="T414:T419">S414*H414</f>
        <v>0</v>
      </c>
      <c r="AR414" s="20" t="s">
        <v>225</v>
      </c>
      <c r="AT414" s="20" t="s">
        <v>220</v>
      </c>
      <c r="AU414" s="20" t="s">
        <v>82</v>
      </c>
      <c r="AY414" s="20" t="s">
        <v>219</v>
      </c>
      <c r="BE414" s="197">
        <f aca="true" t="shared" si="4" ref="BE414:BE419">IF(N414="základní",J414,0)</f>
        <v>0</v>
      </c>
      <c r="BF414" s="197">
        <f aca="true" t="shared" si="5" ref="BF414:BF419">IF(N414="snížená",J414,0)</f>
        <v>0</v>
      </c>
      <c r="BG414" s="197">
        <f aca="true" t="shared" si="6" ref="BG414:BG419">IF(N414="zákl. přenesená",J414,0)</f>
        <v>0</v>
      </c>
      <c r="BH414" s="197">
        <f aca="true" t="shared" si="7" ref="BH414:BH419">IF(N414="sníž. přenesená",J414,0)</f>
        <v>0</v>
      </c>
      <c r="BI414" s="197">
        <f aca="true" t="shared" si="8" ref="BI414:BI419">IF(N414="nulová",J414,0)</f>
        <v>0</v>
      </c>
      <c r="BJ414" s="20" t="s">
        <v>80</v>
      </c>
      <c r="BK414" s="197">
        <f aca="true" t="shared" si="9" ref="BK414:BK419">ROUND(I414*H414,2)</f>
        <v>0</v>
      </c>
      <c r="BL414" s="20" t="s">
        <v>225</v>
      </c>
      <c r="BM414" s="20" t="s">
        <v>266</v>
      </c>
    </row>
    <row r="415" spans="2:65" s="1" customFormat="1" ht="16.5" customHeight="1">
      <c r="B415" s="37"/>
      <c r="C415" s="186" t="s">
        <v>267</v>
      </c>
      <c r="D415" s="186" t="s">
        <v>220</v>
      </c>
      <c r="E415" s="187" t="s">
        <v>268</v>
      </c>
      <c r="F415" s="188" t="s">
        <v>269</v>
      </c>
      <c r="G415" s="189" t="s">
        <v>236</v>
      </c>
      <c r="H415" s="190">
        <v>4</v>
      </c>
      <c r="I415" s="191"/>
      <c r="J415" s="192">
        <f t="shared" si="0"/>
        <v>0</v>
      </c>
      <c r="K415" s="188" t="s">
        <v>224</v>
      </c>
      <c r="L415" s="57"/>
      <c r="M415" s="193" t="s">
        <v>21</v>
      </c>
      <c r="N415" s="194" t="s">
        <v>43</v>
      </c>
      <c r="O415" s="38"/>
      <c r="P415" s="195">
        <f t="shared" si="1"/>
        <v>0</v>
      </c>
      <c r="Q415" s="195">
        <v>0</v>
      </c>
      <c r="R415" s="195">
        <f t="shared" si="2"/>
        <v>0</v>
      </c>
      <c r="S415" s="195">
        <v>0</v>
      </c>
      <c r="T415" s="196">
        <f t="shared" si="3"/>
        <v>0</v>
      </c>
      <c r="AR415" s="20" t="s">
        <v>225</v>
      </c>
      <c r="AT415" s="20" t="s">
        <v>220</v>
      </c>
      <c r="AU415" s="20" t="s">
        <v>82</v>
      </c>
      <c r="AY415" s="20" t="s">
        <v>219</v>
      </c>
      <c r="BE415" s="197">
        <f t="shared" si="4"/>
        <v>0</v>
      </c>
      <c r="BF415" s="197">
        <f t="shared" si="5"/>
        <v>0</v>
      </c>
      <c r="BG415" s="197">
        <f t="shared" si="6"/>
        <v>0</v>
      </c>
      <c r="BH415" s="197">
        <f t="shared" si="7"/>
        <v>0</v>
      </c>
      <c r="BI415" s="197">
        <f t="shared" si="8"/>
        <v>0</v>
      </c>
      <c r="BJ415" s="20" t="s">
        <v>80</v>
      </c>
      <c r="BK415" s="197">
        <f t="shared" si="9"/>
        <v>0</v>
      </c>
      <c r="BL415" s="20" t="s">
        <v>225</v>
      </c>
      <c r="BM415" s="20" t="s">
        <v>270</v>
      </c>
    </row>
    <row r="416" spans="2:65" s="1" customFormat="1" ht="16.5" customHeight="1">
      <c r="B416" s="37"/>
      <c r="C416" s="186" t="s">
        <v>246</v>
      </c>
      <c r="D416" s="186" t="s">
        <v>220</v>
      </c>
      <c r="E416" s="187" t="s">
        <v>271</v>
      </c>
      <c r="F416" s="188" t="s">
        <v>272</v>
      </c>
      <c r="G416" s="189" t="s">
        <v>223</v>
      </c>
      <c r="H416" s="190">
        <v>1</v>
      </c>
      <c r="I416" s="191"/>
      <c r="J416" s="192">
        <f t="shared" si="0"/>
        <v>0</v>
      </c>
      <c r="K416" s="188" t="s">
        <v>224</v>
      </c>
      <c r="L416" s="57"/>
      <c r="M416" s="193" t="s">
        <v>21</v>
      </c>
      <c r="N416" s="194" t="s">
        <v>43</v>
      </c>
      <c r="O416" s="38"/>
      <c r="P416" s="195">
        <f t="shared" si="1"/>
        <v>0</v>
      </c>
      <c r="Q416" s="195">
        <v>0</v>
      </c>
      <c r="R416" s="195">
        <f t="shared" si="2"/>
        <v>0</v>
      </c>
      <c r="S416" s="195">
        <v>0</v>
      </c>
      <c r="T416" s="196">
        <f t="shared" si="3"/>
        <v>0</v>
      </c>
      <c r="AR416" s="20" t="s">
        <v>225</v>
      </c>
      <c r="AT416" s="20" t="s">
        <v>220</v>
      </c>
      <c r="AU416" s="20" t="s">
        <v>82</v>
      </c>
      <c r="AY416" s="20" t="s">
        <v>219</v>
      </c>
      <c r="BE416" s="197">
        <f t="shared" si="4"/>
        <v>0</v>
      </c>
      <c r="BF416" s="197">
        <f t="shared" si="5"/>
        <v>0</v>
      </c>
      <c r="BG416" s="197">
        <f t="shared" si="6"/>
        <v>0</v>
      </c>
      <c r="BH416" s="197">
        <f t="shared" si="7"/>
        <v>0</v>
      </c>
      <c r="BI416" s="197">
        <f t="shared" si="8"/>
        <v>0</v>
      </c>
      <c r="BJ416" s="20" t="s">
        <v>80</v>
      </c>
      <c r="BK416" s="197">
        <f t="shared" si="9"/>
        <v>0</v>
      </c>
      <c r="BL416" s="20" t="s">
        <v>225</v>
      </c>
      <c r="BM416" s="20" t="s">
        <v>273</v>
      </c>
    </row>
    <row r="417" spans="2:65" s="1" customFormat="1" ht="16.5" customHeight="1">
      <c r="B417" s="37"/>
      <c r="C417" s="186" t="s">
        <v>274</v>
      </c>
      <c r="D417" s="186" t="s">
        <v>220</v>
      </c>
      <c r="E417" s="187" t="s">
        <v>275</v>
      </c>
      <c r="F417" s="188" t="s">
        <v>276</v>
      </c>
      <c r="G417" s="189" t="s">
        <v>223</v>
      </c>
      <c r="H417" s="190">
        <v>1</v>
      </c>
      <c r="I417" s="191"/>
      <c r="J417" s="192">
        <f t="shared" si="0"/>
        <v>0</v>
      </c>
      <c r="K417" s="188" t="s">
        <v>224</v>
      </c>
      <c r="L417" s="57"/>
      <c r="M417" s="193" t="s">
        <v>21</v>
      </c>
      <c r="N417" s="194" t="s">
        <v>43</v>
      </c>
      <c r="O417" s="38"/>
      <c r="P417" s="195">
        <f t="shared" si="1"/>
        <v>0</v>
      </c>
      <c r="Q417" s="195">
        <v>0</v>
      </c>
      <c r="R417" s="195">
        <f t="shared" si="2"/>
        <v>0</v>
      </c>
      <c r="S417" s="195">
        <v>0</v>
      </c>
      <c r="T417" s="196">
        <f t="shared" si="3"/>
        <v>0</v>
      </c>
      <c r="AR417" s="20" t="s">
        <v>225</v>
      </c>
      <c r="AT417" s="20" t="s">
        <v>220</v>
      </c>
      <c r="AU417" s="20" t="s">
        <v>82</v>
      </c>
      <c r="AY417" s="20" t="s">
        <v>219</v>
      </c>
      <c r="BE417" s="197">
        <f t="shared" si="4"/>
        <v>0</v>
      </c>
      <c r="BF417" s="197">
        <f t="shared" si="5"/>
        <v>0</v>
      </c>
      <c r="BG417" s="197">
        <f t="shared" si="6"/>
        <v>0</v>
      </c>
      <c r="BH417" s="197">
        <f t="shared" si="7"/>
        <v>0</v>
      </c>
      <c r="BI417" s="197">
        <f t="shared" si="8"/>
        <v>0</v>
      </c>
      <c r="BJ417" s="20" t="s">
        <v>80</v>
      </c>
      <c r="BK417" s="197">
        <f t="shared" si="9"/>
        <v>0</v>
      </c>
      <c r="BL417" s="20" t="s">
        <v>225</v>
      </c>
      <c r="BM417" s="20" t="s">
        <v>277</v>
      </c>
    </row>
    <row r="418" spans="2:65" s="1" customFormat="1" ht="16.5" customHeight="1">
      <c r="B418" s="37"/>
      <c r="C418" s="186" t="s">
        <v>252</v>
      </c>
      <c r="D418" s="186" t="s">
        <v>220</v>
      </c>
      <c r="E418" s="187" t="s">
        <v>278</v>
      </c>
      <c r="F418" s="188" t="s">
        <v>279</v>
      </c>
      <c r="G418" s="189" t="s">
        <v>223</v>
      </c>
      <c r="H418" s="190">
        <v>1</v>
      </c>
      <c r="I418" s="191"/>
      <c r="J418" s="192">
        <f t="shared" si="0"/>
        <v>0</v>
      </c>
      <c r="K418" s="188" t="s">
        <v>224</v>
      </c>
      <c r="L418" s="57"/>
      <c r="M418" s="193" t="s">
        <v>21</v>
      </c>
      <c r="N418" s="194" t="s">
        <v>43</v>
      </c>
      <c r="O418" s="38"/>
      <c r="P418" s="195">
        <f t="shared" si="1"/>
        <v>0</v>
      </c>
      <c r="Q418" s="195">
        <v>0</v>
      </c>
      <c r="R418" s="195">
        <f t="shared" si="2"/>
        <v>0</v>
      </c>
      <c r="S418" s="195">
        <v>0</v>
      </c>
      <c r="T418" s="196">
        <f t="shared" si="3"/>
        <v>0</v>
      </c>
      <c r="AR418" s="20" t="s">
        <v>225</v>
      </c>
      <c r="AT418" s="20" t="s">
        <v>220</v>
      </c>
      <c r="AU418" s="20" t="s">
        <v>82</v>
      </c>
      <c r="AY418" s="20" t="s">
        <v>219</v>
      </c>
      <c r="BE418" s="197">
        <f t="shared" si="4"/>
        <v>0</v>
      </c>
      <c r="BF418" s="197">
        <f t="shared" si="5"/>
        <v>0</v>
      </c>
      <c r="BG418" s="197">
        <f t="shared" si="6"/>
        <v>0</v>
      </c>
      <c r="BH418" s="197">
        <f t="shared" si="7"/>
        <v>0</v>
      </c>
      <c r="BI418" s="197">
        <f t="shared" si="8"/>
        <v>0</v>
      </c>
      <c r="BJ418" s="20" t="s">
        <v>80</v>
      </c>
      <c r="BK418" s="197">
        <f t="shared" si="9"/>
        <v>0</v>
      </c>
      <c r="BL418" s="20" t="s">
        <v>225</v>
      </c>
      <c r="BM418" s="20" t="s">
        <v>280</v>
      </c>
    </row>
    <row r="419" spans="2:65" s="1" customFormat="1" ht="16.5" customHeight="1">
      <c r="B419" s="37"/>
      <c r="C419" s="186" t="s">
        <v>10</v>
      </c>
      <c r="D419" s="186" t="s">
        <v>220</v>
      </c>
      <c r="E419" s="187" t="s">
        <v>281</v>
      </c>
      <c r="F419" s="188" t="s">
        <v>282</v>
      </c>
      <c r="G419" s="189" t="s">
        <v>223</v>
      </c>
      <c r="H419" s="190">
        <v>1</v>
      </c>
      <c r="I419" s="191"/>
      <c r="J419" s="192">
        <f t="shared" si="0"/>
        <v>0</v>
      </c>
      <c r="K419" s="188" t="s">
        <v>224</v>
      </c>
      <c r="L419" s="57"/>
      <c r="M419" s="193" t="s">
        <v>21</v>
      </c>
      <c r="N419" s="194" t="s">
        <v>43</v>
      </c>
      <c r="O419" s="38"/>
      <c r="P419" s="195">
        <f t="shared" si="1"/>
        <v>0</v>
      </c>
      <c r="Q419" s="195">
        <v>0</v>
      </c>
      <c r="R419" s="195">
        <f t="shared" si="2"/>
        <v>0</v>
      </c>
      <c r="S419" s="195">
        <v>0</v>
      </c>
      <c r="T419" s="196">
        <f t="shared" si="3"/>
        <v>0</v>
      </c>
      <c r="AR419" s="20" t="s">
        <v>225</v>
      </c>
      <c r="AT419" s="20" t="s">
        <v>220</v>
      </c>
      <c r="AU419" s="20" t="s">
        <v>82</v>
      </c>
      <c r="AY419" s="20" t="s">
        <v>219</v>
      </c>
      <c r="BE419" s="197">
        <f t="shared" si="4"/>
        <v>0</v>
      </c>
      <c r="BF419" s="197">
        <f t="shared" si="5"/>
        <v>0</v>
      </c>
      <c r="BG419" s="197">
        <f t="shared" si="6"/>
        <v>0</v>
      </c>
      <c r="BH419" s="197">
        <f t="shared" si="7"/>
        <v>0</v>
      </c>
      <c r="BI419" s="197">
        <f t="shared" si="8"/>
        <v>0</v>
      </c>
      <c r="BJ419" s="20" t="s">
        <v>80</v>
      </c>
      <c r="BK419" s="197">
        <f t="shared" si="9"/>
        <v>0</v>
      </c>
      <c r="BL419" s="20" t="s">
        <v>225</v>
      </c>
      <c r="BM419" s="20" t="s">
        <v>283</v>
      </c>
    </row>
    <row r="420" spans="2:63" s="10" customFormat="1" ht="37.35" customHeight="1">
      <c r="B420" s="172"/>
      <c r="C420" s="173"/>
      <c r="D420" s="174" t="s">
        <v>71</v>
      </c>
      <c r="E420" s="175" t="s">
        <v>284</v>
      </c>
      <c r="F420" s="175" t="s">
        <v>285</v>
      </c>
      <c r="G420" s="173"/>
      <c r="H420" s="173"/>
      <c r="I420" s="176"/>
      <c r="J420" s="177">
        <f>BK420</f>
        <v>0</v>
      </c>
      <c r="K420" s="173"/>
      <c r="L420" s="178"/>
      <c r="M420" s="179"/>
      <c r="N420" s="180"/>
      <c r="O420" s="180"/>
      <c r="P420" s="181">
        <f>P421+P423+P426+P428+P431+P433+P435+P442+P447+P449+P451+P453</f>
        <v>0</v>
      </c>
      <c r="Q420" s="180"/>
      <c r="R420" s="181">
        <f>R421+R423+R426+R428+R431+R433+R435+R442+R447+R449+R451+R453</f>
        <v>0</v>
      </c>
      <c r="S420" s="180"/>
      <c r="T420" s="182">
        <f>T421+T423+T426+T428+T431+T433+T435+T442+T447+T449+T451+T453</f>
        <v>0</v>
      </c>
      <c r="AR420" s="183" t="s">
        <v>80</v>
      </c>
      <c r="AT420" s="184" t="s">
        <v>71</v>
      </c>
      <c r="AU420" s="184" t="s">
        <v>72</v>
      </c>
      <c r="AY420" s="183" t="s">
        <v>219</v>
      </c>
      <c r="BK420" s="185">
        <f>BK421+BK423+BK426+BK428+BK431+BK433+BK435+BK442+BK447+BK449+BK451+BK453</f>
        <v>0</v>
      </c>
    </row>
    <row r="421" spans="2:63" s="10" customFormat="1" ht="19.9" customHeight="1">
      <c r="B421" s="172"/>
      <c r="C421" s="173"/>
      <c r="D421" s="174" t="s">
        <v>71</v>
      </c>
      <c r="E421" s="198" t="s">
        <v>286</v>
      </c>
      <c r="F421" s="198" t="s">
        <v>287</v>
      </c>
      <c r="G421" s="173"/>
      <c r="H421" s="173"/>
      <c r="I421" s="176"/>
      <c r="J421" s="199">
        <f>BK421</f>
        <v>0</v>
      </c>
      <c r="K421" s="173"/>
      <c r="L421" s="178"/>
      <c r="M421" s="179"/>
      <c r="N421" s="180"/>
      <c r="O421" s="180"/>
      <c r="P421" s="181">
        <f>P422</f>
        <v>0</v>
      </c>
      <c r="Q421" s="180"/>
      <c r="R421" s="181">
        <f>R422</f>
        <v>0</v>
      </c>
      <c r="S421" s="180"/>
      <c r="T421" s="182">
        <f>T422</f>
        <v>0</v>
      </c>
      <c r="AR421" s="183" t="s">
        <v>80</v>
      </c>
      <c r="AT421" s="184" t="s">
        <v>71</v>
      </c>
      <c r="AU421" s="184" t="s">
        <v>80</v>
      </c>
      <c r="AY421" s="183" t="s">
        <v>219</v>
      </c>
      <c r="BK421" s="185">
        <f>BK422</f>
        <v>0</v>
      </c>
    </row>
    <row r="422" spans="2:65" s="1" customFormat="1" ht="25.5" customHeight="1">
      <c r="B422" s="37"/>
      <c r="C422" s="186" t="s">
        <v>255</v>
      </c>
      <c r="D422" s="186" t="s">
        <v>220</v>
      </c>
      <c r="E422" s="187" t="s">
        <v>288</v>
      </c>
      <c r="F422" s="188" t="s">
        <v>289</v>
      </c>
      <c r="G422" s="189" t="s">
        <v>236</v>
      </c>
      <c r="H422" s="190">
        <v>1</v>
      </c>
      <c r="I422" s="191"/>
      <c r="J422" s="192">
        <f>ROUND(I422*H422,2)</f>
        <v>0</v>
      </c>
      <c r="K422" s="188" t="s">
        <v>224</v>
      </c>
      <c r="L422" s="57"/>
      <c r="M422" s="193" t="s">
        <v>21</v>
      </c>
      <c r="N422" s="194" t="s">
        <v>43</v>
      </c>
      <c r="O422" s="38"/>
      <c r="P422" s="195">
        <f>O422*H422</f>
        <v>0</v>
      </c>
      <c r="Q422" s="195">
        <v>0</v>
      </c>
      <c r="R422" s="195">
        <f>Q422*H422</f>
        <v>0</v>
      </c>
      <c r="S422" s="195">
        <v>0</v>
      </c>
      <c r="T422" s="196">
        <f>S422*H422</f>
        <v>0</v>
      </c>
      <c r="AR422" s="20" t="s">
        <v>225</v>
      </c>
      <c r="AT422" s="20" t="s">
        <v>220</v>
      </c>
      <c r="AU422" s="20" t="s">
        <v>82</v>
      </c>
      <c r="AY422" s="20" t="s">
        <v>219</v>
      </c>
      <c r="BE422" s="197">
        <f>IF(N422="základní",J422,0)</f>
        <v>0</v>
      </c>
      <c r="BF422" s="197">
        <f>IF(N422="snížená",J422,0)</f>
        <v>0</v>
      </c>
      <c r="BG422" s="197">
        <f>IF(N422="zákl. přenesená",J422,0)</f>
        <v>0</v>
      </c>
      <c r="BH422" s="197">
        <f>IF(N422="sníž. přenesená",J422,0)</f>
        <v>0</v>
      </c>
      <c r="BI422" s="197">
        <f>IF(N422="nulová",J422,0)</f>
        <v>0</v>
      </c>
      <c r="BJ422" s="20" t="s">
        <v>80</v>
      </c>
      <c r="BK422" s="197">
        <f>ROUND(I422*H422,2)</f>
        <v>0</v>
      </c>
      <c r="BL422" s="20" t="s">
        <v>225</v>
      </c>
      <c r="BM422" s="20" t="s">
        <v>290</v>
      </c>
    </row>
    <row r="423" spans="2:63" s="10" customFormat="1" ht="29.85" customHeight="1">
      <c r="B423" s="172"/>
      <c r="C423" s="173"/>
      <c r="D423" s="174" t="s">
        <v>71</v>
      </c>
      <c r="E423" s="198" t="s">
        <v>232</v>
      </c>
      <c r="F423" s="198" t="s">
        <v>233</v>
      </c>
      <c r="G423" s="173"/>
      <c r="H423" s="173"/>
      <c r="I423" s="176"/>
      <c r="J423" s="199">
        <f>BK423</f>
        <v>0</v>
      </c>
      <c r="K423" s="173"/>
      <c r="L423" s="178"/>
      <c r="M423" s="179"/>
      <c r="N423" s="180"/>
      <c r="O423" s="180"/>
      <c r="P423" s="181">
        <f>SUM(P424:P425)</f>
        <v>0</v>
      </c>
      <c r="Q423" s="180"/>
      <c r="R423" s="181">
        <f>SUM(R424:R425)</f>
        <v>0</v>
      </c>
      <c r="S423" s="180"/>
      <c r="T423" s="182">
        <f>SUM(T424:T425)</f>
        <v>0</v>
      </c>
      <c r="AR423" s="183" t="s">
        <v>80</v>
      </c>
      <c r="AT423" s="184" t="s">
        <v>71</v>
      </c>
      <c r="AU423" s="184" t="s">
        <v>80</v>
      </c>
      <c r="AY423" s="183" t="s">
        <v>219</v>
      </c>
      <c r="BK423" s="185">
        <f>SUM(BK424:BK425)</f>
        <v>0</v>
      </c>
    </row>
    <row r="424" spans="2:65" s="1" customFormat="1" ht="16.5" customHeight="1">
      <c r="B424" s="37"/>
      <c r="C424" s="186" t="s">
        <v>291</v>
      </c>
      <c r="D424" s="186" t="s">
        <v>220</v>
      </c>
      <c r="E424" s="187" t="s">
        <v>292</v>
      </c>
      <c r="F424" s="188" t="s">
        <v>235</v>
      </c>
      <c r="G424" s="189" t="s">
        <v>236</v>
      </c>
      <c r="H424" s="190">
        <v>1</v>
      </c>
      <c r="I424" s="191"/>
      <c r="J424" s="192">
        <f>ROUND(I424*H424,2)</f>
        <v>0</v>
      </c>
      <c r="K424" s="188" t="s">
        <v>224</v>
      </c>
      <c r="L424" s="57"/>
      <c r="M424" s="193" t="s">
        <v>21</v>
      </c>
      <c r="N424" s="194" t="s">
        <v>43</v>
      </c>
      <c r="O424" s="38"/>
      <c r="P424" s="195">
        <f>O424*H424</f>
        <v>0</v>
      </c>
      <c r="Q424" s="195">
        <v>0</v>
      </c>
      <c r="R424" s="195">
        <f>Q424*H424</f>
        <v>0</v>
      </c>
      <c r="S424" s="195">
        <v>0</v>
      </c>
      <c r="T424" s="196">
        <f>S424*H424</f>
        <v>0</v>
      </c>
      <c r="AR424" s="20" t="s">
        <v>225</v>
      </c>
      <c r="AT424" s="20" t="s">
        <v>220</v>
      </c>
      <c r="AU424" s="20" t="s">
        <v>82</v>
      </c>
      <c r="AY424" s="20" t="s">
        <v>219</v>
      </c>
      <c r="BE424" s="197">
        <f>IF(N424="základní",J424,0)</f>
        <v>0</v>
      </c>
      <c r="BF424" s="197">
        <f>IF(N424="snížená",J424,0)</f>
        <v>0</v>
      </c>
      <c r="BG424" s="197">
        <f>IF(N424="zákl. přenesená",J424,0)</f>
        <v>0</v>
      </c>
      <c r="BH424" s="197">
        <f>IF(N424="sníž. přenesená",J424,0)</f>
        <v>0</v>
      </c>
      <c r="BI424" s="197">
        <f>IF(N424="nulová",J424,0)</f>
        <v>0</v>
      </c>
      <c r="BJ424" s="20" t="s">
        <v>80</v>
      </c>
      <c r="BK424" s="197">
        <f>ROUND(I424*H424,2)</f>
        <v>0</v>
      </c>
      <c r="BL424" s="20" t="s">
        <v>225</v>
      </c>
      <c r="BM424" s="20" t="s">
        <v>293</v>
      </c>
    </row>
    <row r="425" spans="2:65" s="1" customFormat="1" ht="16.5" customHeight="1">
      <c r="B425" s="37"/>
      <c r="C425" s="186" t="s">
        <v>261</v>
      </c>
      <c r="D425" s="186" t="s">
        <v>220</v>
      </c>
      <c r="E425" s="187" t="s">
        <v>294</v>
      </c>
      <c r="F425" s="188" t="s">
        <v>240</v>
      </c>
      <c r="G425" s="189" t="s">
        <v>236</v>
      </c>
      <c r="H425" s="190">
        <v>1</v>
      </c>
      <c r="I425" s="191"/>
      <c r="J425" s="192">
        <f>ROUND(I425*H425,2)</f>
        <v>0</v>
      </c>
      <c r="K425" s="188" t="s">
        <v>224</v>
      </c>
      <c r="L425" s="57"/>
      <c r="M425" s="193" t="s">
        <v>21</v>
      </c>
      <c r="N425" s="194" t="s">
        <v>43</v>
      </c>
      <c r="O425" s="38"/>
      <c r="P425" s="195">
        <f>O425*H425</f>
        <v>0</v>
      </c>
      <c r="Q425" s="195">
        <v>0</v>
      </c>
      <c r="R425" s="195">
        <f>Q425*H425</f>
        <v>0</v>
      </c>
      <c r="S425" s="195">
        <v>0</v>
      </c>
      <c r="T425" s="196">
        <f>S425*H425</f>
        <v>0</v>
      </c>
      <c r="AR425" s="20" t="s">
        <v>225</v>
      </c>
      <c r="AT425" s="20" t="s">
        <v>220</v>
      </c>
      <c r="AU425" s="20" t="s">
        <v>82</v>
      </c>
      <c r="AY425" s="20" t="s">
        <v>219</v>
      </c>
      <c r="BE425" s="197">
        <f>IF(N425="základní",J425,0)</f>
        <v>0</v>
      </c>
      <c r="BF425" s="197">
        <f>IF(N425="snížená",J425,0)</f>
        <v>0</v>
      </c>
      <c r="BG425" s="197">
        <f>IF(N425="zákl. přenesená",J425,0)</f>
        <v>0</v>
      </c>
      <c r="BH425" s="197">
        <f>IF(N425="sníž. přenesená",J425,0)</f>
        <v>0</v>
      </c>
      <c r="BI425" s="197">
        <f>IF(N425="nulová",J425,0)</f>
        <v>0</v>
      </c>
      <c r="BJ425" s="20" t="s">
        <v>80</v>
      </c>
      <c r="BK425" s="197">
        <f>ROUND(I425*H425,2)</f>
        <v>0</v>
      </c>
      <c r="BL425" s="20" t="s">
        <v>225</v>
      </c>
      <c r="BM425" s="20" t="s">
        <v>295</v>
      </c>
    </row>
    <row r="426" spans="2:63" s="10" customFormat="1" ht="29.85" customHeight="1">
      <c r="B426" s="172"/>
      <c r="C426" s="173"/>
      <c r="D426" s="174" t="s">
        <v>71</v>
      </c>
      <c r="E426" s="198" t="s">
        <v>242</v>
      </c>
      <c r="F426" s="198" t="s">
        <v>243</v>
      </c>
      <c r="G426" s="173"/>
      <c r="H426" s="173"/>
      <c r="I426" s="176"/>
      <c r="J426" s="199">
        <f>BK426</f>
        <v>0</v>
      </c>
      <c r="K426" s="173"/>
      <c r="L426" s="178"/>
      <c r="M426" s="179"/>
      <c r="N426" s="180"/>
      <c r="O426" s="180"/>
      <c r="P426" s="181">
        <f>P427</f>
        <v>0</v>
      </c>
      <c r="Q426" s="180"/>
      <c r="R426" s="181">
        <f>R427</f>
        <v>0</v>
      </c>
      <c r="S426" s="180"/>
      <c r="T426" s="182">
        <f>T427</f>
        <v>0</v>
      </c>
      <c r="AR426" s="183" t="s">
        <v>80</v>
      </c>
      <c r="AT426" s="184" t="s">
        <v>71</v>
      </c>
      <c r="AU426" s="184" t="s">
        <v>80</v>
      </c>
      <c r="AY426" s="183" t="s">
        <v>219</v>
      </c>
      <c r="BK426" s="185">
        <f>BK427</f>
        <v>0</v>
      </c>
    </row>
    <row r="427" spans="2:65" s="1" customFormat="1" ht="16.5" customHeight="1">
      <c r="B427" s="37"/>
      <c r="C427" s="186" t="s">
        <v>296</v>
      </c>
      <c r="D427" s="186" t="s">
        <v>220</v>
      </c>
      <c r="E427" s="187" t="s">
        <v>297</v>
      </c>
      <c r="F427" s="188" t="s">
        <v>245</v>
      </c>
      <c r="G427" s="189" t="s">
        <v>236</v>
      </c>
      <c r="H427" s="190">
        <v>1</v>
      </c>
      <c r="I427" s="191"/>
      <c r="J427" s="192">
        <f>ROUND(I427*H427,2)</f>
        <v>0</v>
      </c>
      <c r="K427" s="188" t="s">
        <v>224</v>
      </c>
      <c r="L427" s="57"/>
      <c r="M427" s="193" t="s">
        <v>21</v>
      </c>
      <c r="N427" s="194" t="s">
        <v>43</v>
      </c>
      <c r="O427" s="38"/>
      <c r="P427" s="195">
        <f>O427*H427</f>
        <v>0</v>
      </c>
      <c r="Q427" s="195">
        <v>0</v>
      </c>
      <c r="R427" s="195">
        <f>Q427*H427</f>
        <v>0</v>
      </c>
      <c r="S427" s="195">
        <v>0</v>
      </c>
      <c r="T427" s="196">
        <f>S427*H427</f>
        <v>0</v>
      </c>
      <c r="AR427" s="20" t="s">
        <v>225</v>
      </c>
      <c r="AT427" s="20" t="s">
        <v>220</v>
      </c>
      <c r="AU427" s="20" t="s">
        <v>82</v>
      </c>
      <c r="AY427" s="20" t="s">
        <v>219</v>
      </c>
      <c r="BE427" s="197">
        <f>IF(N427="základní",J427,0)</f>
        <v>0</v>
      </c>
      <c r="BF427" s="197">
        <f>IF(N427="snížená",J427,0)</f>
        <v>0</v>
      </c>
      <c r="BG427" s="197">
        <f>IF(N427="zákl. přenesená",J427,0)</f>
        <v>0</v>
      </c>
      <c r="BH427" s="197">
        <f>IF(N427="sníž. přenesená",J427,0)</f>
        <v>0</v>
      </c>
      <c r="BI427" s="197">
        <f>IF(N427="nulová",J427,0)</f>
        <v>0</v>
      </c>
      <c r="BJ427" s="20" t="s">
        <v>80</v>
      </c>
      <c r="BK427" s="197">
        <f>ROUND(I427*H427,2)</f>
        <v>0</v>
      </c>
      <c r="BL427" s="20" t="s">
        <v>225</v>
      </c>
      <c r="BM427" s="20" t="s">
        <v>298</v>
      </c>
    </row>
    <row r="428" spans="2:63" s="10" customFormat="1" ht="29.85" customHeight="1">
      <c r="B428" s="172"/>
      <c r="C428" s="173"/>
      <c r="D428" s="174" t="s">
        <v>71</v>
      </c>
      <c r="E428" s="198" t="s">
        <v>299</v>
      </c>
      <c r="F428" s="198" t="s">
        <v>300</v>
      </c>
      <c r="G428" s="173"/>
      <c r="H428" s="173"/>
      <c r="I428" s="176"/>
      <c r="J428" s="199">
        <f>BK428</f>
        <v>0</v>
      </c>
      <c r="K428" s="173"/>
      <c r="L428" s="178"/>
      <c r="M428" s="179"/>
      <c r="N428" s="180"/>
      <c r="O428" s="180"/>
      <c r="P428" s="181">
        <f>SUM(P429:P430)</f>
        <v>0</v>
      </c>
      <c r="Q428" s="180"/>
      <c r="R428" s="181">
        <f>SUM(R429:R430)</f>
        <v>0</v>
      </c>
      <c r="S428" s="180"/>
      <c r="T428" s="182">
        <f>SUM(T429:T430)</f>
        <v>0</v>
      </c>
      <c r="AR428" s="183" t="s">
        <v>80</v>
      </c>
      <c r="AT428" s="184" t="s">
        <v>71</v>
      </c>
      <c r="AU428" s="184" t="s">
        <v>80</v>
      </c>
      <c r="AY428" s="183" t="s">
        <v>219</v>
      </c>
      <c r="BK428" s="185">
        <f>SUM(BK429:BK430)</f>
        <v>0</v>
      </c>
    </row>
    <row r="429" spans="2:65" s="1" customFormat="1" ht="16.5" customHeight="1">
      <c r="B429" s="37"/>
      <c r="C429" s="186" t="s">
        <v>266</v>
      </c>
      <c r="D429" s="186" t="s">
        <v>220</v>
      </c>
      <c r="E429" s="187" t="s">
        <v>301</v>
      </c>
      <c r="F429" s="188" t="s">
        <v>302</v>
      </c>
      <c r="G429" s="189" t="s">
        <v>236</v>
      </c>
      <c r="H429" s="190">
        <v>1</v>
      </c>
      <c r="I429" s="191"/>
      <c r="J429" s="192">
        <f>ROUND(I429*H429,2)</f>
        <v>0</v>
      </c>
      <c r="K429" s="188" t="s">
        <v>224</v>
      </c>
      <c r="L429" s="57"/>
      <c r="M429" s="193" t="s">
        <v>21</v>
      </c>
      <c r="N429" s="194" t="s">
        <v>43</v>
      </c>
      <c r="O429" s="38"/>
      <c r="P429" s="195">
        <f>O429*H429</f>
        <v>0</v>
      </c>
      <c r="Q429" s="195">
        <v>0</v>
      </c>
      <c r="R429" s="195">
        <f>Q429*H429</f>
        <v>0</v>
      </c>
      <c r="S429" s="195">
        <v>0</v>
      </c>
      <c r="T429" s="196">
        <f>S429*H429</f>
        <v>0</v>
      </c>
      <c r="AR429" s="20" t="s">
        <v>225</v>
      </c>
      <c r="AT429" s="20" t="s">
        <v>220</v>
      </c>
      <c r="AU429" s="20" t="s">
        <v>82</v>
      </c>
      <c r="AY429" s="20" t="s">
        <v>219</v>
      </c>
      <c r="BE429" s="197">
        <f>IF(N429="základní",J429,0)</f>
        <v>0</v>
      </c>
      <c r="BF429" s="197">
        <f>IF(N429="snížená",J429,0)</f>
        <v>0</v>
      </c>
      <c r="BG429" s="197">
        <f>IF(N429="zákl. přenesená",J429,0)</f>
        <v>0</v>
      </c>
      <c r="BH429" s="197">
        <f>IF(N429="sníž. přenesená",J429,0)</f>
        <v>0</v>
      </c>
      <c r="BI429" s="197">
        <f>IF(N429="nulová",J429,0)</f>
        <v>0</v>
      </c>
      <c r="BJ429" s="20" t="s">
        <v>80</v>
      </c>
      <c r="BK429" s="197">
        <f>ROUND(I429*H429,2)</f>
        <v>0</v>
      </c>
      <c r="BL429" s="20" t="s">
        <v>225</v>
      </c>
      <c r="BM429" s="20" t="s">
        <v>303</v>
      </c>
    </row>
    <row r="430" spans="2:65" s="1" customFormat="1" ht="16.5" customHeight="1">
      <c r="B430" s="37"/>
      <c r="C430" s="186" t="s">
        <v>9</v>
      </c>
      <c r="D430" s="186" t="s">
        <v>220</v>
      </c>
      <c r="E430" s="187" t="s">
        <v>304</v>
      </c>
      <c r="F430" s="188" t="s">
        <v>305</v>
      </c>
      <c r="G430" s="189" t="s">
        <v>236</v>
      </c>
      <c r="H430" s="190">
        <v>3</v>
      </c>
      <c r="I430" s="191"/>
      <c r="J430" s="192">
        <f>ROUND(I430*H430,2)</f>
        <v>0</v>
      </c>
      <c r="K430" s="188" t="s">
        <v>224</v>
      </c>
      <c r="L430" s="57"/>
      <c r="M430" s="193" t="s">
        <v>21</v>
      </c>
      <c r="N430" s="194" t="s">
        <v>43</v>
      </c>
      <c r="O430" s="38"/>
      <c r="P430" s="195">
        <f>O430*H430</f>
        <v>0</v>
      </c>
      <c r="Q430" s="195">
        <v>0</v>
      </c>
      <c r="R430" s="195">
        <f>Q430*H430</f>
        <v>0</v>
      </c>
      <c r="S430" s="195">
        <v>0</v>
      </c>
      <c r="T430" s="196">
        <f>S430*H430</f>
        <v>0</v>
      </c>
      <c r="AR430" s="20" t="s">
        <v>225</v>
      </c>
      <c r="AT430" s="20" t="s">
        <v>220</v>
      </c>
      <c r="AU430" s="20" t="s">
        <v>82</v>
      </c>
      <c r="AY430" s="20" t="s">
        <v>219</v>
      </c>
      <c r="BE430" s="197">
        <f>IF(N430="základní",J430,0)</f>
        <v>0</v>
      </c>
      <c r="BF430" s="197">
        <f>IF(N430="snížená",J430,0)</f>
        <v>0</v>
      </c>
      <c r="BG430" s="197">
        <f>IF(N430="zákl. přenesená",J430,0)</f>
        <v>0</v>
      </c>
      <c r="BH430" s="197">
        <f>IF(N430="sníž. přenesená",J430,0)</f>
        <v>0</v>
      </c>
      <c r="BI430" s="197">
        <f>IF(N430="nulová",J430,0)</f>
        <v>0</v>
      </c>
      <c r="BJ430" s="20" t="s">
        <v>80</v>
      </c>
      <c r="BK430" s="197">
        <f>ROUND(I430*H430,2)</f>
        <v>0</v>
      </c>
      <c r="BL430" s="20" t="s">
        <v>225</v>
      </c>
      <c r="BM430" s="20" t="s">
        <v>306</v>
      </c>
    </row>
    <row r="431" spans="2:63" s="10" customFormat="1" ht="29.85" customHeight="1">
      <c r="B431" s="172"/>
      <c r="C431" s="173"/>
      <c r="D431" s="174" t="s">
        <v>71</v>
      </c>
      <c r="E431" s="198" t="s">
        <v>307</v>
      </c>
      <c r="F431" s="198" t="s">
        <v>308</v>
      </c>
      <c r="G431" s="173"/>
      <c r="H431" s="173"/>
      <c r="I431" s="176"/>
      <c r="J431" s="199">
        <f>BK431</f>
        <v>0</v>
      </c>
      <c r="K431" s="173"/>
      <c r="L431" s="178"/>
      <c r="M431" s="179"/>
      <c r="N431" s="180"/>
      <c r="O431" s="180"/>
      <c r="P431" s="181">
        <f>P432</f>
        <v>0</v>
      </c>
      <c r="Q431" s="180"/>
      <c r="R431" s="181">
        <f>R432</f>
        <v>0</v>
      </c>
      <c r="S431" s="180"/>
      <c r="T431" s="182">
        <f>T432</f>
        <v>0</v>
      </c>
      <c r="AR431" s="183" t="s">
        <v>80</v>
      </c>
      <c r="AT431" s="184" t="s">
        <v>71</v>
      </c>
      <c r="AU431" s="184" t="s">
        <v>80</v>
      </c>
      <c r="AY431" s="183" t="s">
        <v>219</v>
      </c>
      <c r="BK431" s="185">
        <f>BK432</f>
        <v>0</v>
      </c>
    </row>
    <row r="432" spans="2:65" s="1" customFormat="1" ht="16.5" customHeight="1">
      <c r="B432" s="37"/>
      <c r="C432" s="186" t="s">
        <v>270</v>
      </c>
      <c r="D432" s="186" t="s">
        <v>220</v>
      </c>
      <c r="E432" s="187" t="s">
        <v>309</v>
      </c>
      <c r="F432" s="188" t="s">
        <v>310</v>
      </c>
      <c r="G432" s="189" t="s">
        <v>236</v>
      </c>
      <c r="H432" s="190">
        <v>1</v>
      </c>
      <c r="I432" s="191"/>
      <c r="J432" s="192">
        <f>ROUND(I432*H432,2)</f>
        <v>0</v>
      </c>
      <c r="K432" s="188" t="s">
        <v>224</v>
      </c>
      <c r="L432" s="57"/>
      <c r="M432" s="193" t="s">
        <v>21</v>
      </c>
      <c r="N432" s="194" t="s">
        <v>43</v>
      </c>
      <c r="O432" s="38"/>
      <c r="P432" s="195">
        <f>O432*H432</f>
        <v>0</v>
      </c>
      <c r="Q432" s="195">
        <v>0</v>
      </c>
      <c r="R432" s="195">
        <f>Q432*H432</f>
        <v>0</v>
      </c>
      <c r="S432" s="195">
        <v>0</v>
      </c>
      <c r="T432" s="196">
        <f>S432*H432</f>
        <v>0</v>
      </c>
      <c r="AR432" s="20" t="s">
        <v>225</v>
      </c>
      <c r="AT432" s="20" t="s">
        <v>220</v>
      </c>
      <c r="AU432" s="20" t="s">
        <v>82</v>
      </c>
      <c r="AY432" s="20" t="s">
        <v>219</v>
      </c>
      <c r="BE432" s="197">
        <f>IF(N432="základní",J432,0)</f>
        <v>0</v>
      </c>
      <c r="BF432" s="197">
        <f>IF(N432="snížená",J432,0)</f>
        <v>0</v>
      </c>
      <c r="BG432" s="197">
        <f>IF(N432="zákl. přenesená",J432,0)</f>
        <v>0</v>
      </c>
      <c r="BH432" s="197">
        <f>IF(N432="sníž. přenesená",J432,0)</f>
        <v>0</v>
      </c>
      <c r="BI432" s="197">
        <f>IF(N432="nulová",J432,0)</f>
        <v>0</v>
      </c>
      <c r="BJ432" s="20" t="s">
        <v>80</v>
      </c>
      <c r="BK432" s="197">
        <f>ROUND(I432*H432,2)</f>
        <v>0</v>
      </c>
      <c r="BL432" s="20" t="s">
        <v>225</v>
      </c>
      <c r="BM432" s="20" t="s">
        <v>311</v>
      </c>
    </row>
    <row r="433" spans="2:63" s="10" customFormat="1" ht="29.85" customHeight="1">
      <c r="B433" s="172"/>
      <c r="C433" s="173"/>
      <c r="D433" s="174" t="s">
        <v>71</v>
      </c>
      <c r="E433" s="198" t="s">
        <v>312</v>
      </c>
      <c r="F433" s="198" t="s">
        <v>313</v>
      </c>
      <c r="G433" s="173"/>
      <c r="H433" s="173"/>
      <c r="I433" s="176"/>
      <c r="J433" s="199">
        <f>BK433</f>
        <v>0</v>
      </c>
      <c r="K433" s="173"/>
      <c r="L433" s="178"/>
      <c r="M433" s="179"/>
      <c r="N433" s="180"/>
      <c r="O433" s="180"/>
      <c r="P433" s="181">
        <f>P434</f>
        <v>0</v>
      </c>
      <c r="Q433" s="180"/>
      <c r="R433" s="181">
        <f>R434</f>
        <v>0</v>
      </c>
      <c r="S433" s="180"/>
      <c r="T433" s="182">
        <f>T434</f>
        <v>0</v>
      </c>
      <c r="AR433" s="183" t="s">
        <v>80</v>
      </c>
      <c r="AT433" s="184" t="s">
        <v>71</v>
      </c>
      <c r="AU433" s="184" t="s">
        <v>80</v>
      </c>
      <c r="AY433" s="183" t="s">
        <v>219</v>
      </c>
      <c r="BK433" s="185">
        <f>BK434</f>
        <v>0</v>
      </c>
    </row>
    <row r="434" spans="2:65" s="1" customFormat="1" ht="16.5" customHeight="1">
      <c r="B434" s="37"/>
      <c r="C434" s="186" t="s">
        <v>314</v>
      </c>
      <c r="D434" s="186" t="s">
        <v>220</v>
      </c>
      <c r="E434" s="187" t="s">
        <v>315</v>
      </c>
      <c r="F434" s="188" t="s">
        <v>316</v>
      </c>
      <c r="G434" s="189" t="s">
        <v>236</v>
      </c>
      <c r="H434" s="190">
        <v>3</v>
      </c>
      <c r="I434" s="191"/>
      <c r="J434" s="192">
        <f>ROUND(I434*H434,2)</f>
        <v>0</v>
      </c>
      <c r="K434" s="188" t="s">
        <v>224</v>
      </c>
      <c r="L434" s="57"/>
      <c r="M434" s="193" t="s">
        <v>21</v>
      </c>
      <c r="N434" s="194" t="s">
        <v>43</v>
      </c>
      <c r="O434" s="38"/>
      <c r="P434" s="195">
        <f>O434*H434</f>
        <v>0</v>
      </c>
      <c r="Q434" s="195">
        <v>0</v>
      </c>
      <c r="R434" s="195">
        <f>Q434*H434</f>
        <v>0</v>
      </c>
      <c r="S434" s="195">
        <v>0</v>
      </c>
      <c r="T434" s="196">
        <f>S434*H434</f>
        <v>0</v>
      </c>
      <c r="AR434" s="20" t="s">
        <v>225</v>
      </c>
      <c r="AT434" s="20" t="s">
        <v>220</v>
      </c>
      <c r="AU434" s="20" t="s">
        <v>82</v>
      </c>
      <c r="AY434" s="20" t="s">
        <v>219</v>
      </c>
      <c r="BE434" s="197">
        <f>IF(N434="základní",J434,0)</f>
        <v>0</v>
      </c>
      <c r="BF434" s="197">
        <f>IF(N434="snížená",J434,0)</f>
        <v>0</v>
      </c>
      <c r="BG434" s="197">
        <f>IF(N434="zákl. přenesená",J434,0)</f>
        <v>0</v>
      </c>
      <c r="BH434" s="197">
        <f>IF(N434="sníž. přenesená",J434,0)</f>
        <v>0</v>
      </c>
      <c r="BI434" s="197">
        <f>IF(N434="nulová",J434,0)</f>
        <v>0</v>
      </c>
      <c r="BJ434" s="20" t="s">
        <v>80</v>
      </c>
      <c r="BK434" s="197">
        <f>ROUND(I434*H434,2)</f>
        <v>0</v>
      </c>
      <c r="BL434" s="20" t="s">
        <v>225</v>
      </c>
      <c r="BM434" s="20" t="s">
        <v>317</v>
      </c>
    </row>
    <row r="435" spans="2:63" s="10" customFormat="1" ht="29.85" customHeight="1">
      <c r="B435" s="172"/>
      <c r="C435" s="173"/>
      <c r="D435" s="174" t="s">
        <v>71</v>
      </c>
      <c r="E435" s="198" t="s">
        <v>247</v>
      </c>
      <c r="F435" s="198" t="s">
        <v>248</v>
      </c>
      <c r="G435" s="173"/>
      <c r="H435" s="173"/>
      <c r="I435" s="176"/>
      <c r="J435" s="199">
        <f>BK435</f>
        <v>0</v>
      </c>
      <c r="K435" s="173"/>
      <c r="L435" s="178"/>
      <c r="M435" s="179"/>
      <c r="N435" s="180"/>
      <c r="O435" s="180"/>
      <c r="P435" s="181">
        <f>SUM(P436:P441)</f>
        <v>0</v>
      </c>
      <c r="Q435" s="180"/>
      <c r="R435" s="181">
        <f>SUM(R436:R441)</f>
        <v>0</v>
      </c>
      <c r="S435" s="180"/>
      <c r="T435" s="182">
        <f>SUM(T436:T441)</f>
        <v>0</v>
      </c>
      <c r="AR435" s="183" t="s">
        <v>80</v>
      </c>
      <c r="AT435" s="184" t="s">
        <v>71</v>
      </c>
      <c r="AU435" s="184" t="s">
        <v>80</v>
      </c>
      <c r="AY435" s="183" t="s">
        <v>219</v>
      </c>
      <c r="BK435" s="185">
        <f>SUM(BK436:BK441)</f>
        <v>0</v>
      </c>
    </row>
    <row r="436" spans="2:65" s="1" customFormat="1" ht="16.5" customHeight="1">
      <c r="B436" s="37"/>
      <c r="C436" s="186" t="s">
        <v>273</v>
      </c>
      <c r="D436" s="186" t="s">
        <v>220</v>
      </c>
      <c r="E436" s="187" t="s">
        <v>318</v>
      </c>
      <c r="F436" s="188" t="s">
        <v>319</v>
      </c>
      <c r="G436" s="189" t="s">
        <v>236</v>
      </c>
      <c r="H436" s="190">
        <v>3</v>
      </c>
      <c r="I436" s="191"/>
      <c r="J436" s="192">
        <f aca="true" t="shared" si="10" ref="J436:J441">ROUND(I436*H436,2)</f>
        <v>0</v>
      </c>
      <c r="K436" s="188" t="s">
        <v>224</v>
      </c>
      <c r="L436" s="57"/>
      <c r="M436" s="193" t="s">
        <v>21</v>
      </c>
      <c r="N436" s="194" t="s">
        <v>43</v>
      </c>
      <c r="O436" s="38"/>
      <c r="P436" s="195">
        <f aca="true" t="shared" si="11" ref="P436:P441">O436*H436</f>
        <v>0</v>
      </c>
      <c r="Q436" s="195">
        <v>0</v>
      </c>
      <c r="R436" s="195">
        <f aca="true" t="shared" si="12" ref="R436:R441">Q436*H436</f>
        <v>0</v>
      </c>
      <c r="S436" s="195">
        <v>0</v>
      </c>
      <c r="T436" s="196">
        <f aca="true" t="shared" si="13" ref="T436:T441">S436*H436</f>
        <v>0</v>
      </c>
      <c r="AR436" s="20" t="s">
        <v>225</v>
      </c>
      <c r="AT436" s="20" t="s">
        <v>220</v>
      </c>
      <c r="AU436" s="20" t="s">
        <v>82</v>
      </c>
      <c r="AY436" s="20" t="s">
        <v>219</v>
      </c>
      <c r="BE436" s="197">
        <f aca="true" t="shared" si="14" ref="BE436:BE441">IF(N436="základní",J436,0)</f>
        <v>0</v>
      </c>
      <c r="BF436" s="197">
        <f aca="true" t="shared" si="15" ref="BF436:BF441">IF(N436="snížená",J436,0)</f>
        <v>0</v>
      </c>
      <c r="BG436" s="197">
        <f aca="true" t="shared" si="16" ref="BG436:BG441">IF(N436="zákl. přenesená",J436,0)</f>
        <v>0</v>
      </c>
      <c r="BH436" s="197">
        <f aca="true" t="shared" si="17" ref="BH436:BH441">IF(N436="sníž. přenesená",J436,0)</f>
        <v>0</v>
      </c>
      <c r="BI436" s="197">
        <f aca="true" t="shared" si="18" ref="BI436:BI441">IF(N436="nulová",J436,0)</f>
        <v>0</v>
      </c>
      <c r="BJ436" s="20" t="s">
        <v>80</v>
      </c>
      <c r="BK436" s="197">
        <f aca="true" t="shared" si="19" ref="BK436:BK441">ROUND(I436*H436,2)</f>
        <v>0</v>
      </c>
      <c r="BL436" s="20" t="s">
        <v>225</v>
      </c>
      <c r="BM436" s="20" t="s">
        <v>320</v>
      </c>
    </row>
    <row r="437" spans="2:65" s="1" customFormat="1" ht="16.5" customHeight="1">
      <c r="B437" s="37"/>
      <c r="C437" s="186" t="s">
        <v>321</v>
      </c>
      <c r="D437" s="186" t="s">
        <v>220</v>
      </c>
      <c r="E437" s="187" t="s">
        <v>322</v>
      </c>
      <c r="F437" s="188" t="s">
        <v>323</v>
      </c>
      <c r="G437" s="189" t="s">
        <v>236</v>
      </c>
      <c r="H437" s="190">
        <v>2</v>
      </c>
      <c r="I437" s="191"/>
      <c r="J437" s="192">
        <f t="shared" si="10"/>
        <v>0</v>
      </c>
      <c r="K437" s="188" t="s">
        <v>224</v>
      </c>
      <c r="L437" s="57"/>
      <c r="M437" s="193" t="s">
        <v>21</v>
      </c>
      <c r="N437" s="194" t="s">
        <v>43</v>
      </c>
      <c r="O437" s="38"/>
      <c r="P437" s="195">
        <f t="shared" si="11"/>
        <v>0</v>
      </c>
      <c r="Q437" s="195">
        <v>0</v>
      </c>
      <c r="R437" s="195">
        <f t="shared" si="12"/>
        <v>0</v>
      </c>
      <c r="S437" s="195">
        <v>0</v>
      </c>
      <c r="T437" s="196">
        <f t="shared" si="13"/>
        <v>0</v>
      </c>
      <c r="AR437" s="20" t="s">
        <v>225</v>
      </c>
      <c r="AT437" s="20" t="s">
        <v>220</v>
      </c>
      <c r="AU437" s="20" t="s">
        <v>82</v>
      </c>
      <c r="AY437" s="20" t="s">
        <v>219</v>
      </c>
      <c r="BE437" s="197">
        <f t="shared" si="14"/>
        <v>0</v>
      </c>
      <c r="BF437" s="197">
        <f t="shared" si="15"/>
        <v>0</v>
      </c>
      <c r="BG437" s="197">
        <f t="shared" si="16"/>
        <v>0</v>
      </c>
      <c r="BH437" s="197">
        <f t="shared" si="17"/>
        <v>0</v>
      </c>
      <c r="BI437" s="197">
        <f t="shared" si="18"/>
        <v>0</v>
      </c>
      <c r="BJ437" s="20" t="s">
        <v>80</v>
      </c>
      <c r="BK437" s="197">
        <f t="shared" si="19"/>
        <v>0</v>
      </c>
      <c r="BL437" s="20" t="s">
        <v>225</v>
      </c>
      <c r="BM437" s="20" t="s">
        <v>324</v>
      </c>
    </row>
    <row r="438" spans="2:65" s="1" customFormat="1" ht="16.5" customHeight="1">
      <c r="B438" s="37"/>
      <c r="C438" s="186" t="s">
        <v>277</v>
      </c>
      <c r="D438" s="186" t="s">
        <v>220</v>
      </c>
      <c r="E438" s="187" t="s">
        <v>325</v>
      </c>
      <c r="F438" s="188" t="s">
        <v>326</v>
      </c>
      <c r="G438" s="189" t="s">
        <v>236</v>
      </c>
      <c r="H438" s="190">
        <v>3</v>
      </c>
      <c r="I438" s="191"/>
      <c r="J438" s="192">
        <f t="shared" si="10"/>
        <v>0</v>
      </c>
      <c r="K438" s="188" t="s">
        <v>224</v>
      </c>
      <c r="L438" s="57"/>
      <c r="M438" s="193" t="s">
        <v>21</v>
      </c>
      <c r="N438" s="194" t="s">
        <v>43</v>
      </c>
      <c r="O438" s="38"/>
      <c r="P438" s="195">
        <f t="shared" si="11"/>
        <v>0</v>
      </c>
      <c r="Q438" s="195">
        <v>0</v>
      </c>
      <c r="R438" s="195">
        <f t="shared" si="12"/>
        <v>0</v>
      </c>
      <c r="S438" s="195">
        <v>0</v>
      </c>
      <c r="T438" s="196">
        <f t="shared" si="13"/>
        <v>0</v>
      </c>
      <c r="AR438" s="20" t="s">
        <v>225</v>
      </c>
      <c r="AT438" s="20" t="s">
        <v>220</v>
      </c>
      <c r="AU438" s="20" t="s">
        <v>82</v>
      </c>
      <c r="AY438" s="20" t="s">
        <v>219</v>
      </c>
      <c r="BE438" s="197">
        <f t="shared" si="14"/>
        <v>0</v>
      </c>
      <c r="BF438" s="197">
        <f t="shared" si="15"/>
        <v>0</v>
      </c>
      <c r="BG438" s="197">
        <f t="shared" si="16"/>
        <v>0</v>
      </c>
      <c r="BH438" s="197">
        <f t="shared" si="17"/>
        <v>0</v>
      </c>
      <c r="BI438" s="197">
        <f t="shared" si="18"/>
        <v>0</v>
      </c>
      <c r="BJ438" s="20" t="s">
        <v>80</v>
      </c>
      <c r="BK438" s="197">
        <f t="shared" si="19"/>
        <v>0</v>
      </c>
      <c r="BL438" s="20" t="s">
        <v>225</v>
      </c>
      <c r="BM438" s="20" t="s">
        <v>327</v>
      </c>
    </row>
    <row r="439" spans="2:65" s="1" customFormat="1" ht="16.5" customHeight="1">
      <c r="B439" s="37"/>
      <c r="C439" s="186" t="s">
        <v>328</v>
      </c>
      <c r="D439" s="186" t="s">
        <v>220</v>
      </c>
      <c r="E439" s="187" t="s">
        <v>329</v>
      </c>
      <c r="F439" s="188" t="s">
        <v>330</v>
      </c>
      <c r="G439" s="189" t="s">
        <v>236</v>
      </c>
      <c r="H439" s="190">
        <v>1</v>
      </c>
      <c r="I439" s="191"/>
      <c r="J439" s="192">
        <f t="shared" si="10"/>
        <v>0</v>
      </c>
      <c r="K439" s="188" t="s">
        <v>224</v>
      </c>
      <c r="L439" s="57"/>
      <c r="M439" s="193" t="s">
        <v>21</v>
      </c>
      <c r="N439" s="194" t="s">
        <v>43</v>
      </c>
      <c r="O439" s="38"/>
      <c r="P439" s="195">
        <f t="shared" si="11"/>
        <v>0</v>
      </c>
      <c r="Q439" s="195">
        <v>0</v>
      </c>
      <c r="R439" s="195">
        <f t="shared" si="12"/>
        <v>0</v>
      </c>
      <c r="S439" s="195">
        <v>0</v>
      </c>
      <c r="T439" s="196">
        <f t="shared" si="13"/>
        <v>0</v>
      </c>
      <c r="AR439" s="20" t="s">
        <v>225</v>
      </c>
      <c r="AT439" s="20" t="s">
        <v>220</v>
      </c>
      <c r="AU439" s="20" t="s">
        <v>82</v>
      </c>
      <c r="AY439" s="20" t="s">
        <v>219</v>
      </c>
      <c r="BE439" s="197">
        <f t="shared" si="14"/>
        <v>0</v>
      </c>
      <c r="BF439" s="197">
        <f t="shared" si="15"/>
        <v>0</v>
      </c>
      <c r="BG439" s="197">
        <f t="shared" si="16"/>
        <v>0</v>
      </c>
      <c r="BH439" s="197">
        <f t="shared" si="17"/>
        <v>0</v>
      </c>
      <c r="BI439" s="197">
        <f t="shared" si="18"/>
        <v>0</v>
      </c>
      <c r="BJ439" s="20" t="s">
        <v>80</v>
      </c>
      <c r="BK439" s="197">
        <f t="shared" si="19"/>
        <v>0</v>
      </c>
      <c r="BL439" s="20" t="s">
        <v>225</v>
      </c>
      <c r="BM439" s="20" t="s">
        <v>331</v>
      </c>
    </row>
    <row r="440" spans="2:65" s="1" customFormat="1" ht="16.5" customHeight="1">
      <c r="B440" s="37"/>
      <c r="C440" s="186" t="s">
        <v>280</v>
      </c>
      <c r="D440" s="186" t="s">
        <v>220</v>
      </c>
      <c r="E440" s="187" t="s">
        <v>332</v>
      </c>
      <c r="F440" s="188" t="s">
        <v>333</v>
      </c>
      <c r="G440" s="189" t="s">
        <v>236</v>
      </c>
      <c r="H440" s="190">
        <v>2</v>
      </c>
      <c r="I440" s="191"/>
      <c r="J440" s="192">
        <f t="shared" si="10"/>
        <v>0</v>
      </c>
      <c r="K440" s="188" t="s">
        <v>224</v>
      </c>
      <c r="L440" s="57"/>
      <c r="M440" s="193" t="s">
        <v>21</v>
      </c>
      <c r="N440" s="194" t="s">
        <v>43</v>
      </c>
      <c r="O440" s="38"/>
      <c r="P440" s="195">
        <f t="shared" si="11"/>
        <v>0</v>
      </c>
      <c r="Q440" s="195">
        <v>0</v>
      </c>
      <c r="R440" s="195">
        <f t="shared" si="12"/>
        <v>0</v>
      </c>
      <c r="S440" s="195">
        <v>0</v>
      </c>
      <c r="T440" s="196">
        <f t="shared" si="13"/>
        <v>0</v>
      </c>
      <c r="AR440" s="20" t="s">
        <v>225</v>
      </c>
      <c r="AT440" s="20" t="s">
        <v>220</v>
      </c>
      <c r="AU440" s="20" t="s">
        <v>82</v>
      </c>
      <c r="AY440" s="20" t="s">
        <v>219</v>
      </c>
      <c r="BE440" s="197">
        <f t="shared" si="14"/>
        <v>0</v>
      </c>
      <c r="BF440" s="197">
        <f t="shared" si="15"/>
        <v>0</v>
      </c>
      <c r="BG440" s="197">
        <f t="shared" si="16"/>
        <v>0</v>
      </c>
      <c r="BH440" s="197">
        <f t="shared" si="17"/>
        <v>0</v>
      </c>
      <c r="BI440" s="197">
        <f t="shared" si="18"/>
        <v>0</v>
      </c>
      <c r="BJ440" s="20" t="s">
        <v>80</v>
      </c>
      <c r="BK440" s="197">
        <f t="shared" si="19"/>
        <v>0</v>
      </c>
      <c r="BL440" s="20" t="s">
        <v>225</v>
      </c>
      <c r="BM440" s="20" t="s">
        <v>334</v>
      </c>
    </row>
    <row r="441" spans="2:65" s="1" customFormat="1" ht="16.5" customHeight="1">
      <c r="B441" s="37"/>
      <c r="C441" s="186" t="s">
        <v>335</v>
      </c>
      <c r="D441" s="186" t="s">
        <v>220</v>
      </c>
      <c r="E441" s="187" t="s">
        <v>336</v>
      </c>
      <c r="F441" s="188" t="s">
        <v>337</v>
      </c>
      <c r="G441" s="189" t="s">
        <v>236</v>
      </c>
      <c r="H441" s="190">
        <v>1</v>
      </c>
      <c r="I441" s="191"/>
      <c r="J441" s="192">
        <f t="shared" si="10"/>
        <v>0</v>
      </c>
      <c r="K441" s="188" t="s">
        <v>224</v>
      </c>
      <c r="L441" s="57"/>
      <c r="M441" s="193" t="s">
        <v>21</v>
      </c>
      <c r="N441" s="194" t="s">
        <v>43</v>
      </c>
      <c r="O441" s="38"/>
      <c r="P441" s="195">
        <f t="shared" si="11"/>
        <v>0</v>
      </c>
      <c r="Q441" s="195">
        <v>0</v>
      </c>
      <c r="R441" s="195">
        <f t="shared" si="12"/>
        <v>0</v>
      </c>
      <c r="S441" s="195">
        <v>0</v>
      </c>
      <c r="T441" s="196">
        <f t="shared" si="13"/>
        <v>0</v>
      </c>
      <c r="AR441" s="20" t="s">
        <v>225</v>
      </c>
      <c r="AT441" s="20" t="s">
        <v>220</v>
      </c>
      <c r="AU441" s="20" t="s">
        <v>82</v>
      </c>
      <c r="AY441" s="20" t="s">
        <v>219</v>
      </c>
      <c r="BE441" s="197">
        <f t="shared" si="14"/>
        <v>0</v>
      </c>
      <c r="BF441" s="197">
        <f t="shared" si="15"/>
        <v>0</v>
      </c>
      <c r="BG441" s="197">
        <f t="shared" si="16"/>
        <v>0</v>
      </c>
      <c r="BH441" s="197">
        <f t="shared" si="17"/>
        <v>0</v>
      </c>
      <c r="BI441" s="197">
        <f t="shared" si="18"/>
        <v>0</v>
      </c>
      <c r="BJ441" s="20" t="s">
        <v>80</v>
      </c>
      <c r="BK441" s="197">
        <f t="shared" si="19"/>
        <v>0</v>
      </c>
      <c r="BL441" s="20" t="s">
        <v>225</v>
      </c>
      <c r="BM441" s="20" t="s">
        <v>338</v>
      </c>
    </row>
    <row r="442" spans="2:63" s="10" customFormat="1" ht="29.85" customHeight="1">
      <c r="B442" s="172"/>
      <c r="C442" s="173"/>
      <c r="D442" s="174" t="s">
        <v>71</v>
      </c>
      <c r="E442" s="198" t="s">
        <v>339</v>
      </c>
      <c r="F442" s="198" t="s">
        <v>340</v>
      </c>
      <c r="G442" s="173"/>
      <c r="H442" s="173"/>
      <c r="I442" s="176"/>
      <c r="J442" s="199">
        <f>BK442</f>
        <v>0</v>
      </c>
      <c r="K442" s="173"/>
      <c r="L442" s="178"/>
      <c r="M442" s="179"/>
      <c r="N442" s="180"/>
      <c r="O442" s="180"/>
      <c r="P442" s="181">
        <f>SUM(P443:P446)</f>
        <v>0</v>
      </c>
      <c r="Q442" s="180"/>
      <c r="R442" s="181">
        <f>SUM(R443:R446)</f>
        <v>0</v>
      </c>
      <c r="S442" s="180"/>
      <c r="T442" s="182">
        <f>SUM(T443:T446)</f>
        <v>0</v>
      </c>
      <c r="AR442" s="183" t="s">
        <v>80</v>
      </c>
      <c r="AT442" s="184" t="s">
        <v>71</v>
      </c>
      <c r="AU442" s="184" t="s">
        <v>80</v>
      </c>
      <c r="AY442" s="183" t="s">
        <v>219</v>
      </c>
      <c r="BK442" s="185">
        <f>SUM(BK443:BK446)</f>
        <v>0</v>
      </c>
    </row>
    <row r="443" spans="2:65" s="1" customFormat="1" ht="16.5" customHeight="1">
      <c r="B443" s="37"/>
      <c r="C443" s="186" t="s">
        <v>283</v>
      </c>
      <c r="D443" s="186" t="s">
        <v>220</v>
      </c>
      <c r="E443" s="187" t="s">
        <v>341</v>
      </c>
      <c r="F443" s="188" t="s">
        <v>342</v>
      </c>
      <c r="G443" s="189" t="s">
        <v>236</v>
      </c>
      <c r="H443" s="190">
        <v>14</v>
      </c>
      <c r="I443" s="191"/>
      <c r="J443" s="192">
        <f>ROUND(I443*H443,2)</f>
        <v>0</v>
      </c>
      <c r="K443" s="188" t="s">
        <v>224</v>
      </c>
      <c r="L443" s="57"/>
      <c r="M443" s="193" t="s">
        <v>21</v>
      </c>
      <c r="N443" s="194" t="s">
        <v>43</v>
      </c>
      <c r="O443" s="38"/>
      <c r="P443" s="195">
        <f>O443*H443</f>
        <v>0</v>
      </c>
      <c r="Q443" s="195">
        <v>0</v>
      </c>
      <c r="R443" s="195">
        <f>Q443*H443</f>
        <v>0</v>
      </c>
      <c r="S443" s="195">
        <v>0</v>
      </c>
      <c r="T443" s="196">
        <f>S443*H443</f>
        <v>0</v>
      </c>
      <c r="AR443" s="20" t="s">
        <v>225</v>
      </c>
      <c r="AT443" s="20" t="s">
        <v>220</v>
      </c>
      <c r="AU443" s="20" t="s">
        <v>82</v>
      </c>
      <c r="AY443" s="20" t="s">
        <v>219</v>
      </c>
      <c r="BE443" s="197">
        <f>IF(N443="základní",J443,0)</f>
        <v>0</v>
      </c>
      <c r="BF443" s="197">
        <f>IF(N443="snížená",J443,0)</f>
        <v>0</v>
      </c>
      <c r="BG443" s="197">
        <f>IF(N443="zákl. přenesená",J443,0)</f>
        <v>0</v>
      </c>
      <c r="BH443" s="197">
        <f>IF(N443="sníž. přenesená",J443,0)</f>
        <v>0</v>
      </c>
      <c r="BI443" s="197">
        <f>IF(N443="nulová",J443,0)</f>
        <v>0</v>
      </c>
      <c r="BJ443" s="20" t="s">
        <v>80</v>
      </c>
      <c r="BK443" s="197">
        <f>ROUND(I443*H443,2)</f>
        <v>0</v>
      </c>
      <c r="BL443" s="20" t="s">
        <v>225</v>
      </c>
      <c r="BM443" s="20" t="s">
        <v>343</v>
      </c>
    </row>
    <row r="444" spans="2:65" s="1" customFormat="1" ht="16.5" customHeight="1">
      <c r="B444" s="37"/>
      <c r="C444" s="186" t="s">
        <v>344</v>
      </c>
      <c r="D444" s="186" t="s">
        <v>220</v>
      </c>
      <c r="E444" s="187" t="s">
        <v>345</v>
      </c>
      <c r="F444" s="188" t="s">
        <v>346</v>
      </c>
      <c r="G444" s="189" t="s">
        <v>236</v>
      </c>
      <c r="H444" s="190">
        <v>10</v>
      </c>
      <c r="I444" s="191"/>
      <c r="J444" s="192">
        <f>ROUND(I444*H444,2)</f>
        <v>0</v>
      </c>
      <c r="K444" s="188" t="s">
        <v>224</v>
      </c>
      <c r="L444" s="57"/>
      <c r="M444" s="193" t="s">
        <v>21</v>
      </c>
      <c r="N444" s="194" t="s">
        <v>43</v>
      </c>
      <c r="O444" s="38"/>
      <c r="P444" s="195">
        <f>O444*H444</f>
        <v>0</v>
      </c>
      <c r="Q444" s="195">
        <v>0</v>
      </c>
      <c r="R444" s="195">
        <f>Q444*H444</f>
        <v>0</v>
      </c>
      <c r="S444" s="195">
        <v>0</v>
      </c>
      <c r="T444" s="196">
        <f>S444*H444</f>
        <v>0</v>
      </c>
      <c r="AR444" s="20" t="s">
        <v>225</v>
      </c>
      <c r="AT444" s="20" t="s">
        <v>220</v>
      </c>
      <c r="AU444" s="20" t="s">
        <v>82</v>
      </c>
      <c r="AY444" s="20" t="s">
        <v>219</v>
      </c>
      <c r="BE444" s="197">
        <f>IF(N444="základní",J444,0)</f>
        <v>0</v>
      </c>
      <c r="BF444" s="197">
        <f>IF(N444="snížená",J444,0)</f>
        <v>0</v>
      </c>
      <c r="BG444" s="197">
        <f>IF(N444="zákl. přenesená",J444,0)</f>
        <v>0</v>
      </c>
      <c r="BH444" s="197">
        <f>IF(N444="sníž. přenesená",J444,0)</f>
        <v>0</v>
      </c>
      <c r="BI444" s="197">
        <f>IF(N444="nulová",J444,0)</f>
        <v>0</v>
      </c>
      <c r="BJ444" s="20" t="s">
        <v>80</v>
      </c>
      <c r="BK444" s="197">
        <f>ROUND(I444*H444,2)</f>
        <v>0</v>
      </c>
      <c r="BL444" s="20" t="s">
        <v>225</v>
      </c>
      <c r="BM444" s="20" t="s">
        <v>347</v>
      </c>
    </row>
    <row r="445" spans="2:65" s="1" customFormat="1" ht="16.5" customHeight="1">
      <c r="B445" s="37"/>
      <c r="C445" s="186" t="s">
        <v>290</v>
      </c>
      <c r="D445" s="186" t="s">
        <v>220</v>
      </c>
      <c r="E445" s="187" t="s">
        <v>348</v>
      </c>
      <c r="F445" s="188" t="s">
        <v>349</v>
      </c>
      <c r="G445" s="189" t="s">
        <v>236</v>
      </c>
      <c r="H445" s="190">
        <v>2</v>
      </c>
      <c r="I445" s="191"/>
      <c r="J445" s="192">
        <f>ROUND(I445*H445,2)</f>
        <v>0</v>
      </c>
      <c r="K445" s="188" t="s">
        <v>224</v>
      </c>
      <c r="L445" s="57"/>
      <c r="M445" s="193" t="s">
        <v>21</v>
      </c>
      <c r="N445" s="194" t="s">
        <v>43</v>
      </c>
      <c r="O445" s="38"/>
      <c r="P445" s="195">
        <f>O445*H445</f>
        <v>0</v>
      </c>
      <c r="Q445" s="195">
        <v>0</v>
      </c>
      <c r="R445" s="195">
        <f>Q445*H445</f>
        <v>0</v>
      </c>
      <c r="S445" s="195">
        <v>0</v>
      </c>
      <c r="T445" s="196">
        <f>S445*H445</f>
        <v>0</v>
      </c>
      <c r="AR445" s="20" t="s">
        <v>225</v>
      </c>
      <c r="AT445" s="20" t="s">
        <v>220</v>
      </c>
      <c r="AU445" s="20" t="s">
        <v>82</v>
      </c>
      <c r="AY445" s="20" t="s">
        <v>219</v>
      </c>
      <c r="BE445" s="197">
        <f>IF(N445="základní",J445,0)</f>
        <v>0</v>
      </c>
      <c r="BF445" s="197">
        <f>IF(N445="snížená",J445,0)</f>
        <v>0</v>
      </c>
      <c r="BG445" s="197">
        <f>IF(N445="zákl. přenesená",J445,0)</f>
        <v>0</v>
      </c>
      <c r="BH445" s="197">
        <f>IF(N445="sníž. přenesená",J445,0)</f>
        <v>0</v>
      </c>
      <c r="BI445" s="197">
        <f>IF(N445="nulová",J445,0)</f>
        <v>0</v>
      </c>
      <c r="BJ445" s="20" t="s">
        <v>80</v>
      </c>
      <c r="BK445" s="197">
        <f>ROUND(I445*H445,2)</f>
        <v>0</v>
      </c>
      <c r="BL445" s="20" t="s">
        <v>225</v>
      </c>
      <c r="BM445" s="20" t="s">
        <v>350</v>
      </c>
    </row>
    <row r="446" spans="2:65" s="1" customFormat="1" ht="16.5" customHeight="1">
      <c r="B446" s="37"/>
      <c r="C446" s="186" t="s">
        <v>351</v>
      </c>
      <c r="D446" s="186" t="s">
        <v>220</v>
      </c>
      <c r="E446" s="187" t="s">
        <v>352</v>
      </c>
      <c r="F446" s="188" t="s">
        <v>353</v>
      </c>
      <c r="G446" s="189" t="s">
        <v>236</v>
      </c>
      <c r="H446" s="190">
        <v>1</v>
      </c>
      <c r="I446" s="191"/>
      <c r="J446" s="192">
        <f>ROUND(I446*H446,2)</f>
        <v>0</v>
      </c>
      <c r="K446" s="188" t="s">
        <v>224</v>
      </c>
      <c r="L446" s="57"/>
      <c r="M446" s="193" t="s">
        <v>21</v>
      </c>
      <c r="N446" s="194" t="s">
        <v>43</v>
      </c>
      <c r="O446" s="38"/>
      <c r="P446" s="195">
        <f>O446*H446</f>
        <v>0</v>
      </c>
      <c r="Q446" s="195">
        <v>0</v>
      </c>
      <c r="R446" s="195">
        <f>Q446*H446</f>
        <v>0</v>
      </c>
      <c r="S446" s="195">
        <v>0</v>
      </c>
      <c r="T446" s="196">
        <f>S446*H446</f>
        <v>0</v>
      </c>
      <c r="AR446" s="20" t="s">
        <v>225</v>
      </c>
      <c r="AT446" s="20" t="s">
        <v>220</v>
      </c>
      <c r="AU446" s="20" t="s">
        <v>82</v>
      </c>
      <c r="AY446" s="20" t="s">
        <v>219</v>
      </c>
      <c r="BE446" s="197">
        <f>IF(N446="základní",J446,0)</f>
        <v>0</v>
      </c>
      <c r="BF446" s="197">
        <f>IF(N446="snížená",J446,0)</f>
        <v>0</v>
      </c>
      <c r="BG446" s="197">
        <f>IF(N446="zákl. přenesená",J446,0)</f>
        <v>0</v>
      </c>
      <c r="BH446" s="197">
        <f>IF(N446="sníž. přenesená",J446,0)</f>
        <v>0</v>
      </c>
      <c r="BI446" s="197">
        <f>IF(N446="nulová",J446,0)</f>
        <v>0</v>
      </c>
      <c r="BJ446" s="20" t="s">
        <v>80</v>
      </c>
      <c r="BK446" s="197">
        <f>ROUND(I446*H446,2)</f>
        <v>0</v>
      </c>
      <c r="BL446" s="20" t="s">
        <v>225</v>
      </c>
      <c r="BM446" s="20" t="s">
        <v>354</v>
      </c>
    </row>
    <row r="447" spans="2:63" s="10" customFormat="1" ht="29.85" customHeight="1">
      <c r="B447" s="172"/>
      <c r="C447" s="173"/>
      <c r="D447" s="174" t="s">
        <v>71</v>
      </c>
      <c r="E447" s="198" t="s">
        <v>355</v>
      </c>
      <c r="F447" s="198" t="s">
        <v>356</v>
      </c>
      <c r="G447" s="173"/>
      <c r="H447" s="173"/>
      <c r="I447" s="176"/>
      <c r="J447" s="199">
        <f>BK447</f>
        <v>0</v>
      </c>
      <c r="K447" s="173"/>
      <c r="L447" s="178"/>
      <c r="M447" s="179"/>
      <c r="N447" s="180"/>
      <c r="O447" s="180"/>
      <c r="P447" s="181">
        <f>P448</f>
        <v>0</v>
      </c>
      <c r="Q447" s="180"/>
      <c r="R447" s="181">
        <f>R448</f>
        <v>0</v>
      </c>
      <c r="S447" s="180"/>
      <c r="T447" s="182">
        <f>T448</f>
        <v>0</v>
      </c>
      <c r="AR447" s="183" t="s">
        <v>80</v>
      </c>
      <c r="AT447" s="184" t="s">
        <v>71</v>
      </c>
      <c r="AU447" s="184" t="s">
        <v>80</v>
      </c>
      <c r="AY447" s="183" t="s">
        <v>219</v>
      </c>
      <c r="BK447" s="185">
        <f>BK448</f>
        <v>0</v>
      </c>
    </row>
    <row r="448" spans="2:65" s="1" customFormat="1" ht="16.5" customHeight="1">
      <c r="B448" s="37"/>
      <c r="C448" s="186" t="s">
        <v>293</v>
      </c>
      <c r="D448" s="186" t="s">
        <v>220</v>
      </c>
      <c r="E448" s="187" t="s">
        <v>357</v>
      </c>
      <c r="F448" s="188" t="s">
        <v>358</v>
      </c>
      <c r="G448" s="189" t="s">
        <v>236</v>
      </c>
      <c r="H448" s="190">
        <v>2</v>
      </c>
      <c r="I448" s="191"/>
      <c r="J448" s="192">
        <f>ROUND(I448*H448,2)</f>
        <v>0</v>
      </c>
      <c r="K448" s="188" t="s">
        <v>224</v>
      </c>
      <c r="L448" s="57"/>
      <c r="M448" s="193" t="s">
        <v>21</v>
      </c>
      <c r="N448" s="194" t="s">
        <v>43</v>
      </c>
      <c r="O448" s="38"/>
      <c r="P448" s="195">
        <f>O448*H448</f>
        <v>0</v>
      </c>
      <c r="Q448" s="195">
        <v>0</v>
      </c>
      <c r="R448" s="195">
        <f>Q448*H448</f>
        <v>0</v>
      </c>
      <c r="S448" s="195">
        <v>0</v>
      </c>
      <c r="T448" s="196">
        <f>S448*H448</f>
        <v>0</v>
      </c>
      <c r="AR448" s="20" t="s">
        <v>225</v>
      </c>
      <c r="AT448" s="20" t="s">
        <v>220</v>
      </c>
      <c r="AU448" s="20" t="s">
        <v>82</v>
      </c>
      <c r="AY448" s="20" t="s">
        <v>219</v>
      </c>
      <c r="BE448" s="197">
        <f>IF(N448="základní",J448,0)</f>
        <v>0</v>
      </c>
      <c r="BF448" s="197">
        <f>IF(N448="snížená",J448,0)</f>
        <v>0</v>
      </c>
      <c r="BG448" s="197">
        <f>IF(N448="zákl. přenesená",J448,0)</f>
        <v>0</v>
      </c>
      <c r="BH448" s="197">
        <f>IF(N448="sníž. přenesená",J448,0)</f>
        <v>0</v>
      </c>
      <c r="BI448" s="197">
        <f>IF(N448="nulová",J448,0)</f>
        <v>0</v>
      </c>
      <c r="BJ448" s="20" t="s">
        <v>80</v>
      </c>
      <c r="BK448" s="197">
        <f>ROUND(I448*H448,2)</f>
        <v>0</v>
      </c>
      <c r="BL448" s="20" t="s">
        <v>225</v>
      </c>
      <c r="BM448" s="20" t="s">
        <v>359</v>
      </c>
    </row>
    <row r="449" spans="2:63" s="10" customFormat="1" ht="29.85" customHeight="1">
      <c r="B449" s="172"/>
      <c r="C449" s="173"/>
      <c r="D449" s="174" t="s">
        <v>71</v>
      </c>
      <c r="E449" s="198" t="s">
        <v>360</v>
      </c>
      <c r="F449" s="198" t="s">
        <v>361</v>
      </c>
      <c r="G449" s="173"/>
      <c r="H449" s="173"/>
      <c r="I449" s="176"/>
      <c r="J449" s="199">
        <f>BK449</f>
        <v>0</v>
      </c>
      <c r="K449" s="173"/>
      <c r="L449" s="178"/>
      <c r="M449" s="179"/>
      <c r="N449" s="180"/>
      <c r="O449" s="180"/>
      <c r="P449" s="181">
        <f>P450</f>
        <v>0</v>
      </c>
      <c r="Q449" s="180"/>
      <c r="R449" s="181">
        <f>R450</f>
        <v>0</v>
      </c>
      <c r="S449" s="180"/>
      <c r="T449" s="182">
        <f>T450</f>
        <v>0</v>
      </c>
      <c r="AR449" s="183" t="s">
        <v>80</v>
      </c>
      <c r="AT449" s="184" t="s">
        <v>71</v>
      </c>
      <c r="AU449" s="184" t="s">
        <v>80</v>
      </c>
      <c r="AY449" s="183" t="s">
        <v>219</v>
      </c>
      <c r="BK449" s="185">
        <f>BK450</f>
        <v>0</v>
      </c>
    </row>
    <row r="450" spans="2:65" s="1" customFormat="1" ht="16.5" customHeight="1">
      <c r="B450" s="37"/>
      <c r="C450" s="186" t="s">
        <v>362</v>
      </c>
      <c r="D450" s="186" t="s">
        <v>220</v>
      </c>
      <c r="E450" s="187" t="s">
        <v>363</v>
      </c>
      <c r="F450" s="188" t="s">
        <v>364</v>
      </c>
      <c r="G450" s="189" t="s">
        <v>236</v>
      </c>
      <c r="H450" s="190">
        <v>2</v>
      </c>
      <c r="I450" s="191"/>
      <c r="J450" s="192">
        <f>ROUND(I450*H450,2)</f>
        <v>0</v>
      </c>
      <c r="K450" s="188" t="s">
        <v>224</v>
      </c>
      <c r="L450" s="57"/>
      <c r="M450" s="193" t="s">
        <v>21</v>
      </c>
      <c r="N450" s="194" t="s">
        <v>43</v>
      </c>
      <c r="O450" s="38"/>
      <c r="P450" s="195">
        <f>O450*H450</f>
        <v>0</v>
      </c>
      <c r="Q450" s="195">
        <v>0</v>
      </c>
      <c r="R450" s="195">
        <f>Q450*H450</f>
        <v>0</v>
      </c>
      <c r="S450" s="195">
        <v>0</v>
      </c>
      <c r="T450" s="196">
        <f>S450*H450</f>
        <v>0</v>
      </c>
      <c r="AR450" s="20" t="s">
        <v>225</v>
      </c>
      <c r="AT450" s="20" t="s">
        <v>220</v>
      </c>
      <c r="AU450" s="20" t="s">
        <v>82</v>
      </c>
      <c r="AY450" s="20" t="s">
        <v>219</v>
      </c>
      <c r="BE450" s="197">
        <f>IF(N450="základní",J450,0)</f>
        <v>0</v>
      </c>
      <c r="BF450" s="197">
        <f>IF(N450="snížená",J450,0)</f>
        <v>0</v>
      </c>
      <c r="BG450" s="197">
        <f>IF(N450="zákl. přenesená",J450,0)</f>
        <v>0</v>
      </c>
      <c r="BH450" s="197">
        <f>IF(N450="sníž. přenesená",J450,0)</f>
        <v>0</v>
      </c>
      <c r="BI450" s="197">
        <f>IF(N450="nulová",J450,0)</f>
        <v>0</v>
      </c>
      <c r="BJ450" s="20" t="s">
        <v>80</v>
      </c>
      <c r="BK450" s="197">
        <f>ROUND(I450*H450,2)</f>
        <v>0</v>
      </c>
      <c r="BL450" s="20" t="s">
        <v>225</v>
      </c>
      <c r="BM450" s="20" t="s">
        <v>365</v>
      </c>
    </row>
    <row r="451" spans="2:63" s="10" customFormat="1" ht="29.85" customHeight="1">
      <c r="B451" s="172"/>
      <c r="C451" s="173"/>
      <c r="D451" s="174" t="s">
        <v>71</v>
      </c>
      <c r="E451" s="198" t="s">
        <v>256</v>
      </c>
      <c r="F451" s="198" t="s">
        <v>257</v>
      </c>
      <c r="G451" s="173"/>
      <c r="H451" s="173"/>
      <c r="I451" s="176"/>
      <c r="J451" s="199">
        <f>BK451</f>
        <v>0</v>
      </c>
      <c r="K451" s="173"/>
      <c r="L451" s="178"/>
      <c r="M451" s="179"/>
      <c r="N451" s="180"/>
      <c r="O451" s="180"/>
      <c r="P451" s="181">
        <f>P452</f>
        <v>0</v>
      </c>
      <c r="Q451" s="180"/>
      <c r="R451" s="181">
        <f>R452</f>
        <v>0</v>
      </c>
      <c r="S451" s="180"/>
      <c r="T451" s="182">
        <f>T452</f>
        <v>0</v>
      </c>
      <c r="AR451" s="183" t="s">
        <v>80</v>
      </c>
      <c r="AT451" s="184" t="s">
        <v>71</v>
      </c>
      <c r="AU451" s="184" t="s">
        <v>80</v>
      </c>
      <c r="AY451" s="183" t="s">
        <v>219</v>
      </c>
      <c r="BK451" s="185">
        <f>BK452</f>
        <v>0</v>
      </c>
    </row>
    <row r="452" spans="2:65" s="1" customFormat="1" ht="16.5" customHeight="1">
      <c r="B452" s="37"/>
      <c r="C452" s="186" t="s">
        <v>295</v>
      </c>
      <c r="D452" s="186" t="s">
        <v>220</v>
      </c>
      <c r="E452" s="187" t="s">
        <v>366</v>
      </c>
      <c r="F452" s="188" t="s">
        <v>260</v>
      </c>
      <c r="G452" s="189" t="s">
        <v>223</v>
      </c>
      <c r="H452" s="190">
        <v>1</v>
      </c>
      <c r="I452" s="191"/>
      <c r="J452" s="192">
        <f>ROUND(I452*H452,2)</f>
        <v>0</v>
      </c>
      <c r="K452" s="188" t="s">
        <v>224</v>
      </c>
      <c r="L452" s="57"/>
      <c r="M452" s="193" t="s">
        <v>21</v>
      </c>
      <c r="N452" s="194" t="s">
        <v>43</v>
      </c>
      <c r="O452" s="38"/>
      <c r="P452" s="195">
        <f>O452*H452</f>
        <v>0</v>
      </c>
      <c r="Q452" s="195">
        <v>0</v>
      </c>
      <c r="R452" s="195">
        <f>Q452*H452</f>
        <v>0</v>
      </c>
      <c r="S452" s="195">
        <v>0</v>
      </c>
      <c r="T452" s="196">
        <f>S452*H452</f>
        <v>0</v>
      </c>
      <c r="AR452" s="20" t="s">
        <v>225</v>
      </c>
      <c r="AT452" s="20" t="s">
        <v>220</v>
      </c>
      <c r="AU452" s="20" t="s">
        <v>82</v>
      </c>
      <c r="AY452" s="20" t="s">
        <v>219</v>
      </c>
      <c r="BE452" s="197">
        <f>IF(N452="základní",J452,0)</f>
        <v>0</v>
      </c>
      <c r="BF452" s="197">
        <f>IF(N452="snížená",J452,0)</f>
        <v>0</v>
      </c>
      <c r="BG452" s="197">
        <f>IF(N452="zákl. přenesená",J452,0)</f>
        <v>0</v>
      </c>
      <c r="BH452" s="197">
        <f>IF(N452="sníž. přenesená",J452,0)</f>
        <v>0</v>
      </c>
      <c r="BI452" s="197">
        <f>IF(N452="nulová",J452,0)</f>
        <v>0</v>
      </c>
      <c r="BJ452" s="20" t="s">
        <v>80</v>
      </c>
      <c r="BK452" s="197">
        <f>ROUND(I452*H452,2)</f>
        <v>0</v>
      </c>
      <c r="BL452" s="20" t="s">
        <v>225</v>
      </c>
      <c r="BM452" s="20" t="s">
        <v>367</v>
      </c>
    </row>
    <row r="453" spans="2:63" s="10" customFormat="1" ht="29.85" customHeight="1">
      <c r="B453" s="172"/>
      <c r="C453" s="173"/>
      <c r="D453" s="174" t="s">
        <v>71</v>
      </c>
      <c r="E453" s="198" t="s">
        <v>262</v>
      </c>
      <c r="F453" s="198" t="s">
        <v>263</v>
      </c>
      <c r="G453" s="173"/>
      <c r="H453" s="173"/>
      <c r="I453" s="176"/>
      <c r="J453" s="199">
        <f>BK453</f>
        <v>0</v>
      </c>
      <c r="K453" s="173"/>
      <c r="L453" s="178"/>
      <c r="M453" s="179"/>
      <c r="N453" s="180"/>
      <c r="O453" s="180"/>
      <c r="P453" s="181">
        <f>SUM(P454:P460)</f>
        <v>0</v>
      </c>
      <c r="Q453" s="180"/>
      <c r="R453" s="181">
        <f>SUM(R454:R460)</f>
        <v>0</v>
      </c>
      <c r="S453" s="180"/>
      <c r="T453" s="182">
        <f>SUM(T454:T460)</f>
        <v>0</v>
      </c>
      <c r="AR453" s="183" t="s">
        <v>80</v>
      </c>
      <c r="AT453" s="184" t="s">
        <v>71</v>
      </c>
      <c r="AU453" s="184" t="s">
        <v>80</v>
      </c>
      <c r="AY453" s="183" t="s">
        <v>219</v>
      </c>
      <c r="BK453" s="185">
        <f>SUM(BK454:BK460)</f>
        <v>0</v>
      </c>
    </row>
    <row r="454" spans="2:65" s="1" customFormat="1" ht="16.5" customHeight="1">
      <c r="B454" s="37"/>
      <c r="C454" s="186" t="s">
        <v>368</v>
      </c>
      <c r="D454" s="186" t="s">
        <v>220</v>
      </c>
      <c r="E454" s="187" t="s">
        <v>264</v>
      </c>
      <c r="F454" s="188" t="s">
        <v>265</v>
      </c>
      <c r="G454" s="189" t="s">
        <v>236</v>
      </c>
      <c r="H454" s="190">
        <v>3</v>
      </c>
      <c r="I454" s="191"/>
      <c r="J454" s="192">
        <f aca="true" t="shared" si="20" ref="J454:J460">ROUND(I454*H454,2)</f>
        <v>0</v>
      </c>
      <c r="K454" s="188" t="s">
        <v>224</v>
      </c>
      <c r="L454" s="57"/>
      <c r="M454" s="193" t="s">
        <v>21</v>
      </c>
      <c r="N454" s="194" t="s">
        <v>43</v>
      </c>
      <c r="O454" s="38"/>
      <c r="P454" s="195">
        <f aca="true" t="shared" si="21" ref="P454:P460">O454*H454</f>
        <v>0</v>
      </c>
      <c r="Q454" s="195">
        <v>0</v>
      </c>
      <c r="R454" s="195">
        <f aca="true" t="shared" si="22" ref="R454:R460">Q454*H454</f>
        <v>0</v>
      </c>
      <c r="S454" s="195">
        <v>0</v>
      </c>
      <c r="T454" s="196">
        <f aca="true" t="shared" si="23" ref="T454:T460">S454*H454</f>
        <v>0</v>
      </c>
      <c r="AR454" s="20" t="s">
        <v>225</v>
      </c>
      <c r="AT454" s="20" t="s">
        <v>220</v>
      </c>
      <c r="AU454" s="20" t="s">
        <v>82</v>
      </c>
      <c r="AY454" s="20" t="s">
        <v>219</v>
      </c>
      <c r="BE454" s="197">
        <f aca="true" t="shared" si="24" ref="BE454:BE460">IF(N454="základní",J454,0)</f>
        <v>0</v>
      </c>
      <c r="BF454" s="197">
        <f aca="true" t="shared" si="25" ref="BF454:BF460">IF(N454="snížená",J454,0)</f>
        <v>0</v>
      </c>
      <c r="BG454" s="197">
        <f aca="true" t="shared" si="26" ref="BG454:BG460">IF(N454="zákl. přenesená",J454,0)</f>
        <v>0</v>
      </c>
      <c r="BH454" s="197">
        <f aca="true" t="shared" si="27" ref="BH454:BH460">IF(N454="sníž. přenesená",J454,0)</f>
        <v>0</v>
      </c>
      <c r="BI454" s="197">
        <f aca="true" t="shared" si="28" ref="BI454:BI460">IF(N454="nulová",J454,0)</f>
        <v>0</v>
      </c>
      <c r="BJ454" s="20" t="s">
        <v>80</v>
      </c>
      <c r="BK454" s="197">
        <f aca="true" t="shared" si="29" ref="BK454:BK460">ROUND(I454*H454,2)</f>
        <v>0</v>
      </c>
      <c r="BL454" s="20" t="s">
        <v>225</v>
      </c>
      <c r="BM454" s="20" t="s">
        <v>369</v>
      </c>
    </row>
    <row r="455" spans="2:65" s="1" customFormat="1" ht="16.5" customHeight="1">
      <c r="B455" s="37"/>
      <c r="C455" s="186" t="s">
        <v>298</v>
      </c>
      <c r="D455" s="186" t="s">
        <v>220</v>
      </c>
      <c r="E455" s="187" t="s">
        <v>268</v>
      </c>
      <c r="F455" s="188" t="s">
        <v>269</v>
      </c>
      <c r="G455" s="189" t="s">
        <v>236</v>
      </c>
      <c r="H455" s="190">
        <v>14</v>
      </c>
      <c r="I455" s="191"/>
      <c r="J455" s="192">
        <f t="shared" si="20"/>
        <v>0</v>
      </c>
      <c r="K455" s="188" t="s">
        <v>224</v>
      </c>
      <c r="L455" s="57"/>
      <c r="M455" s="193" t="s">
        <v>21</v>
      </c>
      <c r="N455" s="194" t="s">
        <v>43</v>
      </c>
      <c r="O455" s="38"/>
      <c r="P455" s="195">
        <f t="shared" si="21"/>
        <v>0</v>
      </c>
      <c r="Q455" s="195">
        <v>0</v>
      </c>
      <c r="R455" s="195">
        <f t="shared" si="22"/>
        <v>0</v>
      </c>
      <c r="S455" s="195">
        <v>0</v>
      </c>
      <c r="T455" s="196">
        <f t="shared" si="23"/>
        <v>0</v>
      </c>
      <c r="AR455" s="20" t="s">
        <v>225</v>
      </c>
      <c r="AT455" s="20" t="s">
        <v>220</v>
      </c>
      <c r="AU455" s="20" t="s">
        <v>82</v>
      </c>
      <c r="AY455" s="20" t="s">
        <v>219</v>
      </c>
      <c r="BE455" s="197">
        <f t="shared" si="24"/>
        <v>0</v>
      </c>
      <c r="BF455" s="197">
        <f t="shared" si="25"/>
        <v>0</v>
      </c>
      <c r="BG455" s="197">
        <f t="shared" si="26"/>
        <v>0</v>
      </c>
      <c r="BH455" s="197">
        <f t="shared" si="27"/>
        <v>0</v>
      </c>
      <c r="BI455" s="197">
        <f t="shared" si="28"/>
        <v>0</v>
      </c>
      <c r="BJ455" s="20" t="s">
        <v>80</v>
      </c>
      <c r="BK455" s="197">
        <f t="shared" si="29"/>
        <v>0</v>
      </c>
      <c r="BL455" s="20" t="s">
        <v>225</v>
      </c>
      <c r="BM455" s="20" t="s">
        <v>370</v>
      </c>
    </row>
    <row r="456" spans="2:65" s="1" customFormat="1" ht="16.5" customHeight="1">
      <c r="B456" s="37"/>
      <c r="C456" s="186" t="s">
        <v>371</v>
      </c>
      <c r="D456" s="186" t="s">
        <v>220</v>
      </c>
      <c r="E456" s="187" t="s">
        <v>372</v>
      </c>
      <c r="F456" s="188" t="s">
        <v>373</v>
      </c>
      <c r="G456" s="189" t="s">
        <v>236</v>
      </c>
      <c r="H456" s="190">
        <v>2</v>
      </c>
      <c r="I456" s="191"/>
      <c r="J456" s="192">
        <f t="shared" si="20"/>
        <v>0</v>
      </c>
      <c r="K456" s="188" t="s">
        <v>224</v>
      </c>
      <c r="L456" s="57"/>
      <c r="M456" s="193" t="s">
        <v>21</v>
      </c>
      <c r="N456" s="194" t="s">
        <v>43</v>
      </c>
      <c r="O456" s="38"/>
      <c r="P456" s="195">
        <f t="shared" si="21"/>
        <v>0</v>
      </c>
      <c r="Q456" s="195">
        <v>0</v>
      </c>
      <c r="R456" s="195">
        <f t="shared" si="22"/>
        <v>0</v>
      </c>
      <c r="S456" s="195">
        <v>0</v>
      </c>
      <c r="T456" s="196">
        <f t="shared" si="23"/>
        <v>0</v>
      </c>
      <c r="AR456" s="20" t="s">
        <v>225</v>
      </c>
      <c r="AT456" s="20" t="s">
        <v>220</v>
      </c>
      <c r="AU456" s="20" t="s">
        <v>82</v>
      </c>
      <c r="AY456" s="20" t="s">
        <v>219</v>
      </c>
      <c r="BE456" s="197">
        <f t="shared" si="24"/>
        <v>0</v>
      </c>
      <c r="BF456" s="197">
        <f t="shared" si="25"/>
        <v>0</v>
      </c>
      <c r="BG456" s="197">
        <f t="shared" si="26"/>
        <v>0</v>
      </c>
      <c r="BH456" s="197">
        <f t="shared" si="27"/>
        <v>0</v>
      </c>
      <c r="BI456" s="197">
        <f t="shared" si="28"/>
        <v>0</v>
      </c>
      <c r="BJ456" s="20" t="s">
        <v>80</v>
      </c>
      <c r="BK456" s="197">
        <f t="shared" si="29"/>
        <v>0</v>
      </c>
      <c r="BL456" s="20" t="s">
        <v>225</v>
      </c>
      <c r="BM456" s="20" t="s">
        <v>374</v>
      </c>
    </row>
    <row r="457" spans="2:65" s="1" customFormat="1" ht="16.5" customHeight="1">
      <c r="B457" s="37"/>
      <c r="C457" s="186" t="s">
        <v>303</v>
      </c>
      <c r="D457" s="186" t="s">
        <v>220</v>
      </c>
      <c r="E457" s="187" t="s">
        <v>375</v>
      </c>
      <c r="F457" s="188" t="s">
        <v>272</v>
      </c>
      <c r="G457" s="189" t="s">
        <v>223</v>
      </c>
      <c r="H457" s="190">
        <v>1</v>
      </c>
      <c r="I457" s="191"/>
      <c r="J457" s="192">
        <f t="shared" si="20"/>
        <v>0</v>
      </c>
      <c r="K457" s="188" t="s">
        <v>224</v>
      </c>
      <c r="L457" s="57"/>
      <c r="M457" s="193" t="s">
        <v>21</v>
      </c>
      <c r="N457" s="194" t="s">
        <v>43</v>
      </c>
      <c r="O457" s="38"/>
      <c r="P457" s="195">
        <f t="shared" si="21"/>
        <v>0</v>
      </c>
      <c r="Q457" s="195">
        <v>0</v>
      </c>
      <c r="R457" s="195">
        <f t="shared" si="22"/>
        <v>0</v>
      </c>
      <c r="S457" s="195">
        <v>0</v>
      </c>
      <c r="T457" s="196">
        <f t="shared" si="23"/>
        <v>0</v>
      </c>
      <c r="AR457" s="20" t="s">
        <v>225</v>
      </c>
      <c r="AT457" s="20" t="s">
        <v>220</v>
      </c>
      <c r="AU457" s="20" t="s">
        <v>82</v>
      </c>
      <c r="AY457" s="20" t="s">
        <v>219</v>
      </c>
      <c r="BE457" s="197">
        <f t="shared" si="24"/>
        <v>0</v>
      </c>
      <c r="BF457" s="197">
        <f t="shared" si="25"/>
        <v>0</v>
      </c>
      <c r="BG457" s="197">
        <f t="shared" si="26"/>
        <v>0</v>
      </c>
      <c r="BH457" s="197">
        <f t="shared" si="27"/>
        <v>0</v>
      </c>
      <c r="BI457" s="197">
        <f t="shared" si="28"/>
        <v>0</v>
      </c>
      <c r="BJ457" s="20" t="s">
        <v>80</v>
      </c>
      <c r="BK457" s="197">
        <f t="shared" si="29"/>
        <v>0</v>
      </c>
      <c r="BL457" s="20" t="s">
        <v>225</v>
      </c>
      <c r="BM457" s="20" t="s">
        <v>376</v>
      </c>
    </row>
    <row r="458" spans="2:65" s="1" customFormat="1" ht="16.5" customHeight="1">
      <c r="B458" s="37"/>
      <c r="C458" s="186" t="s">
        <v>377</v>
      </c>
      <c r="D458" s="186" t="s">
        <v>220</v>
      </c>
      <c r="E458" s="187" t="s">
        <v>378</v>
      </c>
      <c r="F458" s="188" t="s">
        <v>379</v>
      </c>
      <c r="G458" s="189" t="s">
        <v>223</v>
      </c>
      <c r="H458" s="190">
        <v>1</v>
      </c>
      <c r="I458" s="191"/>
      <c r="J458" s="192">
        <f t="shared" si="20"/>
        <v>0</v>
      </c>
      <c r="K458" s="188" t="s">
        <v>224</v>
      </c>
      <c r="L458" s="57"/>
      <c r="M458" s="193" t="s">
        <v>21</v>
      </c>
      <c r="N458" s="194" t="s">
        <v>43</v>
      </c>
      <c r="O458" s="38"/>
      <c r="P458" s="195">
        <f t="shared" si="21"/>
        <v>0</v>
      </c>
      <c r="Q458" s="195">
        <v>0</v>
      </c>
      <c r="R458" s="195">
        <f t="shared" si="22"/>
        <v>0</v>
      </c>
      <c r="S458" s="195">
        <v>0</v>
      </c>
      <c r="T458" s="196">
        <f t="shared" si="23"/>
        <v>0</v>
      </c>
      <c r="AR458" s="20" t="s">
        <v>225</v>
      </c>
      <c r="AT458" s="20" t="s">
        <v>220</v>
      </c>
      <c r="AU458" s="20" t="s">
        <v>82</v>
      </c>
      <c r="AY458" s="20" t="s">
        <v>219</v>
      </c>
      <c r="BE458" s="197">
        <f t="shared" si="24"/>
        <v>0</v>
      </c>
      <c r="BF458" s="197">
        <f t="shared" si="25"/>
        <v>0</v>
      </c>
      <c r="BG458" s="197">
        <f t="shared" si="26"/>
        <v>0</v>
      </c>
      <c r="BH458" s="197">
        <f t="shared" si="27"/>
        <v>0</v>
      </c>
      <c r="BI458" s="197">
        <f t="shared" si="28"/>
        <v>0</v>
      </c>
      <c r="BJ458" s="20" t="s">
        <v>80</v>
      </c>
      <c r="BK458" s="197">
        <f t="shared" si="29"/>
        <v>0</v>
      </c>
      <c r="BL458" s="20" t="s">
        <v>225</v>
      </c>
      <c r="BM458" s="20" t="s">
        <v>380</v>
      </c>
    </row>
    <row r="459" spans="2:65" s="1" customFormat="1" ht="16.5" customHeight="1">
      <c r="B459" s="37"/>
      <c r="C459" s="186" t="s">
        <v>306</v>
      </c>
      <c r="D459" s="186" t="s">
        <v>220</v>
      </c>
      <c r="E459" s="187" t="s">
        <v>278</v>
      </c>
      <c r="F459" s="188" t="s">
        <v>279</v>
      </c>
      <c r="G459" s="189" t="s">
        <v>223</v>
      </c>
      <c r="H459" s="190">
        <v>1</v>
      </c>
      <c r="I459" s="191"/>
      <c r="J459" s="192">
        <f t="shared" si="20"/>
        <v>0</v>
      </c>
      <c r="K459" s="188" t="s">
        <v>224</v>
      </c>
      <c r="L459" s="57"/>
      <c r="M459" s="193" t="s">
        <v>21</v>
      </c>
      <c r="N459" s="194" t="s">
        <v>43</v>
      </c>
      <c r="O459" s="38"/>
      <c r="P459" s="195">
        <f t="shared" si="21"/>
        <v>0</v>
      </c>
      <c r="Q459" s="195">
        <v>0</v>
      </c>
      <c r="R459" s="195">
        <f t="shared" si="22"/>
        <v>0</v>
      </c>
      <c r="S459" s="195">
        <v>0</v>
      </c>
      <c r="T459" s="196">
        <f t="shared" si="23"/>
        <v>0</v>
      </c>
      <c r="AR459" s="20" t="s">
        <v>225</v>
      </c>
      <c r="AT459" s="20" t="s">
        <v>220</v>
      </c>
      <c r="AU459" s="20" t="s">
        <v>82</v>
      </c>
      <c r="AY459" s="20" t="s">
        <v>219</v>
      </c>
      <c r="BE459" s="197">
        <f t="shared" si="24"/>
        <v>0</v>
      </c>
      <c r="BF459" s="197">
        <f t="shared" si="25"/>
        <v>0</v>
      </c>
      <c r="BG459" s="197">
        <f t="shared" si="26"/>
        <v>0</v>
      </c>
      <c r="BH459" s="197">
        <f t="shared" si="27"/>
        <v>0</v>
      </c>
      <c r="BI459" s="197">
        <f t="shared" si="28"/>
        <v>0</v>
      </c>
      <c r="BJ459" s="20" t="s">
        <v>80</v>
      </c>
      <c r="BK459" s="197">
        <f t="shared" si="29"/>
        <v>0</v>
      </c>
      <c r="BL459" s="20" t="s">
        <v>225</v>
      </c>
      <c r="BM459" s="20" t="s">
        <v>381</v>
      </c>
    </row>
    <row r="460" spans="2:65" s="1" customFormat="1" ht="16.5" customHeight="1">
      <c r="B460" s="37"/>
      <c r="C460" s="186" t="s">
        <v>382</v>
      </c>
      <c r="D460" s="186" t="s">
        <v>220</v>
      </c>
      <c r="E460" s="187" t="s">
        <v>383</v>
      </c>
      <c r="F460" s="188" t="s">
        <v>282</v>
      </c>
      <c r="G460" s="189" t="s">
        <v>223</v>
      </c>
      <c r="H460" s="190">
        <v>1</v>
      </c>
      <c r="I460" s="191"/>
      <c r="J460" s="192">
        <f t="shared" si="20"/>
        <v>0</v>
      </c>
      <c r="K460" s="188" t="s">
        <v>224</v>
      </c>
      <c r="L460" s="57"/>
      <c r="M460" s="193" t="s">
        <v>21</v>
      </c>
      <c r="N460" s="194" t="s">
        <v>43</v>
      </c>
      <c r="O460" s="38"/>
      <c r="P460" s="195">
        <f t="shared" si="21"/>
        <v>0</v>
      </c>
      <c r="Q460" s="195">
        <v>0</v>
      </c>
      <c r="R460" s="195">
        <f t="shared" si="22"/>
        <v>0</v>
      </c>
      <c r="S460" s="195">
        <v>0</v>
      </c>
      <c r="T460" s="196">
        <f t="shared" si="23"/>
        <v>0</v>
      </c>
      <c r="AR460" s="20" t="s">
        <v>225</v>
      </c>
      <c r="AT460" s="20" t="s">
        <v>220</v>
      </c>
      <c r="AU460" s="20" t="s">
        <v>82</v>
      </c>
      <c r="AY460" s="20" t="s">
        <v>219</v>
      </c>
      <c r="BE460" s="197">
        <f t="shared" si="24"/>
        <v>0</v>
      </c>
      <c r="BF460" s="197">
        <f t="shared" si="25"/>
        <v>0</v>
      </c>
      <c r="BG460" s="197">
        <f t="shared" si="26"/>
        <v>0</v>
      </c>
      <c r="BH460" s="197">
        <f t="shared" si="27"/>
        <v>0</v>
      </c>
      <c r="BI460" s="197">
        <f t="shared" si="28"/>
        <v>0</v>
      </c>
      <c r="BJ460" s="20" t="s">
        <v>80</v>
      </c>
      <c r="BK460" s="197">
        <f t="shared" si="29"/>
        <v>0</v>
      </c>
      <c r="BL460" s="20" t="s">
        <v>225</v>
      </c>
      <c r="BM460" s="20" t="s">
        <v>384</v>
      </c>
    </row>
    <row r="461" spans="2:63" s="10" customFormat="1" ht="37.35" customHeight="1">
      <c r="B461" s="172"/>
      <c r="C461" s="173"/>
      <c r="D461" s="174" t="s">
        <v>71</v>
      </c>
      <c r="E461" s="175" t="s">
        <v>385</v>
      </c>
      <c r="F461" s="175" t="s">
        <v>386</v>
      </c>
      <c r="G461" s="173"/>
      <c r="H461" s="173"/>
      <c r="I461" s="176"/>
      <c r="J461" s="177">
        <f>BK461</f>
        <v>0</v>
      </c>
      <c r="K461" s="173"/>
      <c r="L461" s="178"/>
      <c r="M461" s="179"/>
      <c r="N461" s="180"/>
      <c r="O461" s="180"/>
      <c r="P461" s="181">
        <f>P462+P464+P467+P469+P472+P474+P476+P483+P488+P490+P492+P494</f>
        <v>0</v>
      </c>
      <c r="Q461" s="180"/>
      <c r="R461" s="181">
        <f>R462+R464+R467+R469+R472+R474+R476+R483+R488+R490+R492+R494</f>
        <v>0</v>
      </c>
      <c r="S461" s="180"/>
      <c r="T461" s="182">
        <f>T462+T464+T467+T469+T472+T474+T476+T483+T488+T490+T492+T494</f>
        <v>0</v>
      </c>
      <c r="AR461" s="183" t="s">
        <v>80</v>
      </c>
      <c r="AT461" s="184" t="s">
        <v>71</v>
      </c>
      <c r="AU461" s="184" t="s">
        <v>72</v>
      </c>
      <c r="AY461" s="183" t="s">
        <v>219</v>
      </c>
      <c r="BK461" s="185">
        <f>BK462+BK464+BK467+BK469+BK472+BK474+BK476+BK483+BK488+BK490+BK492+BK494</f>
        <v>0</v>
      </c>
    </row>
    <row r="462" spans="2:63" s="10" customFormat="1" ht="19.9" customHeight="1">
      <c r="B462" s="172"/>
      <c r="C462" s="173"/>
      <c r="D462" s="174" t="s">
        <v>71</v>
      </c>
      <c r="E462" s="198" t="s">
        <v>286</v>
      </c>
      <c r="F462" s="198" t="s">
        <v>287</v>
      </c>
      <c r="G462" s="173"/>
      <c r="H462" s="173"/>
      <c r="I462" s="176"/>
      <c r="J462" s="199">
        <f>BK462</f>
        <v>0</v>
      </c>
      <c r="K462" s="173"/>
      <c r="L462" s="178"/>
      <c r="M462" s="179"/>
      <c r="N462" s="180"/>
      <c r="O462" s="180"/>
      <c r="P462" s="181">
        <f>P463</f>
        <v>0</v>
      </c>
      <c r="Q462" s="180"/>
      <c r="R462" s="181">
        <f>R463</f>
        <v>0</v>
      </c>
      <c r="S462" s="180"/>
      <c r="T462" s="182">
        <f>T463</f>
        <v>0</v>
      </c>
      <c r="AR462" s="183" t="s">
        <v>80</v>
      </c>
      <c r="AT462" s="184" t="s">
        <v>71</v>
      </c>
      <c r="AU462" s="184" t="s">
        <v>80</v>
      </c>
      <c r="AY462" s="183" t="s">
        <v>219</v>
      </c>
      <c r="BK462" s="185">
        <f>BK463</f>
        <v>0</v>
      </c>
    </row>
    <row r="463" spans="2:65" s="1" customFormat="1" ht="25.5" customHeight="1">
      <c r="B463" s="37"/>
      <c r="C463" s="186" t="s">
        <v>311</v>
      </c>
      <c r="D463" s="186" t="s">
        <v>220</v>
      </c>
      <c r="E463" s="187" t="s">
        <v>288</v>
      </c>
      <c r="F463" s="188" t="s">
        <v>289</v>
      </c>
      <c r="G463" s="189" t="s">
        <v>236</v>
      </c>
      <c r="H463" s="190">
        <v>1</v>
      </c>
      <c r="I463" s="191"/>
      <c r="J463" s="192">
        <f>ROUND(I463*H463,2)</f>
        <v>0</v>
      </c>
      <c r="K463" s="188" t="s">
        <v>224</v>
      </c>
      <c r="L463" s="57"/>
      <c r="M463" s="193" t="s">
        <v>21</v>
      </c>
      <c r="N463" s="194" t="s">
        <v>43</v>
      </c>
      <c r="O463" s="38"/>
      <c r="P463" s="195">
        <f>O463*H463</f>
        <v>0</v>
      </c>
      <c r="Q463" s="195">
        <v>0</v>
      </c>
      <c r="R463" s="195">
        <f>Q463*H463</f>
        <v>0</v>
      </c>
      <c r="S463" s="195">
        <v>0</v>
      </c>
      <c r="T463" s="196">
        <f>S463*H463</f>
        <v>0</v>
      </c>
      <c r="AR463" s="20" t="s">
        <v>225</v>
      </c>
      <c r="AT463" s="20" t="s">
        <v>220</v>
      </c>
      <c r="AU463" s="20" t="s">
        <v>82</v>
      </c>
      <c r="AY463" s="20" t="s">
        <v>219</v>
      </c>
      <c r="BE463" s="197">
        <f>IF(N463="základní",J463,0)</f>
        <v>0</v>
      </c>
      <c r="BF463" s="197">
        <f>IF(N463="snížená",J463,0)</f>
        <v>0</v>
      </c>
      <c r="BG463" s="197">
        <f>IF(N463="zákl. přenesená",J463,0)</f>
        <v>0</v>
      </c>
      <c r="BH463" s="197">
        <f>IF(N463="sníž. přenesená",J463,0)</f>
        <v>0</v>
      </c>
      <c r="BI463" s="197">
        <f>IF(N463="nulová",J463,0)</f>
        <v>0</v>
      </c>
      <c r="BJ463" s="20" t="s">
        <v>80</v>
      </c>
      <c r="BK463" s="197">
        <f>ROUND(I463*H463,2)</f>
        <v>0</v>
      </c>
      <c r="BL463" s="20" t="s">
        <v>225</v>
      </c>
      <c r="BM463" s="20" t="s">
        <v>387</v>
      </c>
    </row>
    <row r="464" spans="2:63" s="10" customFormat="1" ht="29.85" customHeight="1">
      <c r="B464" s="172"/>
      <c r="C464" s="173"/>
      <c r="D464" s="174" t="s">
        <v>71</v>
      </c>
      <c r="E464" s="198" t="s">
        <v>232</v>
      </c>
      <c r="F464" s="198" t="s">
        <v>233</v>
      </c>
      <c r="G464" s="173"/>
      <c r="H464" s="173"/>
      <c r="I464" s="176"/>
      <c r="J464" s="199">
        <f>BK464</f>
        <v>0</v>
      </c>
      <c r="K464" s="173"/>
      <c r="L464" s="178"/>
      <c r="M464" s="179"/>
      <c r="N464" s="180"/>
      <c r="O464" s="180"/>
      <c r="P464" s="181">
        <f>SUM(P465:P466)</f>
        <v>0</v>
      </c>
      <c r="Q464" s="180"/>
      <c r="R464" s="181">
        <f>SUM(R465:R466)</f>
        <v>0</v>
      </c>
      <c r="S464" s="180"/>
      <c r="T464" s="182">
        <f>SUM(T465:T466)</f>
        <v>0</v>
      </c>
      <c r="AR464" s="183" t="s">
        <v>80</v>
      </c>
      <c r="AT464" s="184" t="s">
        <v>71</v>
      </c>
      <c r="AU464" s="184" t="s">
        <v>80</v>
      </c>
      <c r="AY464" s="183" t="s">
        <v>219</v>
      </c>
      <c r="BK464" s="185">
        <f>SUM(BK465:BK466)</f>
        <v>0</v>
      </c>
    </row>
    <row r="465" spans="2:65" s="1" customFormat="1" ht="16.5" customHeight="1">
      <c r="B465" s="37"/>
      <c r="C465" s="186" t="s">
        <v>388</v>
      </c>
      <c r="D465" s="186" t="s">
        <v>220</v>
      </c>
      <c r="E465" s="187" t="s">
        <v>292</v>
      </c>
      <c r="F465" s="188" t="s">
        <v>235</v>
      </c>
      <c r="G465" s="189" t="s">
        <v>236</v>
      </c>
      <c r="H465" s="190">
        <v>1</v>
      </c>
      <c r="I465" s="191"/>
      <c r="J465" s="192">
        <f>ROUND(I465*H465,2)</f>
        <v>0</v>
      </c>
      <c r="K465" s="188" t="s">
        <v>224</v>
      </c>
      <c r="L465" s="57"/>
      <c r="M465" s="193" t="s">
        <v>21</v>
      </c>
      <c r="N465" s="194" t="s">
        <v>43</v>
      </c>
      <c r="O465" s="38"/>
      <c r="P465" s="195">
        <f>O465*H465</f>
        <v>0</v>
      </c>
      <c r="Q465" s="195">
        <v>0</v>
      </c>
      <c r="R465" s="195">
        <f>Q465*H465</f>
        <v>0</v>
      </c>
      <c r="S465" s="195">
        <v>0</v>
      </c>
      <c r="T465" s="196">
        <f>S465*H465</f>
        <v>0</v>
      </c>
      <c r="AR465" s="20" t="s">
        <v>225</v>
      </c>
      <c r="AT465" s="20" t="s">
        <v>220</v>
      </c>
      <c r="AU465" s="20" t="s">
        <v>82</v>
      </c>
      <c r="AY465" s="20" t="s">
        <v>219</v>
      </c>
      <c r="BE465" s="197">
        <f>IF(N465="základní",J465,0)</f>
        <v>0</v>
      </c>
      <c r="BF465" s="197">
        <f>IF(N465="snížená",J465,0)</f>
        <v>0</v>
      </c>
      <c r="BG465" s="197">
        <f>IF(N465="zákl. přenesená",J465,0)</f>
        <v>0</v>
      </c>
      <c r="BH465" s="197">
        <f>IF(N465="sníž. přenesená",J465,0)</f>
        <v>0</v>
      </c>
      <c r="BI465" s="197">
        <f>IF(N465="nulová",J465,0)</f>
        <v>0</v>
      </c>
      <c r="BJ465" s="20" t="s">
        <v>80</v>
      </c>
      <c r="BK465" s="197">
        <f>ROUND(I465*H465,2)</f>
        <v>0</v>
      </c>
      <c r="BL465" s="20" t="s">
        <v>225</v>
      </c>
      <c r="BM465" s="20" t="s">
        <v>389</v>
      </c>
    </row>
    <row r="466" spans="2:65" s="1" customFormat="1" ht="16.5" customHeight="1">
      <c r="B466" s="37"/>
      <c r="C466" s="186" t="s">
        <v>317</v>
      </c>
      <c r="D466" s="186" t="s">
        <v>220</v>
      </c>
      <c r="E466" s="187" t="s">
        <v>294</v>
      </c>
      <c r="F466" s="188" t="s">
        <v>240</v>
      </c>
      <c r="G466" s="189" t="s">
        <v>236</v>
      </c>
      <c r="H466" s="190">
        <v>1</v>
      </c>
      <c r="I466" s="191"/>
      <c r="J466" s="192">
        <f>ROUND(I466*H466,2)</f>
        <v>0</v>
      </c>
      <c r="K466" s="188" t="s">
        <v>224</v>
      </c>
      <c r="L466" s="57"/>
      <c r="M466" s="193" t="s">
        <v>21</v>
      </c>
      <c r="N466" s="194" t="s">
        <v>43</v>
      </c>
      <c r="O466" s="38"/>
      <c r="P466" s="195">
        <f>O466*H466</f>
        <v>0</v>
      </c>
      <c r="Q466" s="195">
        <v>0</v>
      </c>
      <c r="R466" s="195">
        <f>Q466*H466</f>
        <v>0</v>
      </c>
      <c r="S466" s="195">
        <v>0</v>
      </c>
      <c r="T466" s="196">
        <f>S466*H466</f>
        <v>0</v>
      </c>
      <c r="AR466" s="20" t="s">
        <v>225</v>
      </c>
      <c r="AT466" s="20" t="s">
        <v>220</v>
      </c>
      <c r="AU466" s="20" t="s">
        <v>82</v>
      </c>
      <c r="AY466" s="20" t="s">
        <v>219</v>
      </c>
      <c r="BE466" s="197">
        <f>IF(N466="základní",J466,0)</f>
        <v>0</v>
      </c>
      <c r="BF466" s="197">
        <f>IF(N466="snížená",J466,0)</f>
        <v>0</v>
      </c>
      <c r="BG466" s="197">
        <f>IF(N466="zákl. přenesená",J466,0)</f>
        <v>0</v>
      </c>
      <c r="BH466" s="197">
        <f>IF(N466="sníž. přenesená",J466,0)</f>
        <v>0</v>
      </c>
      <c r="BI466" s="197">
        <f>IF(N466="nulová",J466,0)</f>
        <v>0</v>
      </c>
      <c r="BJ466" s="20" t="s">
        <v>80</v>
      </c>
      <c r="BK466" s="197">
        <f>ROUND(I466*H466,2)</f>
        <v>0</v>
      </c>
      <c r="BL466" s="20" t="s">
        <v>225</v>
      </c>
      <c r="BM466" s="20" t="s">
        <v>390</v>
      </c>
    </row>
    <row r="467" spans="2:63" s="10" customFormat="1" ht="29.85" customHeight="1">
      <c r="B467" s="172"/>
      <c r="C467" s="173"/>
      <c r="D467" s="174" t="s">
        <v>71</v>
      </c>
      <c r="E467" s="198" t="s">
        <v>242</v>
      </c>
      <c r="F467" s="198" t="s">
        <v>243</v>
      </c>
      <c r="G467" s="173"/>
      <c r="H467" s="173"/>
      <c r="I467" s="176"/>
      <c r="J467" s="199">
        <f>BK467</f>
        <v>0</v>
      </c>
      <c r="K467" s="173"/>
      <c r="L467" s="178"/>
      <c r="M467" s="179"/>
      <c r="N467" s="180"/>
      <c r="O467" s="180"/>
      <c r="P467" s="181">
        <f>P468</f>
        <v>0</v>
      </c>
      <c r="Q467" s="180"/>
      <c r="R467" s="181">
        <f>R468</f>
        <v>0</v>
      </c>
      <c r="S467" s="180"/>
      <c r="T467" s="182">
        <f>T468</f>
        <v>0</v>
      </c>
      <c r="AR467" s="183" t="s">
        <v>80</v>
      </c>
      <c r="AT467" s="184" t="s">
        <v>71</v>
      </c>
      <c r="AU467" s="184" t="s">
        <v>80</v>
      </c>
      <c r="AY467" s="183" t="s">
        <v>219</v>
      </c>
      <c r="BK467" s="185">
        <f>BK468</f>
        <v>0</v>
      </c>
    </row>
    <row r="468" spans="2:65" s="1" customFormat="1" ht="16.5" customHeight="1">
      <c r="B468" s="37"/>
      <c r="C468" s="186" t="s">
        <v>391</v>
      </c>
      <c r="D468" s="186" t="s">
        <v>220</v>
      </c>
      <c r="E468" s="187" t="s">
        <v>297</v>
      </c>
      <c r="F468" s="188" t="s">
        <v>245</v>
      </c>
      <c r="G468" s="189" t="s">
        <v>236</v>
      </c>
      <c r="H468" s="190">
        <v>1</v>
      </c>
      <c r="I468" s="191"/>
      <c r="J468" s="192">
        <f>ROUND(I468*H468,2)</f>
        <v>0</v>
      </c>
      <c r="K468" s="188" t="s">
        <v>224</v>
      </c>
      <c r="L468" s="57"/>
      <c r="M468" s="193" t="s">
        <v>21</v>
      </c>
      <c r="N468" s="194" t="s">
        <v>43</v>
      </c>
      <c r="O468" s="38"/>
      <c r="P468" s="195">
        <f>O468*H468</f>
        <v>0</v>
      </c>
      <c r="Q468" s="195">
        <v>0</v>
      </c>
      <c r="R468" s="195">
        <f>Q468*H468</f>
        <v>0</v>
      </c>
      <c r="S468" s="195">
        <v>0</v>
      </c>
      <c r="T468" s="196">
        <f>S468*H468</f>
        <v>0</v>
      </c>
      <c r="AR468" s="20" t="s">
        <v>225</v>
      </c>
      <c r="AT468" s="20" t="s">
        <v>220</v>
      </c>
      <c r="AU468" s="20" t="s">
        <v>82</v>
      </c>
      <c r="AY468" s="20" t="s">
        <v>219</v>
      </c>
      <c r="BE468" s="197">
        <f>IF(N468="základní",J468,0)</f>
        <v>0</v>
      </c>
      <c r="BF468" s="197">
        <f>IF(N468="snížená",J468,0)</f>
        <v>0</v>
      </c>
      <c r="BG468" s="197">
        <f>IF(N468="zákl. přenesená",J468,0)</f>
        <v>0</v>
      </c>
      <c r="BH468" s="197">
        <f>IF(N468="sníž. přenesená",J468,0)</f>
        <v>0</v>
      </c>
      <c r="BI468" s="197">
        <f>IF(N468="nulová",J468,0)</f>
        <v>0</v>
      </c>
      <c r="BJ468" s="20" t="s">
        <v>80</v>
      </c>
      <c r="BK468" s="197">
        <f>ROUND(I468*H468,2)</f>
        <v>0</v>
      </c>
      <c r="BL468" s="20" t="s">
        <v>225</v>
      </c>
      <c r="BM468" s="20" t="s">
        <v>392</v>
      </c>
    </row>
    <row r="469" spans="2:63" s="10" customFormat="1" ht="29.85" customHeight="1">
      <c r="B469" s="172"/>
      <c r="C469" s="173"/>
      <c r="D469" s="174" t="s">
        <v>71</v>
      </c>
      <c r="E469" s="198" t="s">
        <v>299</v>
      </c>
      <c r="F469" s="198" t="s">
        <v>300</v>
      </c>
      <c r="G469" s="173"/>
      <c r="H469" s="173"/>
      <c r="I469" s="176"/>
      <c r="J469" s="199">
        <f>BK469</f>
        <v>0</v>
      </c>
      <c r="K469" s="173"/>
      <c r="L469" s="178"/>
      <c r="M469" s="179"/>
      <c r="N469" s="180"/>
      <c r="O469" s="180"/>
      <c r="P469" s="181">
        <f>SUM(P470:P471)</f>
        <v>0</v>
      </c>
      <c r="Q469" s="180"/>
      <c r="R469" s="181">
        <f>SUM(R470:R471)</f>
        <v>0</v>
      </c>
      <c r="S469" s="180"/>
      <c r="T469" s="182">
        <f>SUM(T470:T471)</f>
        <v>0</v>
      </c>
      <c r="AR469" s="183" t="s">
        <v>80</v>
      </c>
      <c r="AT469" s="184" t="s">
        <v>71</v>
      </c>
      <c r="AU469" s="184" t="s">
        <v>80</v>
      </c>
      <c r="AY469" s="183" t="s">
        <v>219</v>
      </c>
      <c r="BK469" s="185">
        <f>SUM(BK470:BK471)</f>
        <v>0</v>
      </c>
    </row>
    <row r="470" spans="2:65" s="1" customFormat="1" ht="16.5" customHeight="1">
      <c r="B470" s="37"/>
      <c r="C470" s="186" t="s">
        <v>320</v>
      </c>
      <c r="D470" s="186" t="s">
        <v>220</v>
      </c>
      <c r="E470" s="187" t="s">
        <v>301</v>
      </c>
      <c r="F470" s="188" t="s">
        <v>302</v>
      </c>
      <c r="G470" s="189" t="s">
        <v>236</v>
      </c>
      <c r="H470" s="190">
        <v>1</v>
      </c>
      <c r="I470" s="191"/>
      <c r="J470" s="192">
        <f>ROUND(I470*H470,2)</f>
        <v>0</v>
      </c>
      <c r="K470" s="188" t="s">
        <v>224</v>
      </c>
      <c r="L470" s="57"/>
      <c r="M470" s="193" t="s">
        <v>21</v>
      </c>
      <c r="N470" s="194" t="s">
        <v>43</v>
      </c>
      <c r="O470" s="38"/>
      <c r="P470" s="195">
        <f>O470*H470</f>
        <v>0</v>
      </c>
      <c r="Q470" s="195">
        <v>0</v>
      </c>
      <c r="R470" s="195">
        <f>Q470*H470</f>
        <v>0</v>
      </c>
      <c r="S470" s="195">
        <v>0</v>
      </c>
      <c r="T470" s="196">
        <f>S470*H470</f>
        <v>0</v>
      </c>
      <c r="AR470" s="20" t="s">
        <v>225</v>
      </c>
      <c r="AT470" s="20" t="s">
        <v>220</v>
      </c>
      <c r="AU470" s="20" t="s">
        <v>82</v>
      </c>
      <c r="AY470" s="20" t="s">
        <v>219</v>
      </c>
      <c r="BE470" s="197">
        <f>IF(N470="základní",J470,0)</f>
        <v>0</v>
      </c>
      <c r="BF470" s="197">
        <f>IF(N470="snížená",J470,0)</f>
        <v>0</v>
      </c>
      <c r="BG470" s="197">
        <f>IF(N470="zákl. přenesená",J470,0)</f>
        <v>0</v>
      </c>
      <c r="BH470" s="197">
        <f>IF(N470="sníž. přenesená",J470,0)</f>
        <v>0</v>
      </c>
      <c r="BI470" s="197">
        <f>IF(N470="nulová",J470,0)</f>
        <v>0</v>
      </c>
      <c r="BJ470" s="20" t="s">
        <v>80</v>
      </c>
      <c r="BK470" s="197">
        <f>ROUND(I470*H470,2)</f>
        <v>0</v>
      </c>
      <c r="BL470" s="20" t="s">
        <v>225</v>
      </c>
      <c r="BM470" s="20" t="s">
        <v>393</v>
      </c>
    </row>
    <row r="471" spans="2:65" s="1" customFormat="1" ht="16.5" customHeight="1">
      <c r="B471" s="37"/>
      <c r="C471" s="186" t="s">
        <v>394</v>
      </c>
      <c r="D471" s="186" t="s">
        <v>220</v>
      </c>
      <c r="E471" s="187" t="s">
        <v>304</v>
      </c>
      <c r="F471" s="188" t="s">
        <v>305</v>
      </c>
      <c r="G471" s="189" t="s">
        <v>236</v>
      </c>
      <c r="H471" s="190">
        <v>3</v>
      </c>
      <c r="I471" s="191"/>
      <c r="J471" s="192">
        <f>ROUND(I471*H471,2)</f>
        <v>0</v>
      </c>
      <c r="K471" s="188" t="s">
        <v>224</v>
      </c>
      <c r="L471" s="57"/>
      <c r="M471" s="193" t="s">
        <v>21</v>
      </c>
      <c r="N471" s="194" t="s">
        <v>43</v>
      </c>
      <c r="O471" s="38"/>
      <c r="P471" s="195">
        <f>O471*H471</f>
        <v>0</v>
      </c>
      <c r="Q471" s="195">
        <v>0</v>
      </c>
      <c r="R471" s="195">
        <f>Q471*H471</f>
        <v>0</v>
      </c>
      <c r="S471" s="195">
        <v>0</v>
      </c>
      <c r="T471" s="196">
        <f>S471*H471</f>
        <v>0</v>
      </c>
      <c r="AR471" s="20" t="s">
        <v>225</v>
      </c>
      <c r="AT471" s="20" t="s">
        <v>220</v>
      </c>
      <c r="AU471" s="20" t="s">
        <v>82</v>
      </c>
      <c r="AY471" s="20" t="s">
        <v>219</v>
      </c>
      <c r="BE471" s="197">
        <f>IF(N471="základní",J471,0)</f>
        <v>0</v>
      </c>
      <c r="BF471" s="197">
        <f>IF(N471="snížená",J471,0)</f>
        <v>0</v>
      </c>
      <c r="BG471" s="197">
        <f>IF(N471="zákl. přenesená",J471,0)</f>
        <v>0</v>
      </c>
      <c r="BH471" s="197">
        <f>IF(N471="sníž. přenesená",J471,0)</f>
        <v>0</v>
      </c>
      <c r="BI471" s="197">
        <f>IF(N471="nulová",J471,0)</f>
        <v>0</v>
      </c>
      <c r="BJ471" s="20" t="s">
        <v>80</v>
      </c>
      <c r="BK471" s="197">
        <f>ROUND(I471*H471,2)</f>
        <v>0</v>
      </c>
      <c r="BL471" s="20" t="s">
        <v>225</v>
      </c>
      <c r="BM471" s="20" t="s">
        <v>395</v>
      </c>
    </row>
    <row r="472" spans="2:63" s="10" customFormat="1" ht="29.85" customHeight="1">
      <c r="B472" s="172"/>
      <c r="C472" s="173"/>
      <c r="D472" s="174" t="s">
        <v>71</v>
      </c>
      <c r="E472" s="198" t="s">
        <v>307</v>
      </c>
      <c r="F472" s="198" t="s">
        <v>308</v>
      </c>
      <c r="G472" s="173"/>
      <c r="H472" s="173"/>
      <c r="I472" s="176"/>
      <c r="J472" s="199">
        <f>BK472</f>
        <v>0</v>
      </c>
      <c r="K472" s="173"/>
      <c r="L472" s="178"/>
      <c r="M472" s="179"/>
      <c r="N472" s="180"/>
      <c r="O472" s="180"/>
      <c r="P472" s="181">
        <f>P473</f>
        <v>0</v>
      </c>
      <c r="Q472" s="180"/>
      <c r="R472" s="181">
        <f>R473</f>
        <v>0</v>
      </c>
      <c r="S472" s="180"/>
      <c r="T472" s="182">
        <f>T473</f>
        <v>0</v>
      </c>
      <c r="AR472" s="183" t="s">
        <v>80</v>
      </c>
      <c r="AT472" s="184" t="s">
        <v>71</v>
      </c>
      <c r="AU472" s="184" t="s">
        <v>80</v>
      </c>
      <c r="AY472" s="183" t="s">
        <v>219</v>
      </c>
      <c r="BK472" s="185">
        <f>BK473</f>
        <v>0</v>
      </c>
    </row>
    <row r="473" spans="2:65" s="1" customFormat="1" ht="16.5" customHeight="1">
      <c r="B473" s="37"/>
      <c r="C473" s="186" t="s">
        <v>324</v>
      </c>
      <c r="D473" s="186" t="s">
        <v>220</v>
      </c>
      <c r="E473" s="187" t="s">
        <v>309</v>
      </c>
      <c r="F473" s="188" t="s">
        <v>310</v>
      </c>
      <c r="G473" s="189" t="s">
        <v>236</v>
      </c>
      <c r="H473" s="190">
        <v>1</v>
      </c>
      <c r="I473" s="191"/>
      <c r="J473" s="192">
        <f>ROUND(I473*H473,2)</f>
        <v>0</v>
      </c>
      <c r="K473" s="188" t="s">
        <v>224</v>
      </c>
      <c r="L473" s="57"/>
      <c r="M473" s="193" t="s">
        <v>21</v>
      </c>
      <c r="N473" s="194" t="s">
        <v>43</v>
      </c>
      <c r="O473" s="38"/>
      <c r="P473" s="195">
        <f>O473*H473</f>
        <v>0</v>
      </c>
      <c r="Q473" s="195">
        <v>0</v>
      </c>
      <c r="R473" s="195">
        <f>Q473*H473</f>
        <v>0</v>
      </c>
      <c r="S473" s="195">
        <v>0</v>
      </c>
      <c r="T473" s="196">
        <f>S473*H473</f>
        <v>0</v>
      </c>
      <c r="AR473" s="20" t="s">
        <v>225</v>
      </c>
      <c r="AT473" s="20" t="s">
        <v>220</v>
      </c>
      <c r="AU473" s="20" t="s">
        <v>82</v>
      </c>
      <c r="AY473" s="20" t="s">
        <v>219</v>
      </c>
      <c r="BE473" s="197">
        <f>IF(N473="základní",J473,0)</f>
        <v>0</v>
      </c>
      <c r="BF473" s="197">
        <f>IF(N473="snížená",J473,0)</f>
        <v>0</v>
      </c>
      <c r="BG473" s="197">
        <f>IF(N473="zákl. přenesená",J473,0)</f>
        <v>0</v>
      </c>
      <c r="BH473" s="197">
        <f>IF(N473="sníž. přenesená",J473,0)</f>
        <v>0</v>
      </c>
      <c r="BI473" s="197">
        <f>IF(N473="nulová",J473,0)</f>
        <v>0</v>
      </c>
      <c r="BJ473" s="20" t="s">
        <v>80</v>
      </c>
      <c r="BK473" s="197">
        <f>ROUND(I473*H473,2)</f>
        <v>0</v>
      </c>
      <c r="BL473" s="20" t="s">
        <v>225</v>
      </c>
      <c r="BM473" s="20" t="s">
        <v>396</v>
      </c>
    </row>
    <row r="474" spans="2:63" s="10" customFormat="1" ht="29.85" customHeight="1">
      <c r="B474" s="172"/>
      <c r="C474" s="173"/>
      <c r="D474" s="174" t="s">
        <v>71</v>
      </c>
      <c r="E474" s="198" t="s">
        <v>312</v>
      </c>
      <c r="F474" s="198" t="s">
        <v>313</v>
      </c>
      <c r="G474" s="173"/>
      <c r="H474" s="173"/>
      <c r="I474" s="176"/>
      <c r="J474" s="199">
        <f>BK474</f>
        <v>0</v>
      </c>
      <c r="K474" s="173"/>
      <c r="L474" s="178"/>
      <c r="M474" s="179"/>
      <c r="N474" s="180"/>
      <c r="O474" s="180"/>
      <c r="P474" s="181">
        <f>P475</f>
        <v>0</v>
      </c>
      <c r="Q474" s="180"/>
      <c r="R474" s="181">
        <f>R475</f>
        <v>0</v>
      </c>
      <c r="S474" s="180"/>
      <c r="T474" s="182">
        <f>T475</f>
        <v>0</v>
      </c>
      <c r="AR474" s="183" t="s">
        <v>80</v>
      </c>
      <c r="AT474" s="184" t="s">
        <v>71</v>
      </c>
      <c r="AU474" s="184" t="s">
        <v>80</v>
      </c>
      <c r="AY474" s="183" t="s">
        <v>219</v>
      </c>
      <c r="BK474" s="185">
        <f>BK475</f>
        <v>0</v>
      </c>
    </row>
    <row r="475" spans="2:65" s="1" customFormat="1" ht="16.5" customHeight="1">
      <c r="B475" s="37"/>
      <c r="C475" s="186" t="s">
        <v>397</v>
      </c>
      <c r="D475" s="186" t="s">
        <v>220</v>
      </c>
      <c r="E475" s="187" t="s">
        <v>398</v>
      </c>
      <c r="F475" s="188" t="s">
        <v>316</v>
      </c>
      <c r="G475" s="189" t="s">
        <v>236</v>
      </c>
      <c r="H475" s="190">
        <v>2</v>
      </c>
      <c r="I475" s="191"/>
      <c r="J475" s="192">
        <f>ROUND(I475*H475,2)</f>
        <v>0</v>
      </c>
      <c r="K475" s="188" t="s">
        <v>224</v>
      </c>
      <c r="L475" s="57"/>
      <c r="M475" s="193" t="s">
        <v>21</v>
      </c>
      <c r="N475" s="194" t="s">
        <v>43</v>
      </c>
      <c r="O475" s="38"/>
      <c r="P475" s="195">
        <f>O475*H475</f>
        <v>0</v>
      </c>
      <c r="Q475" s="195">
        <v>0</v>
      </c>
      <c r="R475" s="195">
        <f>Q475*H475</f>
        <v>0</v>
      </c>
      <c r="S475" s="195">
        <v>0</v>
      </c>
      <c r="T475" s="196">
        <f>S475*H475</f>
        <v>0</v>
      </c>
      <c r="AR475" s="20" t="s">
        <v>225</v>
      </c>
      <c r="AT475" s="20" t="s">
        <v>220</v>
      </c>
      <c r="AU475" s="20" t="s">
        <v>82</v>
      </c>
      <c r="AY475" s="20" t="s">
        <v>219</v>
      </c>
      <c r="BE475" s="197">
        <f>IF(N475="základní",J475,0)</f>
        <v>0</v>
      </c>
      <c r="BF475" s="197">
        <f>IF(N475="snížená",J475,0)</f>
        <v>0</v>
      </c>
      <c r="BG475" s="197">
        <f>IF(N475="zákl. přenesená",J475,0)</f>
        <v>0</v>
      </c>
      <c r="BH475" s="197">
        <f>IF(N475="sníž. přenesená",J475,0)</f>
        <v>0</v>
      </c>
      <c r="BI475" s="197">
        <f>IF(N475="nulová",J475,0)</f>
        <v>0</v>
      </c>
      <c r="BJ475" s="20" t="s">
        <v>80</v>
      </c>
      <c r="BK475" s="197">
        <f>ROUND(I475*H475,2)</f>
        <v>0</v>
      </c>
      <c r="BL475" s="20" t="s">
        <v>225</v>
      </c>
      <c r="BM475" s="20" t="s">
        <v>399</v>
      </c>
    </row>
    <row r="476" spans="2:63" s="10" customFormat="1" ht="29.85" customHeight="1">
      <c r="B476" s="172"/>
      <c r="C476" s="173"/>
      <c r="D476" s="174" t="s">
        <v>71</v>
      </c>
      <c r="E476" s="198" t="s">
        <v>247</v>
      </c>
      <c r="F476" s="198" t="s">
        <v>248</v>
      </c>
      <c r="G476" s="173"/>
      <c r="H476" s="173"/>
      <c r="I476" s="176"/>
      <c r="J476" s="199">
        <f>BK476</f>
        <v>0</v>
      </c>
      <c r="K476" s="173"/>
      <c r="L476" s="178"/>
      <c r="M476" s="179"/>
      <c r="N476" s="180"/>
      <c r="O476" s="180"/>
      <c r="P476" s="181">
        <f>SUM(P477:P482)</f>
        <v>0</v>
      </c>
      <c r="Q476" s="180"/>
      <c r="R476" s="181">
        <f>SUM(R477:R482)</f>
        <v>0</v>
      </c>
      <c r="S476" s="180"/>
      <c r="T476" s="182">
        <f>SUM(T477:T482)</f>
        <v>0</v>
      </c>
      <c r="AR476" s="183" t="s">
        <v>80</v>
      </c>
      <c r="AT476" s="184" t="s">
        <v>71</v>
      </c>
      <c r="AU476" s="184" t="s">
        <v>80</v>
      </c>
      <c r="AY476" s="183" t="s">
        <v>219</v>
      </c>
      <c r="BK476" s="185">
        <f>SUM(BK477:BK482)</f>
        <v>0</v>
      </c>
    </row>
    <row r="477" spans="2:65" s="1" customFormat="1" ht="16.5" customHeight="1">
      <c r="B477" s="37"/>
      <c r="C477" s="186" t="s">
        <v>327</v>
      </c>
      <c r="D477" s="186" t="s">
        <v>220</v>
      </c>
      <c r="E477" s="187" t="s">
        <v>400</v>
      </c>
      <c r="F477" s="188" t="s">
        <v>319</v>
      </c>
      <c r="G477" s="189" t="s">
        <v>236</v>
      </c>
      <c r="H477" s="190">
        <v>2</v>
      </c>
      <c r="I477" s="191"/>
      <c r="J477" s="192">
        <f aca="true" t="shared" si="30" ref="J477:J482">ROUND(I477*H477,2)</f>
        <v>0</v>
      </c>
      <c r="K477" s="188" t="s">
        <v>224</v>
      </c>
      <c r="L477" s="57"/>
      <c r="M477" s="193" t="s">
        <v>21</v>
      </c>
      <c r="N477" s="194" t="s">
        <v>43</v>
      </c>
      <c r="O477" s="38"/>
      <c r="P477" s="195">
        <f aca="true" t="shared" si="31" ref="P477:P482">O477*H477</f>
        <v>0</v>
      </c>
      <c r="Q477" s="195">
        <v>0</v>
      </c>
      <c r="R477" s="195">
        <f aca="true" t="shared" si="32" ref="R477:R482">Q477*H477</f>
        <v>0</v>
      </c>
      <c r="S477" s="195">
        <v>0</v>
      </c>
      <c r="T477" s="196">
        <f aca="true" t="shared" si="33" ref="T477:T482">S477*H477</f>
        <v>0</v>
      </c>
      <c r="AR477" s="20" t="s">
        <v>225</v>
      </c>
      <c r="AT477" s="20" t="s">
        <v>220</v>
      </c>
      <c r="AU477" s="20" t="s">
        <v>82</v>
      </c>
      <c r="AY477" s="20" t="s">
        <v>219</v>
      </c>
      <c r="BE477" s="197">
        <f aca="true" t="shared" si="34" ref="BE477:BE482">IF(N477="základní",J477,0)</f>
        <v>0</v>
      </c>
      <c r="BF477" s="197">
        <f aca="true" t="shared" si="35" ref="BF477:BF482">IF(N477="snížená",J477,0)</f>
        <v>0</v>
      </c>
      <c r="BG477" s="197">
        <f aca="true" t="shared" si="36" ref="BG477:BG482">IF(N477="zákl. přenesená",J477,0)</f>
        <v>0</v>
      </c>
      <c r="BH477" s="197">
        <f aca="true" t="shared" si="37" ref="BH477:BH482">IF(N477="sníž. přenesená",J477,0)</f>
        <v>0</v>
      </c>
      <c r="BI477" s="197">
        <f aca="true" t="shared" si="38" ref="BI477:BI482">IF(N477="nulová",J477,0)</f>
        <v>0</v>
      </c>
      <c r="BJ477" s="20" t="s">
        <v>80</v>
      </c>
      <c r="BK477" s="197">
        <f aca="true" t="shared" si="39" ref="BK477:BK482">ROUND(I477*H477,2)</f>
        <v>0</v>
      </c>
      <c r="BL477" s="20" t="s">
        <v>225</v>
      </c>
      <c r="BM477" s="20" t="s">
        <v>401</v>
      </c>
    </row>
    <row r="478" spans="2:65" s="1" customFormat="1" ht="16.5" customHeight="1">
      <c r="B478" s="37"/>
      <c r="C478" s="186" t="s">
        <v>402</v>
      </c>
      <c r="D478" s="186" t="s">
        <v>220</v>
      </c>
      <c r="E478" s="187" t="s">
        <v>403</v>
      </c>
      <c r="F478" s="188" t="s">
        <v>323</v>
      </c>
      <c r="G478" s="189" t="s">
        <v>236</v>
      </c>
      <c r="H478" s="190">
        <v>3</v>
      </c>
      <c r="I478" s="191"/>
      <c r="J478" s="192">
        <f t="shared" si="30"/>
        <v>0</v>
      </c>
      <c r="K478" s="188" t="s">
        <v>224</v>
      </c>
      <c r="L478" s="57"/>
      <c r="M478" s="193" t="s">
        <v>21</v>
      </c>
      <c r="N478" s="194" t="s">
        <v>43</v>
      </c>
      <c r="O478" s="38"/>
      <c r="P478" s="195">
        <f t="shared" si="31"/>
        <v>0</v>
      </c>
      <c r="Q478" s="195">
        <v>0</v>
      </c>
      <c r="R478" s="195">
        <f t="shared" si="32"/>
        <v>0</v>
      </c>
      <c r="S478" s="195">
        <v>0</v>
      </c>
      <c r="T478" s="196">
        <f t="shared" si="33"/>
        <v>0</v>
      </c>
      <c r="AR478" s="20" t="s">
        <v>225</v>
      </c>
      <c r="AT478" s="20" t="s">
        <v>220</v>
      </c>
      <c r="AU478" s="20" t="s">
        <v>82</v>
      </c>
      <c r="AY478" s="20" t="s">
        <v>219</v>
      </c>
      <c r="BE478" s="197">
        <f t="shared" si="34"/>
        <v>0</v>
      </c>
      <c r="BF478" s="197">
        <f t="shared" si="35"/>
        <v>0</v>
      </c>
      <c r="BG478" s="197">
        <f t="shared" si="36"/>
        <v>0</v>
      </c>
      <c r="BH478" s="197">
        <f t="shared" si="37"/>
        <v>0</v>
      </c>
      <c r="BI478" s="197">
        <f t="shared" si="38"/>
        <v>0</v>
      </c>
      <c r="BJ478" s="20" t="s">
        <v>80</v>
      </c>
      <c r="BK478" s="197">
        <f t="shared" si="39"/>
        <v>0</v>
      </c>
      <c r="BL478" s="20" t="s">
        <v>225</v>
      </c>
      <c r="BM478" s="20" t="s">
        <v>404</v>
      </c>
    </row>
    <row r="479" spans="2:65" s="1" customFormat="1" ht="16.5" customHeight="1">
      <c r="B479" s="37"/>
      <c r="C479" s="186" t="s">
        <v>331</v>
      </c>
      <c r="D479" s="186" t="s">
        <v>220</v>
      </c>
      <c r="E479" s="187" t="s">
        <v>325</v>
      </c>
      <c r="F479" s="188" t="s">
        <v>326</v>
      </c>
      <c r="G479" s="189" t="s">
        <v>236</v>
      </c>
      <c r="H479" s="190">
        <v>3</v>
      </c>
      <c r="I479" s="191"/>
      <c r="J479" s="192">
        <f t="shared" si="30"/>
        <v>0</v>
      </c>
      <c r="K479" s="188" t="s">
        <v>224</v>
      </c>
      <c r="L479" s="57"/>
      <c r="M479" s="193" t="s">
        <v>21</v>
      </c>
      <c r="N479" s="194" t="s">
        <v>43</v>
      </c>
      <c r="O479" s="38"/>
      <c r="P479" s="195">
        <f t="shared" si="31"/>
        <v>0</v>
      </c>
      <c r="Q479" s="195">
        <v>0</v>
      </c>
      <c r="R479" s="195">
        <f t="shared" si="32"/>
        <v>0</v>
      </c>
      <c r="S479" s="195">
        <v>0</v>
      </c>
      <c r="T479" s="196">
        <f t="shared" si="33"/>
        <v>0</v>
      </c>
      <c r="AR479" s="20" t="s">
        <v>225</v>
      </c>
      <c r="AT479" s="20" t="s">
        <v>220</v>
      </c>
      <c r="AU479" s="20" t="s">
        <v>82</v>
      </c>
      <c r="AY479" s="20" t="s">
        <v>219</v>
      </c>
      <c r="BE479" s="197">
        <f t="shared" si="34"/>
        <v>0</v>
      </c>
      <c r="BF479" s="197">
        <f t="shared" si="35"/>
        <v>0</v>
      </c>
      <c r="BG479" s="197">
        <f t="shared" si="36"/>
        <v>0</v>
      </c>
      <c r="BH479" s="197">
        <f t="shared" si="37"/>
        <v>0</v>
      </c>
      <c r="BI479" s="197">
        <f t="shared" si="38"/>
        <v>0</v>
      </c>
      <c r="BJ479" s="20" t="s">
        <v>80</v>
      </c>
      <c r="BK479" s="197">
        <f t="shared" si="39"/>
        <v>0</v>
      </c>
      <c r="BL479" s="20" t="s">
        <v>225</v>
      </c>
      <c r="BM479" s="20" t="s">
        <v>405</v>
      </c>
    </row>
    <row r="480" spans="2:65" s="1" customFormat="1" ht="16.5" customHeight="1">
      <c r="B480" s="37"/>
      <c r="C480" s="186" t="s">
        <v>406</v>
      </c>
      <c r="D480" s="186" t="s">
        <v>220</v>
      </c>
      <c r="E480" s="187" t="s">
        <v>329</v>
      </c>
      <c r="F480" s="188" t="s">
        <v>330</v>
      </c>
      <c r="G480" s="189" t="s">
        <v>236</v>
      </c>
      <c r="H480" s="190">
        <v>1</v>
      </c>
      <c r="I480" s="191"/>
      <c r="J480" s="192">
        <f t="shared" si="30"/>
        <v>0</v>
      </c>
      <c r="K480" s="188" t="s">
        <v>224</v>
      </c>
      <c r="L480" s="57"/>
      <c r="M480" s="193" t="s">
        <v>21</v>
      </c>
      <c r="N480" s="194" t="s">
        <v>43</v>
      </c>
      <c r="O480" s="38"/>
      <c r="P480" s="195">
        <f t="shared" si="31"/>
        <v>0</v>
      </c>
      <c r="Q480" s="195">
        <v>0</v>
      </c>
      <c r="R480" s="195">
        <f t="shared" si="32"/>
        <v>0</v>
      </c>
      <c r="S480" s="195">
        <v>0</v>
      </c>
      <c r="T480" s="196">
        <f t="shared" si="33"/>
        <v>0</v>
      </c>
      <c r="AR480" s="20" t="s">
        <v>225</v>
      </c>
      <c r="AT480" s="20" t="s">
        <v>220</v>
      </c>
      <c r="AU480" s="20" t="s">
        <v>82</v>
      </c>
      <c r="AY480" s="20" t="s">
        <v>219</v>
      </c>
      <c r="BE480" s="197">
        <f t="shared" si="34"/>
        <v>0</v>
      </c>
      <c r="BF480" s="197">
        <f t="shared" si="35"/>
        <v>0</v>
      </c>
      <c r="BG480" s="197">
        <f t="shared" si="36"/>
        <v>0</v>
      </c>
      <c r="BH480" s="197">
        <f t="shared" si="37"/>
        <v>0</v>
      </c>
      <c r="BI480" s="197">
        <f t="shared" si="38"/>
        <v>0</v>
      </c>
      <c r="BJ480" s="20" t="s">
        <v>80</v>
      </c>
      <c r="BK480" s="197">
        <f t="shared" si="39"/>
        <v>0</v>
      </c>
      <c r="BL480" s="20" t="s">
        <v>225</v>
      </c>
      <c r="BM480" s="20" t="s">
        <v>407</v>
      </c>
    </row>
    <row r="481" spans="2:65" s="1" customFormat="1" ht="16.5" customHeight="1">
      <c r="B481" s="37"/>
      <c r="C481" s="186" t="s">
        <v>334</v>
      </c>
      <c r="D481" s="186" t="s">
        <v>220</v>
      </c>
      <c r="E481" s="187" t="s">
        <v>332</v>
      </c>
      <c r="F481" s="188" t="s">
        <v>333</v>
      </c>
      <c r="G481" s="189" t="s">
        <v>236</v>
      </c>
      <c r="H481" s="190">
        <v>2</v>
      </c>
      <c r="I481" s="191"/>
      <c r="J481" s="192">
        <f t="shared" si="30"/>
        <v>0</v>
      </c>
      <c r="K481" s="188" t="s">
        <v>224</v>
      </c>
      <c r="L481" s="57"/>
      <c r="M481" s="193" t="s">
        <v>21</v>
      </c>
      <c r="N481" s="194" t="s">
        <v>43</v>
      </c>
      <c r="O481" s="38"/>
      <c r="P481" s="195">
        <f t="shared" si="31"/>
        <v>0</v>
      </c>
      <c r="Q481" s="195">
        <v>0</v>
      </c>
      <c r="R481" s="195">
        <f t="shared" si="32"/>
        <v>0</v>
      </c>
      <c r="S481" s="195">
        <v>0</v>
      </c>
      <c r="T481" s="196">
        <f t="shared" si="33"/>
        <v>0</v>
      </c>
      <c r="AR481" s="20" t="s">
        <v>225</v>
      </c>
      <c r="AT481" s="20" t="s">
        <v>220</v>
      </c>
      <c r="AU481" s="20" t="s">
        <v>82</v>
      </c>
      <c r="AY481" s="20" t="s">
        <v>219</v>
      </c>
      <c r="BE481" s="197">
        <f t="shared" si="34"/>
        <v>0</v>
      </c>
      <c r="BF481" s="197">
        <f t="shared" si="35"/>
        <v>0</v>
      </c>
      <c r="BG481" s="197">
        <f t="shared" si="36"/>
        <v>0</v>
      </c>
      <c r="BH481" s="197">
        <f t="shared" si="37"/>
        <v>0</v>
      </c>
      <c r="BI481" s="197">
        <f t="shared" si="38"/>
        <v>0</v>
      </c>
      <c r="BJ481" s="20" t="s">
        <v>80</v>
      </c>
      <c r="BK481" s="197">
        <f t="shared" si="39"/>
        <v>0</v>
      </c>
      <c r="BL481" s="20" t="s">
        <v>225</v>
      </c>
      <c r="BM481" s="20" t="s">
        <v>408</v>
      </c>
    </row>
    <row r="482" spans="2:65" s="1" customFormat="1" ht="16.5" customHeight="1">
      <c r="B482" s="37"/>
      <c r="C482" s="186" t="s">
        <v>409</v>
      </c>
      <c r="D482" s="186" t="s">
        <v>220</v>
      </c>
      <c r="E482" s="187" t="s">
        <v>336</v>
      </c>
      <c r="F482" s="188" t="s">
        <v>337</v>
      </c>
      <c r="G482" s="189" t="s">
        <v>236</v>
      </c>
      <c r="H482" s="190">
        <v>1</v>
      </c>
      <c r="I482" s="191"/>
      <c r="J482" s="192">
        <f t="shared" si="30"/>
        <v>0</v>
      </c>
      <c r="K482" s="188" t="s">
        <v>224</v>
      </c>
      <c r="L482" s="57"/>
      <c r="M482" s="193" t="s">
        <v>21</v>
      </c>
      <c r="N482" s="194" t="s">
        <v>43</v>
      </c>
      <c r="O482" s="38"/>
      <c r="P482" s="195">
        <f t="shared" si="31"/>
        <v>0</v>
      </c>
      <c r="Q482" s="195">
        <v>0</v>
      </c>
      <c r="R482" s="195">
        <f t="shared" si="32"/>
        <v>0</v>
      </c>
      <c r="S482" s="195">
        <v>0</v>
      </c>
      <c r="T482" s="196">
        <f t="shared" si="33"/>
        <v>0</v>
      </c>
      <c r="AR482" s="20" t="s">
        <v>225</v>
      </c>
      <c r="AT482" s="20" t="s">
        <v>220</v>
      </c>
      <c r="AU482" s="20" t="s">
        <v>82</v>
      </c>
      <c r="AY482" s="20" t="s">
        <v>219</v>
      </c>
      <c r="BE482" s="197">
        <f t="shared" si="34"/>
        <v>0</v>
      </c>
      <c r="BF482" s="197">
        <f t="shared" si="35"/>
        <v>0</v>
      </c>
      <c r="BG482" s="197">
        <f t="shared" si="36"/>
        <v>0</v>
      </c>
      <c r="BH482" s="197">
        <f t="shared" si="37"/>
        <v>0</v>
      </c>
      <c r="BI482" s="197">
        <f t="shared" si="38"/>
        <v>0</v>
      </c>
      <c r="BJ482" s="20" t="s">
        <v>80</v>
      </c>
      <c r="BK482" s="197">
        <f t="shared" si="39"/>
        <v>0</v>
      </c>
      <c r="BL482" s="20" t="s">
        <v>225</v>
      </c>
      <c r="BM482" s="20" t="s">
        <v>410</v>
      </c>
    </row>
    <row r="483" spans="2:63" s="10" customFormat="1" ht="29.85" customHeight="1">
      <c r="B483" s="172"/>
      <c r="C483" s="173"/>
      <c r="D483" s="174" t="s">
        <v>71</v>
      </c>
      <c r="E483" s="198" t="s">
        <v>339</v>
      </c>
      <c r="F483" s="198" t="s">
        <v>340</v>
      </c>
      <c r="G483" s="173"/>
      <c r="H483" s="173"/>
      <c r="I483" s="176"/>
      <c r="J483" s="199">
        <f>BK483</f>
        <v>0</v>
      </c>
      <c r="K483" s="173"/>
      <c r="L483" s="178"/>
      <c r="M483" s="179"/>
      <c r="N483" s="180"/>
      <c r="O483" s="180"/>
      <c r="P483" s="181">
        <f>SUM(P484:P487)</f>
        <v>0</v>
      </c>
      <c r="Q483" s="180"/>
      <c r="R483" s="181">
        <f>SUM(R484:R487)</f>
        <v>0</v>
      </c>
      <c r="S483" s="180"/>
      <c r="T483" s="182">
        <f>SUM(T484:T487)</f>
        <v>0</v>
      </c>
      <c r="AR483" s="183" t="s">
        <v>80</v>
      </c>
      <c r="AT483" s="184" t="s">
        <v>71</v>
      </c>
      <c r="AU483" s="184" t="s">
        <v>80</v>
      </c>
      <c r="AY483" s="183" t="s">
        <v>219</v>
      </c>
      <c r="BK483" s="185">
        <f>SUM(BK484:BK487)</f>
        <v>0</v>
      </c>
    </row>
    <row r="484" spans="2:65" s="1" customFormat="1" ht="16.5" customHeight="1">
      <c r="B484" s="37"/>
      <c r="C484" s="186" t="s">
        <v>338</v>
      </c>
      <c r="D484" s="186" t="s">
        <v>220</v>
      </c>
      <c r="E484" s="187" t="s">
        <v>341</v>
      </c>
      <c r="F484" s="188" t="s">
        <v>342</v>
      </c>
      <c r="G484" s="189" t="s">
        <v>236</v>
      </c>
      <c r="H484" s="190">
        <v>14</v>
      </c>
      <c r="I484" s="191"/>
      <c r="J484" s="192">
        <f>ROUND(I484*H484,2)</f>
        <v>0</v>
      </c>
      <c r="K484" s="188" t="s">
        <v>224</v>
      </c>
      <c r="L484" s="57"/>
      <c r="M484" s="193" t="s">
        <v>21</v>
      </c>
      <c r="N484" s="194" t="s">
        <v>43</v>
      </c>
      <c r="O484" s="38"/>
      <c r="P484" s="195">
        <f>O484*H484</f>
        <v>0</v>
      </c>
      <c r="Q484" s="195">
        <v>0</v>
      </c>
      <c r="R484" s="195">
        <f>Q484*H484</f>
        <v>0</v>
      </c>
      <c r="S484" s="195">
        <v>0</v>
      </c>
      <c r="T484" s="196">
        <f>S484*H484</f>
        <v>0</v>
      </c>
      <c r="AR484" s="20" t="s">
        <v>225</v>
      </c>
      <c r="AT484" s="20" t="s">
        <v>220</v>
      </c>
      <c r="AU484" s="20" t="s">
        <v>82</v>
      </c>
      <c r="AY484" s="20" t="s">
        <v>219</v>
      </c>
      <c r="BE484" s="197">
        <f>IF(N484="základní",J484,0)</f>
        <v>0</v>
      </c>
      <c r="BF484" s="197">
        <f>IF(N484="snížená",J484,0)</f>
        <v>0</v>
      </c>
      <c r="BG484" s="197">
        <f>IF(N484="zákl. přenesená",J484,0)</f>
        <v>0</v>
      </c>
      <c r="BH484" s="197">
        <f>IF(N484="sníž. přenesená",J484,0)</f>
        <v>0</v>
      </c>
      <c r="BI484" s="197">
        <f>IF(N484="nulová",J484,0)</f>
        <v>0</v>
      </c>
      <c r="BJ484" s="20" t="s">
        <v>80</v>
      </c>
      <c r="BK484" s="197">
        <f>ROUND(I484*H484,2)</f>
        <v>0</v>
      </c>
      <c r="BL484" s="20" t="s">
        <v>225</v>
      </c>
      <c r="BM484" s="20" t="s">
        <v>411</v>
      </c>
    </row>
    <row r="485" spans="2:65" s="1" customFormat="1" ht="16.5" customHeight="1">
      <c r="B485" s="37"/>
      <c r="C485" s="186" t="s">
        <v>412</v>
      </c>
      <c r="D485" s="186" t="s">
        <v>220</v>
      </c>
      <c r="E485" s="187" t="s">
        <v>345</v>
      </c>
      <c r="F485" s="188" t="s">
        <v>346</v>
      </c>
      <c r="G485" s="189" t="s">
        <v>236</v>
      </c>
      <c r="H485" s="190">
        <v>10</v>
      </c>
      <c r="I485" s="191"/>
      <c r="J485" s="192">
        <f>ROUND(I485*H485,2)</f>
        <v>0</v>
      </c>
      <c r="K485" s="188" t="s">
        <v>224</v>
      </c>
      <c r="L485" s="57"/>
      <c r="M485" s="193" t="s">
        <v>21</v>
      </c>
      <c r="N485" s="194" t="s">
        <v>43</v>
      </c>
      <c r="O485" s="38"/>
      <c r="P485" s="195">
        <f>O485*H485</f>
        <v>0</v>
      </c>
      <c r="Q485" s="195">
        <v>0</v>
      </c>
      <c r="R485" s="195">
        <f>Q485*H485</f>
        <v>0</v>
      </c>
      <c r="S485" s="195">
        <v>0</v>
      </c>
      <c r="T485" s="196">
        <f>S485*H485</f>
        <v>0</v>
      </c>
      <c r="AR485" s="20" t="s">
        <v>225</v>
      </c>
      <c r="AT485" s="20" t="s">
        <v>220</v>
      </c>
      <c r="AU485" s="20" t="s">
        <v>82</v>
      </c>
      <c r="AY485" s="20" t="s">
        <v>219</v>
      </c>
      <c r="BE485" s="197">
        <f>IF(N485="základní",J485,0)</f>
        <v>0</v>
      </c>
      <c r="BF485" s="197">
        <f>IF(N485="snížená",J485,0)</f>
        <v>0</v>
      </c>
      <c r="BG485" s="197">
        <f>IF(N485="zákl. přenesená",J485,0)</f>
        <v>0</v>
      </c>
      <c r="BH485" s="197">
        <f>IF(N485="sníž. přenesená",J485,0)</f>
        <v>0</v>
      </c>
      <c r="BI485" s="197">
        <f>IF(N485="nulová",J485,0)</f>
        <v>0</v>
      </c>
      <c r="BJ485" s="20" t="s">
        <v>80</v>
      </c>
      <c r="BK485" s="197">
        <f>ROUND(I485*H485,2)</f>
        <v>0</v>
      </c>
      <c r="BL485" s="20" t="s">
        <v>225</v>
      </c>
      <c r="BM485" s="20" t="s">
        <v>413</v>
      </c>
    </row>
    <row r="486" spans="2:65" s="1" customFormat="1" ht="16.5" customHeight="1">
      <c r="B486" s="37"/>
      <c r="C486" s="186" t="s">
        <v>343</v>
      </c>
      <c r="D486" s="186" t="s">
        <v>220</v>
      </c>
      <c r="E486" s="187" t="s">
        <v>348</v>
      </c>
      <c r="F486" s="188" t="s">
        <v>349</v>
      </c>
      <c r="G486" s="189" t="s">
        <v>236</v>
      </c>
      <c r="H486" s="190">
        <v>2</v>
      </c>
      <c r="I486" s="191"/>
      <c r="J486" s="192">
        <f>ROUND(I486*H486,2)</f>
        <v>0</v>
      </c>
      <c r="K486" s="188" t="s">
        <v>224</v>
      </c>
      <c r="L486" s="57"/>
      <c r="M486" s="193" t="s">
        <v>21</v>
      </c>
      <c r="N486" s="194" t="s">
        <v>43</v>
      </c>
      <c r="O486" s="38"/>
      <c r="P486" s="195">
        <f>O486*H486</f>
        <v>0</v>
      </c>
      <c r="Q486" s="195">
        <v>0</v>
      </c>
      <c r="R486" s="195">
        <f>Q486*H486</f>
        <v>0</v>
      </c>
      <c r="S486" s="195">
        <v>0</v>
      </c>
      <c r="T486" s="196">
        <f>S486*H486</f>
        <v>0</v>
      </c>
      <c r="AR486" s="20" t="s">
        <v>225</v>
      </c>
      <c r="AT486" s="20" t="s">
        <v>220</v>
      </c>
      <c r="AU486" s="20" t="s">
        <v>82</v>
      </c>
      <c r="AY486" s="20" t="s">
        <v>219</v>
      </c>
      <c r="BE486" s="197">
        <f>IF(N486="základní",J486,0)</f>
        <v>0</v>
      </c>
      <c r="BF486" s="197">
        <f>IF(N486="snížená",J486,0)</f>
        <v>0</v>
      </c>
      <c r="BG486" s="197">
        <f>IF(N486="zákl. přenesená",J486,0)</f>
        <v>0</v>
      </c>
      <c r="BH486" s="197">
        <f>IF(N486="sníž. přenesená",J486,0)</f>
        <v>0</v>
      </c>
      <c r="BI486" s="197">
        <f>IF(N486="nulová",J486,0)</f>
        <v>0</v>
      </c>
      <c r="BJ486" s="20" t="s">
        <v>80</v>
      </c>
      <c r="BK486" s="197">
        <f>ROUND(I486*H486,2)</f>
        <v>0</v>
      </c>
      <c r="BL486" s="20" t="s">
        <v>225</v>
      </c>
      <c r="BM486" s="20" t="s">
        <v>414</v>
      </c>
    </row>
    <row r="487" spans="2:65" s="1" customFormat="1" ht="16.5" customHeight="1">
      <c r="B487" s="37"/>
      <c r="C487" s="186" t="s">
        <v>415</v>
      </c>
      <c r="D487" s="186" t="s">
        <v>220</v>
      </c>
      <c r="E487" s="187" t="s">
        <v>352</v>
      </c>
      <c r="F487" s="188" t="s">
        <v>353</v>
      </c>
      <c r="G487" s="189" t="s">
        <v>236</v>
      </c>
      <c r="H487" s="190">
        <v>1</v>
      </c>
      <c r="I487" s="191"/>
      <c r="J487" s="192">
        <f>ROUND(I487*H487,2)</f>
        <v>0</v>
      </c>
      <c r="K487" s="188" t="s">
        <v>224</v>
      </c>
      <c r="L487" s="57"/>
      <c r="M487" s="193" t="s">
        <v>21</v>
      </c>
      <c r="N487" s="194" t="s">
        <v>43</v>
      </c>
      <c r="O487" s="38"/>
      <c r="P487" s="195">
        <f>O487*H487</f>
        <v>0</v>
      </c>
      <c r="Q487" s="195">
        <v>0</v>
      </c>
      <c r="R487" s="195">
        <f>Q487*H487</f>
        <v>0</v>
      </c>
      <c r="S487" s="195">
        <v>0</v>
      </c>
      <c r="T487" s="196">
        <f>S487*H487</f>
        <v>0</v>
      </c>
      <c r="AR487" s="20" t="s">
        <v>225</v>
      </c>
      <c r="AT487" s="20" t="s">
        <v>220</v>
      </c>
      <c r="AU487" s="20" t="s">
        <v>82</v>
      </c>
      <c r="AY487" s="20" t="s">
        <v>219</v>
      </c>
      <c r="BE487" s="197">
        <f>IF(N487="základní",J487,0)</f>
        <v>0</v>
      </c>
      <c r="BF487" s="197">
        <f>IF(N487="snížená",J487,0)</f>
        <v>0</v>
      </c>
      <c r="BG487" s="197">
        <f>IF(N487="zákl. přenesená",J487,0)</f>
        <v>0</v>
      </c>
      <c r="BH487" s="197">
        <f>IF(N487="sníž. přenesená",J487,0)</f>
        <v>0</v>
      </c>
      <c r="BI487" s="197">
        <f>IF(N487="nulová",J487,0)</f>
        <v>0</v>
      </c>
      <c r="BJ487" s="20" t="s">
        <v>80</v>
      </c>
      <c r="BK487" s="197">
        <f>ROUND(I487*H487,2)</f>
        <v>0</v>
      </c>
      <c r="BL487" s="20" t="s">
        <v>225</v>
      </c>
      <c r="BM487" s="20" t="s">
        <v>416</v>
      </c>
    </row>
    <row r="488" spans="2:63" s="10" customFormat="1" ht="29.85" customHeight="1">
      <c r="B488" s="172"/>
      <c r="C488" s="173"/>
      <c r="D488" s="174" t="s">
        <v>71</v>
      </c>
      <c r="E488" s="198" t="s">
        <v>355</v>
      </c>
      <c r="F488" s="198" t="s">
        <v>356</v>
      </c>
      <c r="G488" s="173"/>
      <c r="H488" s="173"/>
      <c r="I488" s="176"/>
      <c r="J488" s="199">
        <f>BK488</f>
        <v>0</v>
      </c>
      <c r="K488" s="173"/>
      <c r="L488" s="178"/>
      <c r="M488" s="179"/>
      <c r="N488" s="180"/>
      <c r="O488" s="180"/>
      <c r="P488" s="181">
        <f>P489</f>
        <v>0</v>
      </c>
      <c r="Q488" s="180"/>
      <c r="R488" s="181">
        <f>R489</f>
        <v>0</v>
      </c>
      <c r="S488" s="180"/>
      <c r="T488" s="182">
        <f>T489</f>
        <v>0</v>
      </c>
      <c r="AR488" s="183" t="s">
        <v>80</v>
      </c>
      <c r="AT488" s="184" t="s">
        <v>71</v>
      </c>
      <c r="AU488" s="184" t="s">
        <v>80</v>
      </c>
      <c r="AY488" s="183" t="s">
        <v>219</v>
      </c>
      <c r="BK488" s="185">
        <f>BK489</f>
        <v>0</v>
      </c>
    </row>
    <row r="489" spans="2:65" s="1" customFormat="1" ht="16.5" customHeight="1">
      <c r="B489" s="37"/>
      <c r="C489" s="186" t="s">
        <v>347</v>
      </c>
      <c r="D489" s="186" t="s">
        <v>220</v>
      </c>
      <c r="E489" s="187" t="s">
        <v>357</v>
      </c>
      <c r="F489" s="188" t="s">
        <v>358</v>
      </c>
      <c r="G489" s="189" t="s">
        <v>236</v>
      </c>
      <c r="H489" s="190">
        <v>2</v>
      </c>
      <c r="I489" s="191"/>
      <c r="J489" s="192">
        <f>ROUND(I489*H489,2)</f>
        <v>0</v>
      </c>
      <c r="K489" s="188" t="s">
        <v>224</v>
      </c>
      <c r="L489" s="57"/>
      <c r="M489" s="193" t="s">
        <v>21</v>
      </c>
      <c r="N489" s="194" t="s">
        <v>43</v>
      </c>
      <c r="O489" s="38"/>
      <c r="P489" s="195">
        <f>O489*H489</f>
        <v>0</v>
      </c>
      <c r="Q489" s="195">
        <v>0</v>
      </c>
      <c r="R489" s="195">
        <f>Q489*H489</f>
        <v>0</v>
      </c>
      <c r="S489" s="195">
        <v>0</v>
      </c>
      <c r="T489" s="196">
        <f>S489*H489</f>
        <v>0</v>
      </c>
      <c r="AR489" s="20" t="s">
        <v>225</v>
      </c>
      <c r="AT489" s="20" t="s">
        <v>220</v>
      </c>
      <c r="AU489" s="20" t="s">
        <v>82</v>
      </c>
      <c r="AY489" s="20" t="s">
        <v>219</v>
      </c>
      <c r="BE489" s="197">
        <f>IF(N489="základní",J489,0)</f>
        <v>0</v>
      </c>
      <c r="BF489" s="197">
        <f>IF(N489="snížená",J489,0)</f>
        <v>0</v>
      </c>
      <c r="BG489" s="197">
        <f>IF(N489="zákl. přenesená",J489,0)</f>
        <v>0</v>
      </c>
      <c r="BH489" s="197">
        <f>IF(N489="sníž. přenesená",J489,0)</f>
        <v>0</v>
      </c>
      <c r="BI489" s="197">
        <f>IF(N489="nulová",J489,0)</f>
        <v>0</v>
      </c>
      <c r="BJ489" s="20" t="s">
        <v>80</v>
      </c>
      <c r="BK489" s="197">
        <f>ROUND(I489*H489,2)</f>
        <v>0</v>
      </c>
      <c r="BL489" s="20" t="s">
        <v>225</v>
      </c>
      <c r="BM489" s="20" t="s">
        <v>417</v>
      </c>
    </row>
    <row r="490" spans="2:63" s="10" customFormat="1" ht="29.85" customHeight="1">
      <c r="B490" s="172"/>
      <c r="C490" s="173"/>
      <c r="D490" s="174" t="s">
        <v>71</v>
      </c>
      <c r="E490" s="198" t="s">
        <v>360</v>
      </c>
      <c r="F490" s="198" t="s">
        <v>361</v>
      </c>
      <c r="G490" s="173"/>
      <c r="H490" s="173"/>
      <c r="I490" s="176"/>
      <c r="J490" s="199">
        <f>BK490</f>
        <v>0</v>
      </c>
      <c r="K490" s="173"/>
      <c r="L490" s="178"/>
      <c r="M490" s="179"/>
      <c r="N490" s="180"/>
      <c r="O490" s="180"/>
      <c r="P490" s="181">
        <f>P491</f>
        <v>0</v>
      </c>
      <c r="Q490" s="180"/>
      <c r="R490" s="181">
        <f>R491</f>
        <v>0</v>
      </c>
      <c r="S490" s="180"/>
      <c r="T490" s="182">
        <f>T491</f>
        <v>0</v>
      </c>
      <c r="AR490" s="183" t="s">
        <v>80</v>
      </c>
      <c r="AT490" s="184" t="s">
        <v>71</v>
      </c>
      <c r="AU490" s="184" t="s">
        <v>80</v>
      </c>
      <c r="AY490" s="183" t="s">
        <v>219</v>
      </c>
      <c r="BK490" s="185">
        <f>BK491</f>
        <v>0</v>
      </c>
    </row>
    <row r="491" spans="2:65" s="1" customFormat="1" ht="16.5" customHeight="1">
      <c r="B491" s="37"/>
      <c r="C491" s="186" t="s">
        <v>418</v>
      </c>
      <c r="D491" s="186" t="s">
        <v>220</v>
      </c>
      <c r="E491" s="187" t="s">
        <v>363</v>
      </c>
      <c r="F491" s="188" t="s">
        <v>364</v>
      </c>
      <c r="G491" s="189" t="s">
        <v>236</v>
      </c>
      <c r="H491" s="190">
        <v>2</v>
      </c>
      <c r="I491" s="191"/>
      <c r="J491" s="192">
        <f>ROUND(I491*H491,2)</f>
        <v>0</v>
      </c>
      <c r="K491" s="188" t="s">
        <v>224</v>
      </c>
      <c r="L491" s="57"/>
      <c r="M491" s="193" t="s">
        <v>21</v>
      </c>
      <c r="N491" s="194" t="s">
        <v>43</v>
      </c>
      <c r="O491" s="38"/>
      <c r="P491" s="195">
        <f>O491*H491</f>
        <v>0</v>
      </c>
      <c r="Q491" s="195">
        <v>0</v>
      </c>
      <c r="R491" s="195">
        <f>Q491*H491</f>
        <v>0</v>
      </c>
      <c r="S491" s="195">
        <v>0</v>
      </c>
      <c r="T491" s="196">
        <f>S491*H491</f>
        <v>0</v>
      </c>
      <c r="AR491" s="20" t="s">
        <v>225</v>
      </c>
      <c r="AT491" s="20" t="s">
        <v>220</v>
      </c>
      <c r="AU491" s="20" t="s">
        <v>82</v>
      </c>
      <c r="AY491" s="20" t="s">
        <v>219</v>
      </c>
      <c r="BE491" s="197">
        <f>IF(N491="základní",J491,0)</f>
        <v>0</v>
      </c>
      <c r="BF491" s="197">
        <f>IF(N491="snížená",J491,0)</f>
        <v>0</v>
      </c>
      <c r="BG491" s="197">
        <f>IF(N491="zákl. přenesená",J491,0)</f>
        <v>0</v>
      </c>
      <c r="BH491" s="197">
        <f>IF(N491="sníž. přenesená",J491,0)</f>
        <v>0</v>
      </c>
      <c r="BI491" s="197">
        <f>IF(N491="nulová",J491,0)</f>
        <v>0</v>
      </c>
      <c r="BJ491" s="20" t="s">
        <v>80</v>
      </c>
      <c r="BK491" s="197">
        <f>ROUND(I491*H491,2)</f>
        <v>0</v>
      </c>
      <c r="BL491" s="20" t="s">
        <v>225</v>
      </c>
      <c r="BM491" s="20" t="s">
        <v>419</v>
      </c>
    </row>
    <row r="492" spans="2:63" s="10" customFormat="1" ht="29.85" customHeight="1">
      <c r="B492" s="172"/>
      <c r="C492" s="173"/>
      <c r="D492" s="174" t="s">
        <v>71</v>
      </c>
      <c r="E492" s="198" t="s">
        <v>256</v>
      </c>
      <c r="F492" s="198" t="s">
        <v>257</v>
      </c>
      <c r="G492" s="173"/>
      <c r="H492" s="173"/>
      <c r="I492" s="176"/>
      <c r="J492" s="199">
        <f>BK492</f>
        <v>0</v>
      </c>
      <c r="K492" s="173"/>
      <c r="L492" s="178"/>
      <c r="M492" s="179"/>
      <c r="N492" s="180"/>
      <c r="O492" s="180"/>
      <c r="P492" s="181">
        <f>P493</f>
        <v>0</v>
      </c>
      <c r="Q492" s="180"/>
      <c r="R492" s="181">
        <f>R493</f>
        <v>0</v>
      </c>
      <c r="S492" s="180"/>
      <c r="T492" s="182">
        <f>T493</f>
        <v>0</v>
      </c>
      <c r="AR492" s="183" t="s">
        <v>80</v>
      </c>
      <c r="AT492" s="184" t="s">
        <v>71</v>
      </c>
      <c r="AU492" s="184" t="s">
        <v>80</v>
      </c>
      <c r="AY492" s="183" t="s">
        <v>219</v>
      </c>
      <c r="BK492" s="185">
        <f>BK493</f>
        <v>0</v>
      </c>
    </row>
    <row r="493" spans="2:65" s="1" customFormat="1" ht="16.5" customHeight="1">
      <c r="B493" s="37"/>
      <c r="C493" s="186" t="s">
        <v>350</v>
      </c>
      <c r="D493" s="186" t="s">
        <v>220</v>
      </c>
      <c r="E493" s="187" t="s">
        <v>366</v>
      </c>
      <c r="F493" s="188" t="s">
        <v>260</v>
      </c>
      <c r="G493" s="189" t="s">
        <v>223</v>
      </c>
      <c r="H493" s="190">
        <v>1</v>
      </c>
      <c r="I493" s="191"/>
      <c r="J493" s="192">
        <f>ROUND(I493*H493,2)</f>
        <v>0</v>
      </c>
      <c r="K493" s="188" t="s">
        <v>224</v>
      </c>
      <c r="L493" s="57"/>
      <c r="M493" s="193" t="s">
        <v>21</v>
      </c>
      <c r="N493" s="194" t="s">
        <v>43</v>
      </c>
      <c r="O493" s="38"/>
      <c r="P493" s="195">
        <f>O493*H493</f>
        <v>0</v>
      </c>
      <c r="Q493" s="195">
        <v>0</v>
      </c>
      <c r="R493" s="195">
        <f>Q493*H493</f>
        <v>0</v>
      </c>
      <c r="S493" s="195">
        <v>0</v>
      </c>
      <c r="T493" s="196">
        <f>S493*H493</f>
        <v>0</v>
      </c>
      <c r="AR493" s="20" t="s">
        <v>225</v>
      </c>
      <c r="AT493" s="20" t="s">
        <v>220</v>
      </c>
      <c r="AU493" s="20" t="s">
        <v>82</v>
      </c>
      <c r="AY493" s="20" t="s">
        <v>219</v>
      </c>
      <c r="BE493" s="197">
        <f>IF(N493="základní",J493,0)</f>
        <v>0</v>
      </c>
      <c r="BF493" s="197">
        <f>IF(N493="snížená",J493,0)</f>
        <v>0</v>
      </c>
      <c r="BG493" s="197">
        <f>IF(N493="zákl. přenesená",J493,0)</f>
        <v>0</v>
      </c>
      <c r="BH493" s="197">
        <f>IF(N493="sníž. přenesená",J493,0)</f>
        <v>0</v>
      </c>
      <c r="BI493" s="197">
        <f>IF(N493="nulová",J493,0)</f>
        <v>0</v>
      </c>
      <c r="BJ493" s="20" t="s">
        <v>80</v>
      </c>
      <c r="BK493" s="197">
        <f>ROUND(I493*H493,2)</f>
        <v>0</v>
      </c>
      <c r="BL493" s="20" t="s">
        <v>225</v>
      </c>
      <c r="BM493" s="20" t="s">
        <v>420</v>
      </c>
    </row>
    <row r="494" spans="2:63" s="10" customFormat="1" ht="29.85" customHeight="1">
      <c r="B494" s="172"/>
      <c r="C494" s="173"/>
      <c r="D494" s="174" t="s">
        <v>71</v>
      </c>
      <c r="E494" s="198" t="s">
        <v>262</v>
      </c>
      <c r="F494" s="198" t="s">
        <v>263</v>
      </c>
      <c r="G494" s="173"/>
      <c r="H494" s="173"/>
      <c r="I494" s="176"/>
      <c r="J494" s="199">
        <f>BK494</f>
        <v>0</v>
      </c>
      <c r="K494" s="173"/>
      <c r="L494" s="178"/>
      <c r="M494" s="179"/>
      <c r="N494" s="180"/>
      <c r="O494" s="180"/>
      <c r="P494" s="181">
        <f>SUM(P495:P501)</f>
        <v>0</v>
      </c>
      <c r="Q494" s="180"/>
      <c r="R494" s="181">
        <f>SUM(R495:R501)</f>
        <v>0</v>
      </c>
      <c r="S494" s="180"/>
      <c r="T494" s="182">
        <f>SUM(T495:T501)</f>
        <v>0</v>
      </c>
      <c r="AR494" s="183" t="s">
        <v>80</v>
      </c>
      <c r="AT494" s="184" t="s">
        <v>71</v>
      </c>
      <c r="AU494" s="184" t="s">
        <v>80</v>
      </c>
      <c r="AY494" s="183" t="s">
        <v>219</v>
      </c>
      <c r="BK494" s="185">
        <f>SUM(BK495:BK501)</f>
        <v>0</v>
      </c>
    </row>
    <row r="495" spans="2:65" s="1" customFormat="1" ht="16.5" customHeight="1">
      <c r="B495" s="37"/>
      <c r="C495" s="186" t="s">
        <v>421</v>
      </c>
      <c r="D495" s="186" t="s">
        <v>220</v>
      </c>
      <c r="E495" s="187" t="s">
        <v>264</v>
      </c>
      <c r="F495" s="188" t="s">
        <v>265</v>
      </c>
      <c r="G495" s="189" t="s">
        <v>236</v>
      </c>
      <c r="H495" s="190">
        <v>3</v>
      </c>
      <c r="I495" s="191"/>
      <c r="J495" s="192">
        <f aca="true" t="shared" si="40" ref="J495:J501">ROUND(I495*H495,2)</f>
        <v>0</v>
      </c>
      <c r="K495" s="188" t="s">
        <v>224</v>
      </c>
      <c r="L495" s="57"/>
      <c r="M495" s="193" t="s">
        <v>21</v>
      </c>
      <c r="N495" s="194" t="s">
        <v>43</v>
      </c>
      <c r="O495" s="38"/>
      <c r="P495" s="195">
        <f aca="true" t="shared" si="41" ref="P495:P501">O495*H495</f>
        <v>0</v>
      </c>
      <c r="Q495" s="195">
        <v>0</v>
      </c>
      <c r="R495" s="195">
        <f aca="true" t="shared" si="42" ref="R495:R501">Q495*H495</f>
        <v>0</v>
      </c>
      <c r="S495" s="195">
        <v>0</v>
      </c>
      <c r="T495" s="196">
        <f aca="true" t="shared" si="43" ref="T495:T501">S495*H495</f>
        <v>0</v>
      </c>
      <c r="AR495" s="20" t="s">
        <v>225</v>
      </c>
      <c r="AT495" s="20" t="s">
        <v>220</v>
      </c>
      <c r="AU495" s="20" t="s">
        <v>82</v>
      </c>
      <c r="AY495" s="20" t="s">
        <v>219</v>
      </c>
      <c r="BE495" s="197">
        <f aca="true" t="shared" si="44" ref="BE495:BE501">IF(N495="základní",J495,0)</f>
        <v>0</v>
      </c>
      <c r="BF495" s="197">
        <f aca="true" t="shared" si="45" ref="BF495:BF501">IF(N495="snížená",J495,0)</f>
        <v>0</v>
      </c>
      <c r="BG495" s="197">
        <f aca="true" t="shared" si="46" ref="BG495:BG501">IF(N495="zákl. přenesená",J495,0)</f>
        <v>0</v>
      </c>
      <c r="BH495" s="197">
        <f aca="true" t="shared" si="47" ref="BH495:BH501">IF(N495="sníž. přenesená",J495,0)</f>
        <v>0</v>
      </c>
      <c r="BI495" s="197">
        <f aca="true" t="shared" si="48" ref="BI495:BI501">IF(N495="nulová",J495,0)</f>
        <v>0</v>
      </c>
      <c r="BJ495" s="20" t="s">
        <v>80</v>
      </c>
      <c r="BK495" s="197">
        <f aca="true" t="shared" si="49" ref="BK495:BK501">ROUND(I495*H495,2)</f>
        <v>0</v>
      </c>
      <c r="BL495" s="20" t="s">
        <v>225</v>
      </c>
      <c r="BM495" s="20" t="s">
        <v>422</v>
      </c>
    </row>
    <row r="496" spans="2:65" s="1" customFormat="1" ht="16.5" customHeight="1">
      <c r="B496" s="37"/>
      <c r="C496" s="186" t="s">
        <v>354</v>
      </c>
      <c r="D496" s="186" t="s">
        <v>220</v>
      </c>
      <c r="E496" s="187" t="s">
        <v>268</v>
      </c>
      <c r="F496" s="188" t="s">
        <v>269</v>
      </c>
      <c r="G496" s="189" t="s">
        <v>236</v>
      </c>
      <c r="H496" s="190">
        <v>14</v>
      </c>
      <c r="I496" s="191"/>
      <c r="J496" s="192">
        <f t="shared" si="40"/>
        <v>0</v>
      </c>
      <c r="K496" s="188" t="s">
        <v>224</v>
      </c>
      <c r="L496" s="57"/>
      <c r="M496" s="193" t="s">
        <v>21</v>
      </c>
      <c r="N496" s="194" t="s">
        <v>43</v>
      </c>
      <c r="O496" s="38"/>
      <c r="P496" s="195">
        <f t="shared" si="41"/>
        <v>0</v>
      </c>
      <c r="Q496" s="195">
        <v>0</v>
      </c>
      <c r="R496" s="195">
        <f t="shared" si="42"/>
        <v>0</v>
      </c>
      <c r="S496" s="195">
        <v>0</v>
      </c>
      <c r="T496" s="196">
        <f t="shared" si="43"/>
        <v>0</v>
      </c>
      <c r="AR496" s="20" t="s">
        <v>225</v>
      </c>
      <c r="AT496" s="20" t="s">
        <v>220</v>
      </c>
      <c r="AU496" s="20" t="s">
        <v>82</v>
      </c>
      <c r="AY496" s="20" t="s">
        <v>219</v>
      </c>
      <c r="BE496" s="197">
        <f t="shared" si="44"/>
        <v>0</v>
      </c>
      <c r="BF496" s="197">
        <f t="shared" si="45"/>
        <v>0</v>
      </c>
      <c r="BG496" s="197">
        <f t="shared" si="46"/>
        <v>0</v>
      </c>
      <c r="BH496" s="197">
        <f t="shared" si="47"/>
        <v>0</v>
      </c>
      <c r="BI496" s="197">
        <f t="shared" si="48"/>
        <v>0</v>
      </c>
      <c r="BJ496" s="20" t="s">
        <v>80</v>
      </c>
      <c r="BK496" s="197">
        <f t="shared" si="49"/>
        <v>0</v>
      </c>
      <c r="BL496" s="20" t="s">
        <v>225</v>
      </c>
      <c r="BM496" s="20" t="s">
        <v>423</v>
      </c>
    </row>
    <row r="497" spans="2:65" s="1" customFormat="1" ht="16.5" customHeight="1">
      <c r="B497" s="37"/>
      <c r="C497" s="186" t="s">
        <v>424</v>
      </c>
      <c r="D497" s="186" t="s">
        <v>220</v>
      </c>
      <c r="E497" s="187" t="s">
        <v>372</v>
      </c>
      <c r="F497" s="188" t="s">
        <v>373</v>
      </c>
      <c r="G497" s="189" t="s">
        <v>236</v>
      </c>
      <c r="H497" s="190">
        <v>2</v>
      </c>
      <c r="I497" s="191"/>
      <c r="J497" s="192">
        <f t="shared" si="40"/>
        <v>0</v>
      </c>
      <c r="K497" s="188" t="s">
        <v>224</v>
      </c>
      <c r="L497" s="57"/>
      <c r="M497" s="193" t="s">
        <v>21</v>
      </c>
      <c r="N497" s="194" t="s">
        <v>43</v>
      </c>
      <c r="O497" s="38"/>
      <c r="P497" s="195">
        <f t="shared" si="41"/>
        <v>0</v>
      </c>
      <c r="Q497" s="195">
        <v>0</v>
      </c>
      <c r="R497" s="195">
        <f t="shared" si="42"/>
        <v>0</v>
      </c>
      <c r="S497" s="195">
        <v>0</v>
      </c>
      <c r="T497" s="196">
        <f t="shared" si="43"/>
        <v>0</v>
      </c>
      <c r="AR497" s="20" t="s">
        <v>225</v>
      </c>
      <c r="AT497" s="20" t="s">
        <v>220</v>
      </c>
      <c r="AU497" s="20" t="s">
        <v>82</v>
      </c>
      <c r="AY497" s="20" t="s">
        <v>219</v>
      </c>
      <c r="BE497" s="197">
        <f t="shared" si="44"/>
        <v>0</v>
      </c>
      <c r="BF497" s="197">
        <f t="shared" si="45"/>
        <v>0</v>
      </c>
      <c r="BG497" s="197">
        <f t="shared" si="46"/>
        <v>0</v>
      </c>
      <c r="BH497" s="197">
        <f t="shared" si="47"/>
        <v>0</v>
      </c>
      <c r="BI497" s="197">
        <f t="shared" si="48"/>
        <v>0</v>
      </c>
      <c r="BJ497" s="20" t="s">
        <v>80</v>
      </c>
      <c r="BK497" s="197">
        <f t="shared" si="49"/>
        <v>0</v>
      </c>
      <c r="BL497" s="20" t="s">
        <v>225</v>
      </c>
      <c r="BM497" s="20" t="s">
        <v>425</v>
      </c>
    </row>
    <row r="498" spans="2:65" s="1" customFormat="1" ht="16.5" customHeight="1">
      <c r="B498" s="37"/>
      <c r="C498" s="186" t="s">
        <v>359</v>
      </c>
      <c r="D498" s="186" t="s">
        <v>220</v>
      </c>
      <c r="E498" s="187" t="s">
        <v>426</v>
      </c>
      <c r="F498" s="188" t="s">
        <v>272</v>
      </c>
      <c r="G498" s="189" t="s">
        <v>223</v>
      </c>
      <c r="H498" s="190">
        <v>1</v>
      </c>
      <c r="I498" s="191"/>
      <c r="J498" s="192">
        <f t="shared" si="40"/>
        <v>0</v>
      </c>
      <c r="K498" s="188" t="s">
        <v>224</v>
      </c>
      <c r="L498" s="57"/>
      <c r="M498" s="193" t="s">
        <v>21</v>
      </c>
      <c r="N498" s="194" t="s">
        <v>43</v>
      </c>
      <c r="O498" s="38"/>
      <c r="P498" s="195">
        <f t="shared" si="41"/>
        <v>0</v>
      </c>
      <c r="Q498" s="195">
        <v>0</v>
      </c>
      <c r="R498" s="195">
        <f t="shared" si="42"/>
        <v>0</v>
      </c>
      <c r="S498" s="195">
        <v>0</v>
      </c>
      <c r="T498" s="196">
        <f t="shared" si="43"/>
        <v>0</v>
      </c>
      <c r="AR498" s="20" t="s">
        <v>225</v>
      </c>
      <c r="AT498" s="20" t="s">
        <v>220</v>
      </c>
      <c r="AU498" s="20" t="s">
        <v>82</v>
      </c>
      <c r="AY498" s="20" t="s">
        <v>219</v>
      </c>
      <c r="BE498" s="197">
        <f t="shared" si="44"/>
        <v>0</v>
      </c>
      <c r="BF498" s="197">
        <f t="shared" si="45"/>
        <v>0</v>
      </c>
      <c r="BG498" s="197">
        <f t="shared" si="46"/>
        <v>0</v>
      </c>
      <c r="BH498" s="197">
        <f t="shared" si="47"/>
        <v>0</v>
      </c>
      <c r="BI498" s="197">
        <f t="shared" si="48"/>
        <v>0</v>
      </c>
      <c r="BJ498" s="20" t="s">
        <v>80</v>
      </c>
      <c r="BK498" s="197">
        <f t="shared" si="49"/>
        <v>0</v>
      </c>
      <c r="BL498" s="20" t="s">
        <v>225</v>
      </c>
      <c r="BM498" s="20" t="s">
        <v>427</v>
      </c>
    </row>
    <row r="499" spans="2:65" s="1" customFormat="1" ht="16.5" customHeight="1">
      <c r="B499" s="37"/>
      <c r="C499" s="186" t="s">
        <v>428</v>
      </c>
      <c r="D499" s="186" t="s">
        <v>220</v>
      </c>
      <c r="E499" s="187" t="s">
        <v>378</v>
      </c>
      <c r="F499" s="188" t="s">
        <v>379</v>
      </c>
      <c r="G499" s="189" t="s">
        <v>223</v>
      </c>
      <c r="H499" s="190">
        <v>1</v>
      </c>
      <c r="I499" s="191"/>
      <c r="J499" s="192">
        <f t="shared" si="40"/>
        <v>0</v>
      </c>
      <c r="K499" s="188" t="s">
        <v>224</v>
      </c>
      <c r="L499" s="57"/>
      <c r="M499" s="193" t="s">
        <v>21</v>
      </c>
      <c r="N499" s="194" t="s">
        <v>43</v>
      </c>
      <c r="O499" s="38"/>
      <c r="P499" s="195">
        <f t="shared" si="41"/>
        <v>0</v>
      </c>
      <c r="Q499" s="195">
        <v>0</v>
      </c>
      <c r="R499" s="195">
        <f t="shared" si="42"/>
        <v>0</v>
      </c>
      <c r="S499" s="195">
        <v>0</v>
      </c>
      <c r="T499" s="196">
        <f t="shared" si="43"/>
        <v>0</v>
      </c>
      <c r="AR499" s="20" t="s">
        <v>225</v>
      </c>
      <c r="AT499" s="20" t="s">
        <v>220</v>
      </c>
      <c r="AU499" s="20" t="s">
        <v>82</v>
      </c>
      <c r="AY499" s="20" t="s">
        <v>219</v>
      </c>
      <c r="BE499" s="197">
        <f t="shared" si="44"/>
        <v>0</v>
      </c>
      <c r="BF499" s="197">
        <f t="shared" si="45"/>
        <v>0</v>
      </c>
      <c r="BG499" s="197">
        <f t="shared" si="46"/>
        <v>0</v>
      </c>
      <c r="BH499" s="197">
        <f t="shared" si="47"/>
        <v>0</v>
      </c>
      <c r="BI499" s="197">
        <f t="shared" si="48"/>
        <v>0</v>
      </c>
      <c r="BJ499" s="20" t="s">
        <v>80</v>
      </c>
      <c r="BK499" s="197">
        <f t="shared" si="49"/>
        <v>0</v>
      </c>
      <c r="BL499" s="20" t="s">
        <v>225</v>
      </c>
      <c r="BM499" s="20" t="s">
        <v>429</v>
      </c>
    </row>
    <row r="500" spans="2:65" s="1" customFormat="1" ht="16.5" customHeight="1">
      <c r="B500" s="37"/>
      <c r="C500" s="186" t="s">
        <v>365</v>
      </c>
      <c r="D500" s="186" t="s">
        <v>220</v>
      </c>
      <c r="E500" s="187" t="s">
        <v>278</v>
      </c>
      <c r="F500" s="188" t="s">
        <v>279</v>
      </c>
      <c r="G500" s="189" t="s">
        <v>223</v>
      </c>
      <c r="H500" s="190">
        <v>1</v>
      </c>
      <c r="I500" s="191"/>
      <c r="J500" s="192">
        <f t="shared" si="40"/>
        <v>0</v>
      </c>
      <c r="K500" s="188" t="s">
        <v>224</v>
      </c>
      <c r="L500" s="57"/>
      <c r="M500" s="193" t="s">
        <v>21</v>
      </c>
      <c r="N500" s="194" t="s">
        <v>43</v>
      </c>
      <c r="O500" s="38"/>
      <c r="P500" s="195">
        <f t="shared" si="41"/>
        <v>0</v>
      </c>
      <c r="Q500" s="195">
        <v>0</v>
      </c>
      <c r="R500" s="195">
        <f t="shared" si="42"/>
        <v>0</v>
      </c>
      <c r="S500" s="195">
        <v>0</v>
      </c>
      <c r="T500" s="196">
        <f t="shared" si="43"/>
        <v>0</v>
      </c>
      <c r="AR500" s="20" t="s">
        <v>225</v>
      </c>
      <c r="AT500" s="20" t="s">
        <v>220</v>
      </c>
      <c r="AU500" s="20" t="s">
        <v>82</v>
      </c>
      <c r="AY500" s="20" t="s">
        <v>219</v>
      </c>
      <c r="BE500" s="197">
        <f t="shared" si="44"/>
        <v>0</v>
      </c>
      <c r="BF500" s="197">
        <f t="shared" si="45"/>
        <v>0</v>
      </c>
      <c r="BG500" s="197">
        <f t="shared" si="46"/>
        <v>0</v>
      </c>
      <c r="BH500" s="197">
        <f t="shared" si="47"/>
        <v>0</v>
      </c>
      <c r="BI500" s="197">
        <f t="shared" si="48"/>
        <v>0</v>
      </c>
      <c r="BJ500" s="20" t="s">
        <v>80</v>
      </c>
      <c r="BK500" s="197">
        <f t="shared" si="49"/>
        <v>0</v>
      </c>
      <c r="BL500" s="20" t="s">
        <v>225</v>
      </c>
      <c r="BM500" s="20" t="s">
        <v>430</v>
      </c>
    </row>
    <row r="501" spans="2:65" s="1" customFormat="1" ht="16.5" customHeight="1">
      <c r="B501" s="37"/>
      <c r="C501" s="186" t="s">
        <v>431</v>
      </c>
      <c r="D501" s="186" t="s">
        <v>220</v>
      </c>
      <c r="E501" s="187" t="s">
        <v>432</v>
      </c>
      <c r="F501" s="188" t="s">
        <v>282</v>
      </c>
      <c r="G501" s="189" t="s">
        <v>223</v>
      </c>
      <c r="H501" s="190">
        <v>1</v>
      </c>
      <c r="I501" s="191"/>
      <c r="J501" s="192">
        <f t="shared" si="40"/>
        <v>0</v>
      </c>
      <c r="K501" s="188" t="s">
        <v>224</v>
      </c>
      <c r="L501" s="57"/>
      <c r="M501" s="193" t="s">
        <v>21</v>
      </c>
      <c r="N501" s="194" t="s">
        <v>43</v>
      </c>
      <c r="O501" s="38"/>
      <c r="P501" s="195">
        <f t="shared" si="41"/>
        <v>0</v>
      </c>
      <c r="Q501" s="195">
        <v>0</v>
      </c>
      <c r="R501" s="195">
        <f t="shared" si="42"/>
        <v>0</v>
      </c>
      <c r="S501" s="195">
        <v>0</v>
      </c>
      <c r="T501" s="196">
        <f t="shared" si="43"/>
        <v>0</v>
      </c>
      <c r="AR501" s="20" t="s">
        <v>225</v>
      </c>
      <c r="AT501" s="20" t="s">
        <v>220</v>
      </c>
      <c r="AU501" s="20" t="s">
        <v>82</v>
      </c>
      <c r="AY501" s="20" t="s">
        <v>219</v>
      </c>
      <c r="BE501" s="197">
        <f t="shared" si="44"/>
        <v>0</v>
      </c>
      <c r="BF501" s="197">
        <f t="shared" si="45"/>
        <v>0</v>
      </c>
      <c r="BG501" s="197">
        <f t="shared" si="46"/>
        <v>0</v>
      </c>
      <c r="BH501" s="197">
        <f t="shared" si="47"/>
        <v>0</v>
      </c>
      <c r="BI501" s="197">
        <f t="shared" si="48"/>
        <v>0</v>
      </c>
      <c r="BJ501" s="20" t="s">
        <v>80</v>
      </c>
      <c r="BK501" s="197">
        <f t="shared" si="49"/>
        <v>0</v>
      </c>
      <c r="BL501" s="20" t="s">
        <v>225</v>
      </c>
      <c r="BM501" s="20" t="s">
        <v>433</v>
      </c>
    </row>
    <row r="502" spans="2:63" s="10" customFormat="1" ht="37.35" customHeight="1">
      <c r="B502" s="172"/>
      <c r="C502" s="173"/>
      <c r="D502" s="174" t="s">
        <v>71</v>
      </c>
      <c r="E502" s="175" t="s">
        <v>434</v>
      </c>
      <c r="F502" s="175" t="s">
        <v>435</v>
      </c>
      <c r="G502" s="173"/>
      <c r="H502" s="173"/>
      <c r="I502" s="176"/>
      <c r="J502" s="177">
        <f>BK502</f>
        <v>0</v>
      </c>
      <c r="K502" s="173"/>
      <c r="L502" s="178"/>
      <c r="M502" s="179"/>
      <c r="N502" s="180"/>
      <c r="O502" s="180"/>
      <c r="P502" s="181">
        <f>P503+P504+P505+P508+P511+P513+P515+P522+P527+P529+P531+P533</f>
        <v>0</v>
      </c>
      <c r="Q502" s="180"/>
      <c r="R502" s="181">
        <f>R503+R504+R505+R508+R511+R513+R515+R522+R527+R529+R531+R533</f>
        <v>0</v>
      </c>
      <c r="S502" s="180"/>
      <c r="T502" s="182">
        <f>T503+T504+T505+T508+T511+T513+T515+T522+T527+T529+T531+T533</f>
        <v>0</v>
      </c>
      <c r="AR502" s="183" t="s">
        <v>80</v>
      </c>
      <c r="AT502" s="184" t="s">
        <v>71</v>
      </c>
      <c r="AU502" s="184" t="s">
        <v>72</v>
      </c>
      <c r="AY502" s="183" t="s">
        <v>219</v>
      </c>
      <c r="BK502" s="185">
        <f>BK503+BK504+BK505+BK508+BK511+BK513+BK515+BK522+BK527+BK529+BK531+BK533</f>
        <v>0</v>
      </c>
    </row>
    <row r="503" spans="2:65" s="1" customFormat="1" ht="16.5" customHeight="1">
      <c r="B503" s="37"/>
      <c r="C503" s="186" t="s">
        <v>367</v>
      </c>
      <c r="D503" s="186" t="s">
        <v>220</v>
      </c>
      <c r="E503" s="187" t="s">
        <v>436</v>
      </c>
      <c r="F503" s="188" t="s">
        <v>222</v>
      </c>
      <c r="G503" s="189" t="s">
        <v>223</v>
      </c>
      <c r="H503" s="190">
        <v>1</v>
      </c>
      <c r="I503" s="191"/>
      <c r="J503" s="192">
        <f>ROUND(I503*H503,2)</f>
        <v>0</v>
      </c>
      <c r="K503" s="188" t="s">
        <v>224</v>
      </c>
      <c r="L503" s="57"/>
      <c r="M503" s="193" t="s">
        <v>21</v>
      </c>
      <c r="N503" s="194" t="s">
        <v>43</v>
      </c>
      <c r="O503" s="38"/>
      <c r="P503" s="195">
        <f>O503*H503</f>
        <v>0</v>
      </c>
      <c r="Q503" s="195">
        <v>0</v>
      </c>
      <c r="R503" s="195">
        <f>Q503*H503</f>
        <v>0</v>
      </c>
      <c r="S503" s="195">
        <v>0</v>
      </c>
      <c r="T503" s="196">
        <f>S503*H503</f>
        <v>0</v>
      </c>
      <c r="AR503" s="20" t="s">
        <v>225</v>
      </c>
      <c r="AT503" s="20" t="s">
        <v>220</v>
      </c>
      <c r="AU503" s="20" t="s">
        <v>80</v>
      </c>
      <c r="AY503" s="20" t="s">
        <v>219</v>
      </c>
      <c r="BE503" s="197">
        <f>IF(N503="základní",J503,0)</f>
        <v>0</v>
      </c>
      <c r="BF503" s="197">
        <f>IF(N503="snížená",J503,0)</f>
        <v>0</v>
      </c>
      <c r="BG503" s="197">
        <f>IF(N503="zákl. přenesená",J503,0)</f>
        <v>0</v>
      </c>
      <c r="BH503" s="197">
        <f>IF(N503="sníž. přenesená",J503,0)</f>
        <v>0</v>
      </c>
      <c r="BI503" s="197">
        <f>IF(N503="nulová",J503,0)</f>
        <v>0</v>
      </c>
      <c r="BJ503" s="20" t="s">
        <v>80</v>
      </c>
      <c r="BK503" s="197">
        <f>ROUND(I503*H503,2)</f>
        <v>0</v>
      </c>
      <c r="BL503" s="20" t="s">
        <v>225</v>
      </c>
      <c r="BM503" s="20" t="s">
        <v>437</v>
      </c>
    </row>
    <row r="504" spans="2:65" s="1" customFormat="1" ht="16.5" customHeight="1">
      <c r="B504" s="37"/>
      <c r="C504" s="186" t="s">
        <v>438</v>
      </c>
      <c r="D504" s="186" t="s">
        <v>220</v>
      </c>
      <c r="E504" s="187" t="s">
        <v>439</v>
      </c>
      <c r="F504" s="188" t="s">
        <v>227</v>
      </c>
      <c r="G504" s="189" t="s">
        <v>223</v>
      </c>
      <c r="H504" s="190">
        <v>1</v>
      </c>
      <c r="I504" s="191"/>
      <c r="J504" s="192">
        <f>ROUND(I504*H504,2)</f>
        <v>0</v>
      </c>
      <c r="K504" s="188" t="s">
        <v>224</v>
      </c>
      <c r="L504" s="57"/>
      <c r="M504" s="193" t="s">
        <v>21</v>
      </c>
      <c r="N504" s="194" t="s">
        <v>43</v>
      </c>
      <c r="O504" s="38"/>
      <c r="P504" s="195">
        <f>O504*H504</f>
        <v>0</v>
      </c>
      <c r="Q504" s="195">
        <v>0</v>
      </c>
      <c r="R504" s="195">
        <f>Q504*H504</f>
        <v>0</v>
      </c>
      <c r="S504" s="195">
        <v>0</v>
      </c>
      <c r="T504" s="196">
        <f>S504*H504</f>
        <v>0</v>
      </c>
      <c r="AR504" s="20" t="s">
        <v>225</v>
      </c>
      <c r="AT504" s="20" t="s">
        <v>220</v>
      </c>
      <c r="AU504" s="20" t="s">
        <v>80</v>
      </c>
      <c r="AY504" s="20" t="s">
        <v>219</v>
      </c>
      <c r="BE504" s="197">
        <f>IF(N504="základní",J504,0)</f>
        <v>0</v>
      </c>
      <c r="BF504" s="197">
        <f>IF(N504="snížená",J504,0)</f>
        <v>0</v>
      </c>
      <c r="BG504" s="197">
        <f>IF(N504="zákl. přenesená",J504,0)</f>
        <v>0</v>
      </c>
      <c r="BH504" s="197">
        <f>IF(N504="sníž. přenesená",J504,0)</f>
        <v>0</v>
      </c>
      <c r="BI504" s="197">
        <f>IF(N504="nulová",J504,0)</f>
        <v>0</v>
      </c>
      <c r="BJ504" s="20" t="s">
        <v>80</v>
      </c>
      <c r="BK504" s="197">
        <f>ROUND(I504*H504,2)</f>
        <v>0</v>
      </c>
      <c r="BL504" s="20" t="s">
        <v>225</v>
      </c>
      <c r="BM504" s="20" t="s">
        <v>440</v>
      </c>
    </row>
    <row r="505" spans="2:63" s="10" customFormat="1" ht="29.85" customHeight="1">
      <c r="B505" s="172"/>
      <c r="C505" s="173"/>
      <c r="D505" s="174" t="s">
        <v>71</v>
      </c>
      <c r="E505" s="198" t="s">
        <v>232</v>
      </c>
      <c r="F505" s="198" t="s">
        <v>233</v>
      </c>
      <c r="G505" s="173"/>
      <c r="H505" s="173"/>
      <c r="I505" s="176"/>
      <c r="J505" s="199">
        <f>BK505</f>
        <v>0</v>
      </c>
      <c r="K505" s="173"/>
      <c r="L505" s="178"/>
      <c r="M505" s="179"/>
      <c r="N505" s="180"/>
      <c r="O505" s="180"/>
      <c r="P505" s="181">
        <f>SUM(P506:P507)</f>
        <v>0</v>
      </c>
      <c r="Q505" s="180"/>
      <c r="R505" s="181">
        <f>SUM(R506:R507)</f>
        <v>0</v>
      </c>
      <c r="S505" s="180"/>
      <c r="T505" s="182">
        <f>SUM(T506:T507)</f>
        <v>0</v>
      </c>
      <c r="AR505" s="183" t="s">
        <v>80</v>
      </c>
      <c r="AT505" s="184" t="s">
        <v>71</v>
      </c>
      <c r="AU505" s="184" t="s">
        <v>80</v>
      </c>
      <c r="AY505" s="183" t="s">
        <v>219</v>
      </c>
      <c r="BK505" s="185">
        <f>SUM(BK506:BK507)</f>
        <v>0</v>
      </c>
    </row>
    <row r="506" spans="2:65" s="1" customFormat="1" ht="16.5" customHeight="1">
      <c r="B506" s="37"/>
      <c r="C506" s="186" t="s">
        <v>369</v>
      </c>
      <c r="D506" s="186" t="s">
        <v>220</v>
      </c>
      <c r="E506" s="187" t="s">
        <v>441</v>
      </c>
      <c r="F506" s="188" t="s">
        <v>254</v>
      </c>
      <c r="G506" s="189" t="s">
        <v>236</v>
      </c>
      <c r="H506" s="190">
        <v>1</v>
      </c>
      <c r="I506" s="191"/>
      <c r="J506" s="192">
        <f>ROUND(I506*H506,2)</f>
        <v>0</v>
      </c>
      <c r="K506" s="188" t="s">
        <v>224</v>
      </c>
      <c r="L506" s="57"/>
      <c r="M506" s="193" t="s">
        <v>21</v>
      </c>
      <c r="N506" s="194" t="s">
        <v>43</v>
      </c>
      <c r="O506" s="38"/>
      <c r="P506" s="195">
        <f>O506*H506</f>
        <v>0</v>
      </c>
      <c r="Q506" s="195">
        <v>0</v>
      </c>
      <c r="R506" s="195">
        <f>Q506*H506</f>
        <v>0</v>
      </c>
      <c r="S506" s="195">
        <v>0</v>
      </c>
      <c r="T506" s="196">
        <f>S506*H506</f>
        <v>0</v>
      </c>
      <c r="AR506" s="20" t="s">
        <v>225</v>
      </c>
      <c r="AT506" s="20" t="s">
        <v>220</v>
      </c>
      <c r="AU506" s="20" t="s">
        <v>82</v>
      </c>
      <c r="AY506" s="20" t="s">
        <v>219</v>
      </c>
      <c r="BE506" s="197">
        <f>IF(N506="základní",J506,0)</f>
        <v>0</v>
      </c>
      <c r="BF506" s="197">
        <f>IF(N506="snížená",J506,0)</f>
        <v>0</v>
      </c>
      <c r="BG506" s="197">
        <f>IF(N506="zákl. přenesená",J506,0)</f>
        <v>0</v>
      </c>
      <c r="BH506" s="197">
        <f>IF(N506="sníž. přenesená",J506,0)</f>
        <v>0</v>
      </c>
      <c r="BI506" s="197">
        <f>IF(N506="nulová",J506,0)</f>
        <v>0</v>
      </c>
      <c r="BJ506" s="20" t="s">
        <v>80</v>
      </c>
      <c r="BK506" s="197">
        <f>ROUND(I506*H506,2)</f>
        <v>0</v>
      </c>
      <c r="BL506" s="20" t="s">
        <v>225</v>
      </c>
      <c r="BM506" s="20" t="s">
        <v>442</v>
      </c>
    </row>
    <row r="507" spans="2:65" s="1" customFormat="1" ht="16.5" customHeight="1">
      <c r="B507" s="37"/>
      <c r="C507" s="186" t="s">
        <v>443</v>
      </c>
      <c r="D507" s="186" t="s">
        <v>220</v>
      </c>
      <c r="E507" s="187" t="s">
        <v>294</v>
      </c>
      <c r="F507" s="188" t="s">
        <v>240</v>
      </c>
      <c r="G507" s="189" t="s">
        <v>236</v>
      </c>
      <c r="H507" s="190">
        <v>1</v>
      </c>
      <c r="I507" s="191"/>
      <c r="J507" s="192">
        <f>ROUND(I507*H507,2)</f>
        <v>0</v>
      </c>
      <c r="K507" s="188" t="s">
        <v>224</v>
      </c>
      <c r="L507" s="57"/>
      <c r="M507" s="193" t="s">
        <v>21</v>
      </c>
      <c r="N507" s="194" t="s">
        <v>43</v>
      </c>
      <c r="O507" s="38"/>
      <c r="P507" s="195">
        <f>O507*H507</f>
        <v>0</v>
      </c>
      <c r="Q507" s="195">
        <v>0</v>
      </c>
      <c r="R507" s="195">
        <f>Q507*H507</f>
        <v>0</v>
      </c>
      <c r="S507" s="195">
        <v>0</v>
      </c>
      <c r="T507" s="196">
        <f>S507*H507</f>
        <v>0</v>
      </c>
      <c r="AR507" s="20" t="s">
        <v>225</v>
      </c>
      <c r="AT507" s="20" t="s">
        <v>220</v>
      </c>
      <c r="AU507" s="20" t="s">
        <v>82</v>
      </c>
      <c r="AY507" s="20" t="s">
        <v>219</v>
      </c>
      <c r="BE507" s="197">
        <f>IF(N507="základní",J507,0)</f>
        <v>0</v>
      </c>
      <c r="BF507" s="197">
        <f>IF(N507="snížená",J507,0)</f>
        <v>0</v>
      </c>
      <c r="BG507" s="197">
        <f>IF(N507="zákl. přenesená",J507,0)</f>
        <v>0</v>
      </c>
      <c r="BH507" s="197">
        <f>IF(N507="sníž. přenesená",J507,0)</f>
        <v>0</v>
      </c>
      <c r="BI507" s="197">
        <f>IF(N507="nulová",J507,0)</f>
        <v>0</v>
      </c>
      <c r="BJ507" s="20" t="s">
        <v>80</v>
      </c>
      <c r="BK507" s="197">
        <f>ROUND(I507*H507,2)</f>
        <v>0</v>
      </c>
      <c r="BL507" s="20" t="s">
        <v>225</v>
      </c>
      <c r="BM507" s="20" t="s">
        <v>444</v>
      </c>
    </row>
    <row r="508" spans="2:63" s="10" customFormat="1" ht="29.85" customHeight="1">
      <c r="B508" s="172"/>
      <c r="C508" s="173"/>
      <c r="D508" s="174" t="s">
        <v>71</v>
      </c>
      <c r="E508" s="198" t="s">
        <v>299</v>
      </c>
      <c r="F508" s="198" t="s">
        <v>300</v>
      </c>
      <c r="G508" s="173"/>
      <c r="H508" s="173"/>
      <c r="I508" s="176"/>
      <c r="J508" s="199">
        <f>BK508</f>
        <v>0</v>
      </c>
      <c r="K508" s="173"/>
      <c r="L508" s="178"/>
      <c r="M508" s="179"/>
      <c r="N508" s="180"/>
      <c r="O508" s="180"/>
      <c r="P508" s="181">
        <f>SUM(P509:P510)</f>
        <v>0</v>
      </c>
      <c r="Q508" s="180"/>
      <c r="R508" s="181">
        <f>SUM(R509:R510)</f>
        <v>0</v>
      </c>
      <c r="S508" s="180"/>
      <c r="T508" s="182">
        <f>SUM(T509:T510)</f>
        <v>0</v>
      </c>
      <c r="AR508" s="183" t="s">
        <v>80</v>
      </c>
      <c r="AT508" s="184" t="s">
        <v>71</v>
      </c>
      <c r="AU508" s="184" t="s">
        <v>80</v>
      </c>
      <c r="AY508" s="183" t="s">
        <v>219</v>
      </c>
      <c r="BK508" s="185">
        <f>SUM(BK509:BK510)</f>
        <v>0</v>
      </c>
    </row>
    <row r="509" spans="2:65" s="1" customFormat="1" ht="16.5" customHeight="1">
      <c r="B509" s="37"/>
      <c r="C509" s="186" t="s">
        <v>370</v>
      </c>
      <c r="D509" s="186" t="s">
        <v>220</v>
      </c>
      <c r="E509" s="187" t="s">
        <v>301</v>
      </c>
      <c r="F509" s="188" t="s">
        <v>302</v>
      </c>
      <c r="G509" s="189" t="s">
        <v>236</v>
      </c>
      <c r="H509" s="190">
        <v>1</v>
      </c>
      <c r="I509" s="191"/>
      <c r="J509" s="192">
        <f>ROUND(I509*H509,2)</f>
        <v>0</v>
      </c>
      <c r="K509" s="188" t="s">
        <v>224</v>
      </c>
      <c r="L509" s="57"/>
      <c r="M509" s="193" t="s">
        <v>21</v>
      </c>
      <c r="N509" s="194" t="s">
        <v>43</v>
      </c>
      <c r="O509" s="38"/>
      <c r="P509" s="195">
        <f>O509*H509</f>
        <v>0</v>
      </c>
      <c r="Q509" s="195">
        <v>0</v>
      </c>
      <c r="R509" s="195">
        <f>Q509*H509</f>
        <v>0</v>
      </c>
      <c r="S509" s="195">
        <v>0</v>
      </c>
      <c r="T509" s="196">
        <f>S509*H509</f>
        <v>0</v>
      </c>
      <c r="AR509" s="20" t="s">
        <v>225</v>
      </c>
      <c r="AT509" s="20" t="s">
        <v>220</v>
      </c>
      <c r="AU509" s="20" t="s">
        <v>82</v>
      </c>
      <c r="AY509" s="20" t="s">
        <v>219</v>
      </c>
      <c r="BE509" s="197">
        <f>IF(N509="základní",J509,0)</f>
        <v>0</v>
      </c>
      <c r="BF509" s="197">
        <f>IF(N509="snížená",J509,0)</f>
        <v>0</v>
      </c>
      <c r="BG509" s="197">
        <f>IF(N509="zákl. přenesená",J509,0)</f>
        <v>0</v>
      </c>
      <c r="BH509" s="197">
        <f>IF(N509="sníž. přenesená",J509,0)</f>
        <v>0</v>
      </c>
      <c r="BI509" s="197">
        <f>IF(N509="nulová",J509,0)</f>
        <v>0</v>
      </c>
      <c r="BJ509" s="20" t="s">
        <v>80</v>
      </c>
      <c r="BK509" s="197">
        <f>ROUND(I509*H509,2)</f>
        <v>0</v>
      </c>
      <c r="BL509" s="20" t="s">
        <v>225</v>
      </c>
      <c r="BM509" s="20" t="s">
        <v>445</v>
      </c>
    </row>
    <row r="510" spans="2:65" s="1" customFormat="1" ht="16.5" customHeight="1">
      <c r="B510" s="37"/>
      <c r="C510" s="186" t="s">
        <v>446</v>
      </c>
      <c r="D510" s="186" t="s">
        <v>220</v>
      </c>
      <c r="E510" s="187" t="s">
        <v>447</v>
      </c>
      <c r="F510" s="188" t="s">
        <v>448</v>
      </c>
      <c r="G510" s="189" t="s">
        <v>236</v>
      </c>
      <c r="H510" s="190">
        <v>3</v>
      </c>
      <c r="I510" s="191"/>
      <c r="J510" s="192">
        <f>ROUND(I510*H510,2)</f>
        <v>0</v>
      </c>
      <c r="K510" s="188" t="s">
        <v>224</v>
      </c>
      <c r="L510" s="57"/>
      <c r="M510" s="193" t="s">
        <v>21</v>
      </c>
      <c r="N510" s="194" t="s">
        <v>43</v>
      </c>
      <c r="O510" s="38"/>
      <c r="P510" s="195">
        <f>O510*H510</f>
        <v>0</v>
      </c>
      <c r="Q510" s="195">
        <v>0</v>
      </c>
      <c r="R510" s="195">
        <f>Q510*H510</f>
        <v>0</v>
      </c>
      <c r="S510" s="195">
        <v>0</v>
      </c>
      <c r="T510" s="196">
        <f>S510*H510</f>
        <v>0</v>
      </c>
      <c r="AR510" s="20" t="s">
        <v>225</v>
      </c>
      <c r="AT510" s="20" t="s">
        <v>220</v>
      </c>
      <c r="AU510" s="20" t="s">
        <v>82</v>
      </c>
      <c r="AY510" s="20" t="s">
        <v>219</v>
      </c>
      <c r="BE510" s="197">
        <f>IF(N510="základní",J510,0)</f>
        <v>0</v>
      </c>
      <c r="BF510" s="197">
        <f>IF(N510="snížená",J510,0)</f>
        <v>0</v>
      </c>
      <c r="BG510" s="197">
        <f>IF(N510="zákl. přenesená",J510,0)</f>
        <v>0</v>
      </c>
      <c r="BH510" s="197">
        <f>IF(N510="sníž. přenesená",J510,0)</f>
        <v>0</v>
      </c>
      <c r="BI510" s="197">
        <f>IF(N510="nulová",J510,0)</f>
        <v>0</v>
      </c>
      <c r="BJ510" s="20" t="s">
        <v>80</v>
      </c>
      <c r="BK510" s="197">
        <f>ROUND(I510*H510,2)</f>
        <v>0</v>
      </c>
      <c r="BL510" s="20" t="s">
        <v>225</v>
      </c>
      <c r="BM510" s="20" t="s">
        <v>449</v>
      </c>
    </row>
    <row r="511" spans="2:63" s="10" customFormat="1" ht="29.85" customHeight="1">
      <c r="B511" s="172"/>
      <c r="C511" s="173"/>
      <c r="D511" s="174" t="s">
        <v>71</v>
      </c>
      <c r="E511" s="198" t="s">
        <v>307</v>
      </c>
      <c r="F511" s="198" t="s">
        <v>308</v>
      </c>
      <c r="G511" s="173"/>
      <c r="H511" s="173"/>
      <c r="I511" s="176"/>
      <c r="J511" s="199">
        <f>BK511</f>
        <v>0</v>
      </c>
      <c r="K511" s="173"/>
      <c r="L511" s="178"/>
      <c r="M511" s="179"/>
      <c r="N511" s="180"/>
      <c r="O511" s="180"/>
      <c r="P511" s="181">
        <f>P512</f>
        <v>0</v>
      </c>
      <c r="Q511" s="180"/>
      <c r="R511" s="181">
        <f>R512</f>
        <v>0</v>
      </c>
      <c r="S511" s="180"/>
      <c r="T511" s="182">
        <f>T512</f>
        <v>0</v>
      </c>
      <c r="AR511" s="183" t="s">
        <v>80</v>
      </c>
      <c r="AT511" s="184" t="s">
        <v>71</v>
      </c>
      <c r="AU511" s="184" t="s">
        <v>80</v>
      </c>
      <c r="AY511" s="183" t="s">
        <v>219</v>
      </c>
      <c r="BK511" s="185">
        <f>BK512</f>
        <v>0</v>
      </c>
    </row>
    <row r="512" spans="2:65" s="1" customFormat="1" ht="16.5" customHeight="1">
      <c r="B512" s="37"/>
      <c r="C512" s="186" t="s">
        <v>374</v>
      </c>
      <c r="D512" s="186" t="s">
        <v>220</v>
      </c>
      <c r="E512" s="187" t="s">
        <v>450</v>
      </c>
      <c r="F512" s="188" t="s">
        <v>451</v>
      </c>
      <c r="G512" s="189" t="s">
        <v>236</v>
      </c>
      <c r="H512" s="190">
        <v>1</v>
      </c>
      <c r="I512" s="191"/>
      <c r="J512" s="192">
        <f>ROUND(I512*H512,2)</f>
        <v>0</v>
      </c>
      <c r="K512" s="188" t="s">
        <v>224</v>
      </c>
      <c r="L512" s="57"/>
      <c r="M512" s="193" t="s">
        <v>21</v>
      </c>
      <c r="N512" s="194" t="s">
        <v>43</v>
      </c>
      <c r="O512" s="38"/>
      <c r="P512" s="195">
        <f>O512*H512</f>
        <v>0</v>
      </c>
      <c r="Q512" s="195">
        <v>0</v>
      </c>
      <c r="R512" s="195">
        <f>Q512*H512</f>
        <v>0</v>
      </c>
      <c r="S512" s="195">
        <v>0</v>
      </c>
      <c r="T512" s="196">
        <f>S512*H512</f>
        <v>0</v>
      </c>
      <c r="AR512" s="20" t="s">
        <v>225</v>
      </c>
      <c r="AT512" s="20" t="s">
        <v>220</v>
      </c>
      <c r="AU512" s="20" t="s">
        <v>82</v>
      </c>
      <c r="AY512" s="20" t="s">
        <v>219</v>
      </c>
      <c r="BE512" s="197">
        <f>IF(N512="základní",J512,0)</f>
        <v>0</v>
      </c>
      <c r="BF512" s="197">
        <f>IF(N512="snížená",J512,0)</f>
        <v>0</v>
      </c>
      <c r="BG512" s="197">
        <f>IF(N512="zákl. přenesená",J512,0)</f>
        <v>0</v>
      </c>
      <c r="BH512" s="197">
        <f>IF(N512="sníž. přenesená",J512,0)</f>
        <v>0</v>
      </c>
      <c r="BI512" s="197">
        <f>IF(N512="nulová",J512,0)</f>
        <v>0</v>
      </c>
      <c r="BJ512" s="20" t="s">
        <v>80</v>
      </c>
      <c r="BK512" s="197">
        <f>ROUND(I512*H512,2)</f>
        <v>0</v>
      </c>
      <c r="BL512" s="20" t="s">
        <v>225</v>
      </c>
      <c r="BM512" s="20" t="s">
        <v>452</v>
      </c>
    </row>
    <row r="513" spans="2:63" s="10" customFormat="1" ht="29.85" customHeight="1">
      <c r="B513" s="172"/>
      <c r="C513" s="173"/>
      <c r="D513" s="174" t="s">
        <v>71</v>
      </c>
      <c r="E513" s="198" t="s">
        <v>312</v>
      </c>
      <c r="F513" s="198" t="s">
        <v>313</v>
      </c>
      <c r="G513" s="173"/>
      <c r="H513" s="173"/>
      <c r="I513" s="176"/>
      <c r="J513" s="199">
        <f>BK513</f>
        <v>0</v>
      </c>
      <c r="K513" s="173"/>
      <c r="L513" s="178"/>
      <c r="M513" s="179"/>
      <c r="N513" s="180"/>
      <c r="O513" s="180"/>
      <c r="P513" s="181">
        <f>P514</f>
        <v>0</v>
      </c>
      <c r="Q513" s="180"/>
      <c r="R513" s="181">
        <f>R514</f>
        <v>0</v>
      </c>
      <c r="S513" s="180"/>
      <c r="T513" s="182">
        <f>T514</f>
        <v>0</v>
      </c>
      <c r="AR513" s="183" t="s">
        <v>80</v>
      </c>
      <c r="AT513" s="184" t="s">
        <v>71</v>
      </c>
      <c r="AU513" s="184" t="s">
        <v>80</v>
      </c>
      <c r="AY513" s="183" t="s">
        <v>219</v>
      </c>
      <c r="BK513" s="185">
        <f>BK514</f>
        <v>0</v>
      </c>
    </row>
    <row r="514" spans="2:65" s="1" customFormat="1" ht="16.5" customHeight="1">
      <c r="B514" s="37"/>
      <c r="C514" s="186" t="s">
        <v>453</v>
      </c>
      <c r="D514" s="186" t="s">
        <v>220</v>
      </c>
      <c r="E514" s="187" t="s">
        <v>398</v>
      </c>
      <c r="F514" s="188" t="s">
        <v>316</v>
      </c>
      <c r="G514" s="189" t="s">
        <v>236</v>
      </c>
      <c r="H514" s="190">
        <v>2</v>
      </c>
      <c r="I514" s="191"/>
      <c r="J514" s="192">
        <f>ROUND(I514*H514,2)</f>
        <v>0</v>
      </c>
      <c r="K514" s="188" t="s">
        <v>224</v>
      </c>
      <c r="L514" s="57"/>
      <c r="M514" s="193" t="s">
        <v>21</v>
      </c>
      <c r="N514" s="194" t="s">
        <v>43</v>
      </c>
      <c r="O514" s="38"/>
      <c r="P514" s="195">
        <f>O514*H514</f>
        <v>0</v>
      </c>
      <c r="Q514" s="195">
        <v>0</v>
      </c>
      <c r="R514" s="195">
        <f>Q514*H514</f>
        <v>0</v>
      </c>
      <c r="S514" s="195">
        <v>0</v>
      </c>
      <c r="T514" s="196">
        <f>S514*H514</f>
        <v>0</v>
      </c>
      <c r="AR514" s="20" t="s">
        <v>225</v>
      </c>
      <c r="AT514" s="20" t="s">
        <v>220</v>
      </c>
      <c r="AU514" s="20" t="s">
        <v>82</v>
      </c>
      <c r="AY514" s="20" t="s">
        <v>219</v>
      </c>
      <c r="BE514" s="197">
        <f>IF(N514="základní",J514,0)</f>
        <v>0</v>
      </c>
      <c r="BF514" s="197">
        <f>IF(N514="snížená",J514,0)</f>
        <v>0</v>
      </c>
      <c r="BG514" s="197">
        <f>IF(N514="zákl. přenesená",J514,0)</f>
        <v>0</v>
      </c>
      <c r="BH514" s="197">
        <f>IF(N514="sníž. přenesená",J514,0)</f>
        <v>0</v>
      </c>
      <c r="BI514" s="197">
        <f>IF(N514="nulová",J514,0)</f>
        <v>0</v>
      </c>
      <c r="BJ514" s="20" t="s">
        <v>80</v>
      </c>
      <c r="BK514" s="197">
        <f>ROUND(I514*H514,2)</f>
        <v>0</v>
      </c>
      <c r="BL514" s="20" t="s">
        <v>225</v>
      </c>
      <c r="BM514" s="20" t="s">
        <v>454</v>
      </c>
    </row>
    <row r="515" spans="2:63" s="10" customFormat="1" ht="29.85" customHeight="1">
      <c r="B515" s="172"/>
      <c r="C515" s="173"/>
      <c r="D515" s="174" t="s">
        <v>71</v>
      </c>
      <c r="E515" s="198" t="s">
        <v>247</v>
      </c>
      <c r="F515" s="198" t="s">
        <v>248</v>
      </c>
      <c r="G515" s="173"/>
      <c r="H515" s="173"/>
      <c r="I515" s="176"/>
      <c r="J515" s="199">
        <f>BK515</f>
        <v>0</v>
      </c>
      <c r="K515" s="173"/>
      <c r="L515" s="178"/>
      <c r="M515" s="179"/>
      <c r="N515" s="180"/>
      <c r="O515" s="180"/>
      <c r="P515" s="181">
        <f>SUM(P516:P521)</f>
        <v>0</v>
      </c>
      <c r="Q515" s="180"/>
      <c r="R515" s="181">
        <f>SUM(R516:R521)</f>
        <v>0</v>
      </c>
      <c r="S515" s="180"/>
      <c r="T515" s="182">
        <f>SUM(T516:T521)</f>
        <v>0</v>
      </c>
      <c r="AR515" s="183" t="s">
        <v>80</v>
      </c>
      <c r="AT515" s="184" t="s">
        <v>71</v>
      </c>
      <c r="AU515" s="184" t="s">
        <v>80</v>
      </c>
      <c r="AY515" s="183" t="s">
        <v>219</v>
      </c>
      <c r="BK515" s="185">
        <f>SUM(BK516:BK521)</f>
        <v>0</v>
      </c>
    </row>
    <row r="516" spans="2:65" s="1" customFormat="1" ht="16.5" customHeight="1">
      <c r="B516" s="37"/>
      <c r="C516" s="186" t="s">
        <v>376</v>
      </c>
      <c r="D516" s="186" t="s">
        <v>220</v>
      </c>
      <c r="E516" s="187" t="s">
        <v>400</v>
      </c>
      <c r="F516" s="188" t="s">
        <v>319</v>
      </c>
      <c r="G516" s="189" t="s">
        <v>236</v>
      </c>
      <c r="H516" s="190">
        <v>2</v>
      </c>
      <c r="I516" s="191"/>
      <c r="J516" s="192">
        <f aca="true" t="shared" si="50" ref="J516:J521">ROUND(I516*H516,2)</f>
        <v>0</v>
      </c>
      <c r="K516" s="188" t="s">
        <v>224</v>
      </c>
      <c r="L516" s="57"/>
      <c r="M516" s="193" t="s">
        <v>21</v>
      </c>
      <c r="N516" s="194" t="s">
        <v>43</v>
      </c>
      <c r="O516" s="38"/>
      <c r="P516" s="195">
        <f aca="true" t="shared" si="51" ref="P516:P521">O516*H516</f>
        <v>0</v>
      </c>
      <c r="Q516" s="195">
        <v>0</v>
      </c>
      <c r="R516" s="195">
        <f aca="true" t="shared" si="52" ref="R516:R521">Q516*H516</f>
        <v>0</v>
      </c>
      <c r="S516" s="195">
        <v>0</v>
      </c>
      <c r="T516" s="196">
        <f aca="true" t="shared" si="53" ref="T516:T521">S516*H516</f>
        <v>0</v>
      </c>
      <c r="AR516" s="20" t="s">
        <v>225</v>
      </c>
      <c r="AT516" s="20" t="s">
        <v>220</v>
      </c>
      <c r="AU516" s="20" t="s">
        <v>82</v>
      </c>
      <c r="AY516" s="20" t="s">
        <v>219</v>
      </c>
      <c r="BE516" s="197">
        <f aca="true" t="shared" si="54" ref="BE516:BE521">IF(N516="základní",J516,0)</f>
        <v>0</v>
      </c>
      <c r="BF516" s="197">
        <f aca="true" t="shared" si="55" ref="BF516:BF521">IF(N516="snížená",J516,0)</f>
        <v>0</v>
      </c>
      <c r="BG516" s="197">
        <f aca="true" t="shared" si="56" ref="BG516:BG521">IF(N516="zákl. přenesená",J516,0)</f>
        <v>0</v>
      </c>
      <c r="BH516" s="197">
        <f aca="true" t="shared" si="57" ref="BH516:BH521">IF(N516="sníž. přenesená",J516,0)</f>
        <v>0</v>
      </c>
      <c r="BI516" s="197">
        <f aca="true" t="shared" si="58" ref="BI516:BI521">IF(N516="nulová",J516,0)</f>
        <v>0</v>
      </c>
      <c r="BJ516" s="20" t="s">
        <v>80</v>
      </c>
      <c r="BK516" s="197">
        <f aca="true" t="shared" si="59" ref="BK516:BK521">ROUND(I516*H516,2)</f>
        <v>0</v>
      </c>
      <c r="BL516" s="20" t="s">
        <v>225</v>
      </c>
      <c r="BM516" s="20" t="s">
        <v>455</v>
      </c>
    </row>
    <row r="517" spans="2:65" s="1" customFormat="1" ht="16.5" customHeight="1">
      <c r="B517" s="37"/>
      <c r="C517" s="186" t="s">
        <v>456</v>
      </c>
      <c r="D517" s="186" t="s">
        <v>220</v>
      </c>
      <c r="E517" s="187" t="s">
        <v>457</v>
      </c>
      <c r="F517" s="188" t="s">
        <v>323</v>
      </c>
      <c r="G517" s="189" t="s">
        <v>236</v>
      </c>
      <c r="H517" s="190">
        <v>1</v>
      </c>
      <c r="I517" s="191"/>
      <c r="J517" s="192">
        <f t="shared" si="50"/>
        <v>0</v>
      </c>
      <c r="K517" s="188" t="s">
        <v>224</v>
      </c>
      <c r="L517" s="57"/>
      <c r="M517" s="193" t="s">
        <v>21</v>
      </c>
      <c r="N517" s="194" t="s">
        <v>43</v>
      </c>
      <c r="O517" s="38"/>
      <c r="P517" s="195">
        <f t="shared" si="51"/>
        <v>0</v>
      </c>
      <c r="Q517" s="195">
        <v>0</v>
      </c>
      <c r="R517" s="195">
        <f t="shared" si="52"/>
        <v>0</v>
      </c>
      <c r="S517" s="195">
        <v>0</v>
      </c>
      <c r="T517" s="196">
        <f t="shared" si="53"/>
        <v>0</v>
      </c>
      <c r="AR517" s="20" t="s">
        <v>225</v>
      </c>
      <c r="AT517" s="20" t="s">
        <v>220</v>
      </c>
      <c r="AU517" s="20" t="s">
        <v>82</v>
      </c>
      <c r="AY517" s="20" t="s">
        <v>219</v>
      </c>
      <c r="BE517" s="197">
        <f t="shared" si="54"/>
        <v>0</v>
      </c>
      <c r="BF517" s="197">
        <f t="shared" si="55"/>
        <v>0</v>
      </c>
      <c r="BG517" s="197">
        <f t="shared" si="56"/>
        <v>0</v>
      </c>
      <c r="BH517" s="197">
        <f t="shared" si="57"/>
        <v>0</v>
      </c>
      <c r="BI517" s="197">
        <f t="shared" si="58"/>
        <v>0</v>
      </c>
      <c r="BJ517" s="20" t="s">
        <v>80</v>
      </c>
      <c r="BK517" s="197">
        <f t="shared" si="59"/>
        <v>0</v>
      </c>
      <c r="BL517" s="20" t="s">
        <v>225</v>
      </c>
      <c r="BM517" s="20" t="s">
        <v>458</v>
      </c>
    </row>
    <row r="518" spans="2:65" s="1" customFormat="1" ht="16.5" customHeight="1">
      <c r="B518" s="37"/>
      <c r="C518" s="186" t="s">
        <v>380</v>
      </c>
      <c r="D518" s="186" t="s">
        <v>220</v>
      </c>
      <c r="E518" s="187" t="s">
        <v>459</v>
      </c>
      <c r="F518" s="188" t="s">
        <v>326</v>
      </c>
      <c r="G518" s="189" t="s">
        <v>236</v>
      </c>
      <c r="H518" s="190">
        <v>2</v>
      </c>
      <c r="I518" s="191"/>
      <c r="J518" s="192">
        <f t="shared" si="50"/>
        <v>0</v>
      </c>
      <c r="K518" s="188" t="s">
        <v>224</v>
      </c>
      <c r="L518" s="57"/>
      <c r="M518" s="193" t="s">
        <v>21</v>
      </c>
      <c r="N518" s="194" t="s">
        <v>43</v>
      </c>
      <c r="O518" s="38"/>
      <c r="P518" s="195">
        <f t="shared" si="51"/>
        <v>0</v>
      </c>
      <c r="Q518" s="195">
        <v>0</v>
      </c>
      <c r="R518" s="195">
        <f t="shared" si="52"/>
        <v>0</v>
      </c>
      <c r="S518" s="195">
        <v>0</v>
      </c>
      <c r="T518" s="196">
        <f t="shared" si="53"/>
        <v>0</v>
      </c>
      <c r="AR518" s="20" t="s">
        <v>225</v>
      </c>
      <c r="AT518" s="20" t="s">
        <v>220</v>
      </c>
      <c r="AU518" s="20" t="s">
        <v>82</v>
      </c>
      <c r="AY518" s="20" t="s">
        <v>219</v>
      </c>
      <c r="BE518" s="197">
        <f t="shared" si="54"/>
        <v>0</v>
      </c>
      <c r="BF518" s="197">
        <f t="shared" si="55"/>
        <v>0</v>
      </c>
      <c r="BG518" s="197">
        <f t="shared" si="56"/>
        <v>0</v>
      </c>
      <c r="BH518" s="197">
        <f t="shared" si="57"/>
        <v>0</v>
      </c>
      <c r="BI518" s="197">
        <f t="shared" si="58"/>
        <v>0</v>
      </c>
      <c r="BJ518" s="20" t="s">
        <v>80</v>
      </c>
      <c r="BK518" s="197">
        <f t="shared" si="59"/>
        <v>0</v>
      </c>
      <c r="BL518" s="20" t="s">
        <v>225</v>
      </c>
      <c r="BM518" s="20" t="s">
        <v>460</v>
      </c>
    </row>
    <row r="519" spans="2:65" s="1" customFormat="1" ht="16.5" customHeight="1">
      <c r="B519" s="37"/>
      <c r="C519" s="186" t="s">
        <v>461</v>
      </c>
      <c r="D519" s="186" t="s">
        <v>220</v>
      </c>
      <c r="E519" s="187" t="s">
        <v>329</v>
      </c>
      <c r="F519" s="188" t="s">
        <v>330</v>
      </c>
      <c r="G519" s="189" t="s">
        <v>236</v>
      </c>
      <c r="H519" s="190">
        <v>1</v>
      </c>
      <c r="I519" s="191"/>
      <c r="J519" s="192">
        <f t="shared" si="50"/>
        <v>0</v>
      </c>
      <c r="K519" s="188" t="s">
        <v>224</v>
      </c>
      <c r="L519" s="57"/>
      <c r="M519" s="193" t="s">
        <v>21</v>
      </c>
      <c r="N519" s="194" t="s">
        <v>43</v>
      </c>
      <c r="O519" s="38"/>
      <c r="P519" s="195">
        <f t="shared" si="51"/>
        <v>0</v>
      </c>
      <c r="Q519" s="195">
        <v>0</v>
      </c>
      <c r="R519" s="195">
        <f t="shared" si="52"/>
        <v>0</v>
      </c>
      <c r="S519" s="195">
        <v>0</v>
      </c>
      <c r="T519" s="196">
        <f t="shared" si="53"/>
        <v>0</v>
      </c>
      <c r="AR519" s="20" t="s">
        <v>225</v>
      </c>
      <c r="AT519" s="20" t="s">
        <v>220</v>
      </c>
      <c r="AU519" s="20" t="s">
        <v>82</v>
      </c>
      <c r="AY519" s="20" t="s">
        <v>219</v>
      </c>
      <c r="BE519" s="197">
        <f t="shared" si="54"/>
        <v>0</v>
      </c>
      <c r="BF519" s="197">
        <f t="shared" si="55"/>
        <v>0</v>
      </c>
      <c r="BG519" s="197">
        <f t="shared" si="56"/>
        <v>0</v>
      </c>
      <c r="BH519" s="197">
        <f t="shared" si="57"/>
        <v>0</v>
      </c>
      <c r="BI519" s="197">
        <f t="shared" si="58"/>
        <v>0</v>
      </c>
      <c r="BJ519" s="20" t="s">
        <v>80</v>
      </c>
      <c r="BK519" s="197">
        <f t="shared" si="59"/>
        <v>0</v>
      </c>
      <c r="BL519" s="20" t="s">
        <v>225</v>
      </c>
      <c r="BM519" s="20" t="s">
        <v>462</v>
      </c>
    </row>
    <row r="520" spans="2:65" s="1" customFormat="1" ht="16.5" customHeight="1">
      <c r="B520" s="37"/>
      <c r="C520" s="186" t="s">
        <v>381</v>
      </c>
      <c r="D520" s="186" t="s">
        <v>220</v>
      </c>
      <c r="E520" s="187" t="s">
        <v>332</v>
      </c>
      <c r="F520" s="188" t="s">
        <v>333</v>
      </c>
      <c r="G520" s="189" t="s">
        <v>236</v>
      </c>
      <c r="H520" s="190">
        <v>2</v>
      </c>
      <c r="I520" s="191"/>
      <c r="J520" s="192">
        <f t="shared" si="50"/>
        <v>0</v>
      </c>
      <c r="K520" s="188" t="s">
        <v>224</v>
      </c>
      <c r="L520" s="57"/>
      <c r="M520" s="193" t="s">
        <v>21</v>
      </c>
      <c r="N520" s="194" t="s">
        <v>43</v>
      </c>
      <c r="O520" s="38"/>
      <c r="P520" s="195">
        <f t="shared" si="51"/>
        <v>0</v>
      </c>
      <c r="Q520" s="195">
        <v>0</v>
      </c>
      <c r="R520" s="195">
        <f t="shared" si="52"/>
        <v>0</v>
      </c>
      <c r="S520" s="195">
        <v>0</v>
      </c>
      <c r="T520" s="196">
        <f t="shared" si="53"/>
        <v>0</v>
      </c>
      <c r="AR520" s="20" t="s">
        <v>225</v>
      </c>
      <c r="AT520" s="20" t="s">
        <v>220</v>
      </c>
      <c r="AU520" s="20" t="s">
        <v>82</v>
      </c>
      <c r="AY520" s="20" t="s">
        <v>219</v>
      </c>
      <c r="BE520" s="197">
        <f t="shared" si="54"/>
        <v>0</v>
      </c>
      <c r="BF520" s="197">
        <f t="shared" si="55"/>
        <v>0</v>
      </c>
      <c r="BG520" s="197">
        <f t="shared" si="56"/>
        <v>0</v>
      </c>
      <c r="BH520" s="197">
        <f t="shared" si="57"/>
        <v>0</v>
      </c>
      <c r="BI520" s="197">
        <f t="shared" si="58"/>
        <v>0</v>
      </c>
      <c r="BJ520" s="20" t="s">
        <v>80</v>
      </c>
      <c r="BK520" s="197">
        <f t="shared" si="59"/>
        <v>0</v>
      </c>
      <c r="BL520" s="20" t="s">
        <v>225</v>
      </c>
      <c r="BM520" s="20" t="s">
        <v>463</v>
      </c>
    </row>
    <row r="521" spans="2:65" s="1" customFormat="1" ht="16.5" customHeight="1">
      <c r="B521" s="37"/>
      <c r="C521" s="186" t="s">
        <v>464</v>
      </c>
      <c r="D521" s="186" t="s">
        <v>220</v>
      </c>
      <c r="E521" s="187" t="s">
        <v>336</v>
      </c>
      <c r="F521" s="188" t="s">
        <v>337</v>
      </c>
      <c r="G521" s="189" t="s">
        <v>236</v>
      </c>
      <c r="H521" s="190">
        <v>1</v>
      </c>
      <c r="I521" s="191"/>
      <c r="J521" s="192">
        <f t="shared" si="50"/>
        <v>0</v>
      </c>
      <c r="K521" s="188" t="s">
        <v>224</v>
      </c>
      <c r="L521" s="57"/>
      <c r="M521" s="193" t="s">
        <v>21</v>
      </c>
      <c r="N521" s="194" t="s">
        <v>43</v>
      </c>
      <c r="O521" s="38"/>
      <c r="P521" s="195">
        <f t="shared" si="51"/>
        <v>0</v>
      </c>
      <c r="Q521" s="195">
        <v>0</v>
      </c>
      <c r="R521" s="195">
        <f t="shared" si="52"/>
        <v>0</v>
      </c>
      <c r="S521" s="195">
        <v>0</v>
      </c>
      <c r="T521" s="196">
        <f t="shared" si="53"/>
        <v>0</v>
      </c>
      <c r="AR521" s="20" t="s">
        <v>225</v>
      </c>
      <c r="AT521" s="20" t="s">
        <v>220</v>
      </c>
      <c r="AU521" s="20" t="s">
        <v>82</v>
      </c>
      <c r="AY521" s="20" t="s">
        <v>219</v>
      </c>
      <c r="BE521" s="197">
        <f t="shared" si="54"/>
        <v>0</v>
      </c>
      <c r="BF521" s="197">
        <f t="shared" si="55"/>
        <v>0</v>
      </c>
      <c r="BG521" s="197">
        <f t="shared" si="56"/>
        <v>0</v>
      </c>
      <c r="BH521" s="197">
        <f t="shared" si="57"/>
        <v>0</v>
      </c>
      <c r="BI521" s="197">
        <f t="shared" si="58"/>
        <v>0</v>
      </c>
      <c r="BJ521" s="20" t="s">
        <v>80</v>
      </c>
      <c r="BK521" s="197">
        <f t="shared" si="59"/>
        <v>0</v>
      </c>
      <c r="BL521" s="20" t="s">
        <v>225</v>
      </c>
      <c r="BM521" s="20" t="s">
        <v>465</v>
      </c>
    </row>
    <row r="522" spans="2:63" s="10" customFormat="1" ht="29.85" customHeight="1">
      <c r="B522" s="172"/>
      <c r="C522" s="173"/>
      <c r="D522" s="174" t="s">
        <v>71</v>
      </c>
      <c r="E522" s="198" t="s">
        <v>339</v>
      </c>
      <c r="F522" s="198" t="s">
        <v>340</v>
      </c>
      <c r="G522" s="173"/>
      <c r="H522" s="173"/>
      <c r="I522" s="176"/>
      <c r="J522" s="199">
        <f>BK522</f>
        <v>0</v>
      </c>
      <c r="K522" s="173"/>
      <c r="L522" s="178"/>
      <c r="M522" s="179"/>
      <c r="N522" s="180"/>
      <c r="O522" s="180"/>
      <c r="P522" s="181">
        <f>SUM(P523:P526)</f>
        <v>0</v>
      </c>
      <c r="Q522" s="180"/>
      <c r="R522" s="181">
        <f>SUM(R523:R526)</f>
        <v>0</v>
      </c>
      <c r="S522" s="180"/>
      <c r="T522" s="182">
        <f>SUM(T523:T526)</f>
        <v>0</v>
      </c>
      <c r="AR522" s="183" t="s">
        <v>80</v>
      </c>
      <c r="AT522" s="184" t="s">
        <v>71</v>
      </c>
      <c r="AU522" s="184" t="s">
        <v>80</v>
      </c>
      <c r="AY522" s="183" t="s">
        <v>219</v>
      </c>
      <c r="BK522" s="185">
        <f>SUM(BK523:BK526)</f>
        <v>0</v>
      </c>
    </row>
    <row r="523" spans="2:65" s="1" customFormat="1" ht="16.5" customHeight="1">
      <c r="B523" s="37"/>
      <c r="C523" s="186" t="s">
        <v>384</v>
      </c>
      <c r="D523" s="186" t="s">
        <v>220</v>
      </c>
      <c r="E523" s="187" t="s">
        <v>341</v>
      </c>
      <c r="F523" s="188" t="s">
        <v>342</v>
      </c>
      <c r="G523" s="189" t="s">
        <v>236</v>
      </c>
      <c r="H523" s="190">
        <v>10</v>
      </c>
      <c r="I523" s="191"/>
      <c r="J523" s="192">
        <f>ROUND(I523*H523,2)</f>
        <v>0</v>
      </c>
      <c r="K523" s="188" t="s">
        <v>224</v>
      </c>
      <c r="L523" s="57"/>
      <c r="M523" s="193" t="s">
        <v>21</v>
      </c>
      <c r="N523" s="194" t="s">
        <v>43</v>
      </c>
      <c r="O523" s="38"/>
      <c r="P523" s="195">
        <f>O523*H523</f>
        <v>0</v>
      </c>
      <c r="Q523" s="195">
        <v>0</v>
      </c>
      <c r="R523" s="195">
        <f>Q523*H523</f>
        <v>0</v>
      </c>
      <c r="S523" s="195">
        <v>0</v>
      </c>
      <c r="T523" s="196">
        <f>S523*H523</f>
        <v>0</v>
      </c>
      <c r="AR523" s="20" t="s">
        <v>225</v>
      </c>
      <c r="AT523" s="20" t="s">
        <v>220</v>
      </c>
      <c r="AU523" s="20" t="s">
        <v>82</v>
      </c>
      <c r="AY523" s="20" t="s">
        <v>219</v>
      </c>
      <c r="BE523" s="197">
        <f>IF(N523="základní",J523,0)</f>
        <v>0</v>
      </c>
      <c r="BF523" s="197">
        <f>IF(N523="snížená",J523,0)</f>
        <v>0</v>
      </c>
      <c r="BG523" s="197">
        <f>IF(N523="zákl. přenesená",J523,0)</f>
        <v>0</v>
      </c>
      <c r="BH523" s="197">
        <f>IF(N523="sníž. přenesená",J523,0)</f>
        <v>0</v>
      </c>
      <c r="BI523" s="197">
        <f>IF(N523="nulová",J523,0)</f>
        <v>0</v>
      </c>
      <c r="BJ523" s="20" t="s">
        <v>80</v>
      </c>
      <c r="BK523" s="197">
        <f>ROUND(I523*H523,2)</f>
        <v>0</v>
      </c>
      <c r="BL523" s="20" t="s">
        <v>225</v>
      </c>
      <c r="BM523" s="20" t="s">
        <v>466</v>
      </c>
    </row>
    <row r="524" spans="2:65" s="1" customFormat="1" ht="16.5" customHeight="1">
      <c r="B524" s="37"/>
      <c r="C524" s="186" t="s">
        <v>467</v>
      </c>
      <c r="D524" s="186" t="s">
        <v>220</v>
      </c>
      <c r="E524" s="187" t="s">
        <v>468</v>
      </c>
      <c r="F524" s="188" t="s">
        <v>346</v>
      </c>
      <c r="G524" s="189" t="s">
        <v>236</v>
      </c>
      <c r="H524" s="190">
        <v>8</v>
      </c>
      <c r="I524" s="191"/>
      <c r="J524" s="192">
        <f>ROUND(I524*H524,2)</f>
        <v>0</v>
      </c>
      <c r="K524" s="188" t="s">
        <v>224</v>
      </c>
      <c r="L524" s="57"/>
      <c r="M524" s="193" t="s">
        <v>21</v>
      </c>
      <c r="N524" s="194" t="s">
        <v>43</v>
      </c>
      <c r="O524" s="38"/>
      <c r="P524" s="195">
        <f>O524*H524</f>
        <v>0</v>
      </c>
      <c r="Q524" s="195">
        <v>0</v>
      </c>
      <c r="R524" s="195">
        <f>Q524*H524</f>
        <v>0</v>
      </c>
      <c r="S524" s="195">
        <v>0</v>
      </c>
      <c r="T524" s="196">
        <f>S524*H524</f>
        <v>0</v>
      </c>
      <c r="AR524" s="20" t="s">
        <v>225</v>
      </c>
      <c r="AT524" s="20" t="s">
        <v>220</v>
      </c>
      <c r="AU524" s="20" t="s">
        <v>82</v>
      </c>
      <c r="AY524" s="20" t="s">
        <v>219</v>
      </c>
      <c r="BE524" s="197">
        <f>IF(N524="základní",J524,0)</f>
        <v>0</v>
      </c>
      <c r="BF524" s="197">
        <f>IF(N524="snížená",J524,0)</f>
        <v>0</v>
      </c>
      <c r="BG524" s="197">
        <f>IF(N524="zákl. přenesená",J524,0)</f>
        <v>0</v>
      </c>
      <c r="BH524" s="197">
        <f>IF(N524="sníž. přenesená",J524,0)</f>
        <v>0</v>
      </c>
      <c r="BI524" s="197">
        <f>IF(N524="nulová",J524,0)</f>
        <v>0</v>
      </c>
      <c r="BJ524" s="20" t="s">
        <v>80</v>
      </c>
      <c r="BK524" s="197">
        <f>ROUND(I524*H524,2)</f>
        <v>0</v>
      </c>
      <c r="BL524" s="20" t="s">
        <v>225</v>
      </c>
      <c r="BM524" s="20" t="s">
        <v>469</v>
      </c>
    </row>
    <row r="525" spans="2:65" s="1" customFormat="1" ht="16.5" customHeight="1">
      <c r="B525" s="37"/>
      <c r="C525" s="186" t="s">
        <v>387</v>
      </c>
      <c r="D525" s="186" t="s">
        <v>220</v>
      </c>
      <c r="E525" s="187" t="s">
        <v>348</v>
      </c>
      <c r="F525" s="188" t="s">
        <v>349</v>
      </c>
      <c r="G525" s="189" t="s">
        <v>236</v>
      </c>
      <c r="H525" s="190">
        <v>2</v>
      </c>
      <c r="I525" s="191"/>
      <c r="J525" s="192">
        <f>ROUND(I525*H525,2)</f>
        <v>0</v>
      </c>
      <c r="K525" s="188" t="s">
        <v>224</v>
      </c>
      <c r="L525" s="57"/>
      <c r="M525" s="193" t="s">
        <v>21</v>
      </c>
      <c r="N525" s="194" t="s">
        <v>43</v>
      </c>
      <c r="O525" s="38"/>
      <c r="P525" s="195">
        <f>O525*H525</f>
        <v>0</v>
      </c>
      <c r="Q525" s="195">
        <v>0</v>
      </c>
      <c r="R525" s="195">
        <f>Q525*H525</f>
        <v>0</v>
      </c>
      <c r="S525" s="195">
        <v>0</v>
      </c>
      <c r="T525" s="196">
        <f>S525*H525</f>
        <v>0</v>
      </c>
      <c r="AR525" s="20" t="s">
        <v>225</v>
      </c>
      <c r="AT525" s="20" t="s">
        <v>220</v>
      </c>
      <c r="AU525" s="20" t="s">
        <v>82</v>
      </c>
      <c r="AY525" s="20" t="s">
        <v>219</v>
      </c>
      <c r="BE525" s="197">
        <f>IF(N525="základní",J525,0)</f>
        <v>0</v>
      </c>
      <c r="BF525" s="197">
        <f>IF(N525="snížená",J525,0)</f>
        <v>0</v>
      </c>
      <c r="BG525" s="197">
        <f>IF(N525="zákl. přenesená",J525,0)</f>
        <v>0</v>
      </c>
      <c r="BH525" s="197">
        <f>IF(N525="sníž. přenesená",J525,0)</f>
        <v>0</v>
      </c>
      <c r="BI525" s="197">
        <f>IF(N525="nulová",J525,0)</f>
        <v>0</v>
      </c>
      <c r="BJ525" s="20" t="s">
        <v>80</v>
      </c>
      <c r="BK525" s="197">
        <f>ROUND(I525*H525,2)</f>
        <v>0</v>
      </c>
      <c r="BL525" s="20" t="s">
        <v>225</v>
      </c>
      <c r="BM525" s="20" t="s">
        <v>470</v>
      </c>
    </row>
    <row r="526" spans="2:65" s="1" customFormat="1" ht="16.5" customHeight="1">
      <c r="B526" s="37"/>
      <c r="C526" s="186" t="s">
        <v>471</v>
      </c>
      <c r="D526" s="186" t="s">
        <v>220</v>
      </c>
      <c r="E526" s="187" t="s">
        <v>352</v>
      </c>
      <c r="F526" s="188" t="s">
        <v>353</v>
      </c>
      <c r="G526" s="189" t="s">
        <v>236</v>
      </c>
      <c r="H526" s="190">
        <v>1</v>
      </c>
      <c r="I526" s="191"/>
      <c r="J526" s="192">
        <f>ROUND(I526*H526,2)</f>
        <v>0</v>
      </c>
      <c r="K526" s="188" t="s">
        <v>224</v>
      </c>
      <c r="L526" s="57"/>
      <c r="M526" s="193" t="s">
        <v>21</v>
      </c>
      <c r="N526" s="194" t="s">
        <v>43</v>
      </c>
      <c r="O526" s="38"/>
      <c r="P526" s="195">
        <f>O526*H526</f>
        <v>0</v>
      </c>
      <c r="Q526" s="195">
        <v>0</v>
      </c>
      <c r="R526" s="195">
        <f>Q526*H526</f>
        <v>0</v>
      </c>
      <c r="S526" s="195">
        <v>0</v>
      </c>
      <c r="T526" s="196">
        <f>S526*H526</f>
        <v>0</v>
      </c>
      <c r="AR526" s="20" t="s">
        <v>225</v>
      </c>
      <c r="AT526" s="20" t="s">
        <v>220</v>
      </c>
      <c r="AU526" s="20" t="s">
        <v>82</v>
      </c>
      <c r="AY526" s="20" t="s">
        <v>219</v>
      </c>
      <c r="BE526" s="197">
        <f>IF(N526="základní",J526,0)</f>
        <v>0</v>
      </c>
      <c r="BF526" s="197">
        <f>IF(N526="snížená",J526,0)</f>
        <v>0</v>
      </c>
      <c r="BG526" s="197">
        <f>IF(N526="zákl. přenesená",J526,0)</f>
        <v>0</v>
      </c>
      <c r="BH526" s="197">
        <f>IF(N526="sníž. přenesená",J526,0)</f>
        <v>0</v>
      </c>
      <c r="BI526" s="197">
        <f>IF(N526="nulová",J526,0)</f>
        <v>0</v>
      </c>
      <c r="BJ526" s="20" t="s">
        <v>80</v>
      </c>
      <c r="BK526" s="197">
        <f>ROUND(I526*H526,2)</f>
        <v>0</v>
      </c>
      <c r="BL526" s="20" t="s">
        <v>225</v>
      </c>
      <c r="BM526" s="20" t="s">
        <v>472</v>
      </c>
    </row>
    <row r="527" spans="2:63" s="10" customFormat="1" ht="29.85" customHeight="1">
      <c r="B527" s="172"/>
      <c r="C527" s="173"/>
      <c r="D527" s="174" t="s">
        <v>71</v>
      </c>
      <c r="E527" s="198" t="s">
        <v>355</v>
      </c>
      <c r="F527" s="198" t="s">
        <v>356</v>
      </c>
      <c r="G527" s="173"/>
      <c r="H527" s="173"/>
      <c r="I527" s="176"/>
      <c r="J527" s="199">
        <f>BK527</f>
        <v>0</v>
      </c>
      <c r="K527" s="173"/>
      <c r="L527" s="178"/>
      <c r="M527" s="179"/>
      <c r="N527" s="180"/>
      <c r="O527" s="180"/>
      <c r="P527" s="181">
        <f>P528</f>
        <v>0</v>
      </c>
      <c r="Q527" s="180"/>
      <c r="R527" s="181">
        <f>R528</f>
        <v>0</v>
      </c>
      <c r="S527" s="180"/>
      <c r="T527" s="182">
        <f>T528</f>
        <v>0</v>
      </c>
      <c r="AR527" s="183" t="s">
        <v>80</v>
      </c>
      <c r="AT527" s="184" t="s">
        <v>71</v>
      </c>
      <c r="AU527" s="184" t="s">
        <v>80</v>
      </c>
      <c r="AY527" s="183" t="s">
        <v>219</v>
      </c>
      <c r="BK527" s="185">
        <f>BK528</f>
        <v>0</v>
      </c>
    </row>
    <row r="528" spans="2:65" s="1" customFormat="1" ht="16.5" customHeight="1">
      <c r="B528" s="37"/>
      <c r="C528" s="186" t="s">
        <v>389</v>
      </c>
      <c r="D528" s="186" t="s">
        <v>220</v>
      </c>
      <c r="E528" s="187" t="s">
        <v>473</v>
      </c>
      <c r="F528" s="188" t="s">
        <v>358</v>
      </c>
      <c r="G528" s="189" t="s">
        <v>236</v>
      </c>
      <c r="H528" s="190">
        <v>1</v>
      </c>
      <c r="I528" s="191"/>
      <c r="J528" s="192">
        <f>ROUND(I528*H528,2)</f>
        <v>0</v>
      </c>
      <c r="K528" s="188" t="s">
        <v>224</v>
      </c>
      <c r="L528" s="57"/>
      <c r="M528" s="193" t="s">
        <v>21</v>
      </c>
      <c r="N528" s="194" t="s">
        <v>43</v>
      </c>
      <c r="O528" s="38"/>
      <c r="P528" s="195">
        <f>O528*H528</f>
        <v>0</v>
      </c>
      <c r="Q528" s="195">
        <v>0</v>
      </c>
      <c r="R528" s="195">
        <f>Q528*H528</f>
        <v>0</v>
      </c>
      <c r="S528" s="195">
        <v>0</v>
      </c>
      <c r="T528" s="196">
        <f>S528*H528</f>
        <v>0</v>
      </c>
      <c r="AR528" s="20" t="s">
        <v>225</v>
      </c>
      <c r="AT528" s="20" t="s">
        <v>220</v>
      </c>
      <c r="AU528" s="20" t="s">
        <v>82</v>
      </c>
      <c r="AY528" s="20" t="s">
        <v>219</v>
      </c>
      <c r="BE528" s="197">
        <f>IF(N528="základní",J528,0)</f>
        <v>0</v>
      </c>
      <c r="BF528" s="197">
        <f>IF(N528="snížená",J528,0)</f>
        <v>0</v>
      </c>
      <c r="BG528" s="197">
        <f>IF(N528="zákl. přenesená",J528,0)</f>
        <v>0</v>
      </c>
      <c r="BH528" s="197">
        <f>IF(N528="sníž. přenesená",J528,0)</f>
        <v>0</v>
      </c>
      <c r="BI528" s="197">
        <f>IF(N528="nulová",J528,0)</f>
        <v>0</v>
      </c>
      <c r="BJ528" s="20" t="s">
        <v>80</v>
      </c>
      <c r="BK528" s="197">
        <f>ROUND(I528*H528,2)</f>
        <v>0</v>
      </c>
      <c r="BL528" s="20" t="s">
        <v>225</v>
      </c>
      <c r="BM528" s="20" t="s">
        <v>474</v>
      </c>
    </row>
    <row r="529" spans="2:63" s="10" customFormat="1" ht="29.85" customHeight="1">
      <c r="B529" s="172"/>
      <c r="C529" s="173"/>
      <c r="D529" s="174" t="s">
        <v>71</v>
      </c>
      <c r="E529" s="198" t="s">
        <v>360</v>
      </c>
      <c r="F529" s="198" t="s">
        <v>361</v>
      </c>
      <c r="G529" s="173"/>
      <c r="H529" s="173"/>
      <c r="I529" s="176"/>
      <c r="J529" s="199">
        <f>BK529</f>
        <v>0</v>
      </c>
      <c r="K529" s="173"/>
      <c r="L529" s="178"/>
      <c r="M529" s="179"/>
      <c r="N529" s="180"/>
      <c r="O529" s="180"/>
      <c r="P529" s="181">
        <f>P530</f>
        <v>0</v>
      </c>
      <c r="Q529" s="180"/>
      <c r="R529" s="181">
        <f>R530</f>
        <v>0</v>
      </c>
      <c r="S529" s="180"/>
      <c r="T529" s="182">
        <f>T530</f>
        <v>0</v>
      </c>
      <c r="AR529" s="183" t="s">
        <v>80</v>
      </c>
      <c r="AT529" s="184" t="s">
        <v>71</v>
      </c>
      <c r="AU529" s="184" t="s">
        <v>80</v>
      </c>
      <c r="AY529" s="183" t="s">
        <v>219</v>
      </c>
      <c r="BK529" s="185">
        <f>BK530</f>
        <v>0</v>
      </c>
    </row>
    <row r="530" spans="2:65" s="1" customFormat="1" ht="16.5" customHeight="1">
      <c r="B530" s="37"/>
      <c r="C530" s="186" t="s">
        <v>475</v>
      </c>
      <c r="D530" s="186" t="s">
        <v>220</v>
      </c>
      <c r="E530" s="187" t="s">
        <v>476</v>
      </c>
      <c r="F530" s="188" t="s">
        <v>364</v>
      </c>
      <c r="G530" s="189" t="s">
        <v>236</v>
      </c>
      <c r="H530" s="190">
        <v>1</v>
      </c>
      <c r="I530" s="191"/>
      <c r="J530" s="192">
        <f>ROUND(I530*H530,2)</f>
        <v>0</v>
      </c>
      <c r="K530" s="188" t="s">
        <v>224</v>
      </c>
      <c r="L530" s="57"/>
      <c r="M530" s="193" t="s">
        <v>21</v>
      </c>
      <c r="N530" s="194" t="s">
        <v>43</v>
      </c>
      <c r="O530" s="38"/>
      <c r="P530" s="195">
        <f>O530*H530</f>
        <v>0</v>
      </c>
      <c r="Q530" s="195">
        <v>0</v>
      </c>
      <c r="R530" s="195">
        <f>Q530*H530</f>
        <v>0</v>
      </c>
      <c r="S530" s="195">
        <v>0</v>
      </c>
      <c r="T530" s="196">
        <f>S530*H530</f>
        <v>0</v>
      </c>
      <c r="AR530" s="20" t="s">
        <v>225</v>
      </c>
      <c r="AT530" s="20" t="s">
        <v>220</v>
      </c>
      <c r="AU530" s="20" t="s">
        <v>82</v>
      </c>
      <c r="AY530" s="20" t="s">
        <v>219</v>
      </c>
      <c r="BE530" s="197">
        <f>IF(N530="základní",J530,0)</f>
        <v>0</v>
      </c>
      <c r="BF530" s="197">
        <f>IF(N530="snížená",J530,0)</f>
        <v>0</v>
      </c>
      <c r="BG530" s="197">
        <f>IF(N530="zákl. přenesená",J530,0)</f>
        <v>0</v>
      </c>
      <c r="BH530" s="197">
        <f>IF(N530="sníž. přenesená",J530,0)</f>
        <v>0</v>
      </c>
      <c r="BI530" s="197">
        <f>IF(N530="nulová",J530,0)</f>
        <v>0</v>
      </c>
      <c r="BJ530" s="20" t="s">
        <v>80</v>
      </c>
      <c r="BK530" s="197">
        <f>ROUND(I530*H530,2)</f>
        <v>0</v>
      </c>
      <c r="BL530" s="20" t="s">
        <v>225</v>
      </c>
      <c r="BM530" s="20" t="s">
        <v>477</v>
      </c>
    </row>
    <row r="531" spans="2:63" s="10" customFormat="1" ht="29.85" customHeight="1">
      <c r="B531" s="172"/>
      <c r="C531" s="173"/>
      <c r="D531" s="174" t="s">
        <v>71</v>
      </c>
      <c r="E531" s="198" t="s">
        <v>256</v>
      </c>
      <c r="F531" s="198" t="s">
        <v>257</v>
      </c>
      <c r="G531" s="173"/>
      <c r="H531" s="173"/>
      <c r="I531" s="176"/>
      <c r="J531" s="199">
        <f>BK531</f>
        <v>0</v>
      </c>
      <c r="K531" s="173"/>
      <c r="L531" s="178"/>
      <c r="M531" s="179"/>
      <c r="N531" s="180"/>
      <c r="O531" s="180"/>
      <c r="P531" s="181">
        <f>P532</f>
        <v>0</v>
      </c>
      <c r="Q531" s="180"/>
      <c r="R531" s="181">
        <f>R532</f>
        <v>0</v>
      </c>
      <c r="S531" s="180"/>
      <c r="T531" s="182">
        <f>T532</f>
        <v>0</v>
      </c>
      <c r="AR531" s="183" t="s">
        <v>80</v>
      </c>
      <c r="AT531" s="184" t="s">
        <v>71</v>
      </c>
      <c r="AU531" s="184" t="s">
        <v>80</v>
      </c>
      <c r="AY531" s="183" t="s">
        <v>219</v>
      </c>
      <c r="BK531" s="185">
        <f>BK532</f>
        <v>0</v>
      </c>
    </row>
    <row r="532" spans="2:65" s="1" customFormat="1" ht="16.5" customHeight="1">
      <c r="B532" s="37"/>
      <c r="C532" s="186" t="s">
        <v>390</v>
      </c>
      <c r="D532" s="186" t="s">
        <v>220</v>
      </c>
      <c r="E532" s="187" t="s">
        <v>478</v>
      </c>
      <c r="F532" s="188" t="s">
        <v>260</v>
      </c>
      <c r="G532" s="189" t="s">
        <v>223</v>
      </c>
      <c r="H532" s="190">
        <v>1</v>
      </c>
      <c r="I532" s="191"/>
      <c r="J532" s="192">
        <f>ROUND(I532*H532,2)</f>
        <v>0</v>
      </c>
      <c r="K532" s="188" t="s">
        <v>224</v>
      </c>
      <c r="L532" s="57"/>
      <c r="M532" s="193" t="s">
        <v>21</v>
      </c>
      <c r="N532" s="194" t="s">
        <v>43</v>
      </c>
      <c r="O532" s="38"/>
      <c r="P532" s="195">
        <f>O532*H532</f>
        <v>0</v>
      </c>
      <c r="Q532" s="195">
        <v>0</v>
      </c>
      <c r="R532" s="195">
        <f>Q532*H532</f>
        <v>0</v>
      </c>
      <c r="S532" s="195">
        <v>0</v>
      </c>
      <c r="T532" s="196">
        <f>S532*H532</f>
        <v>0</v>
      </c>
      <c r="AR532" s="20" t="s">
        <v>225</v>
      </c>
      <c r="AT532" s="20" t="s">
        <v>220</v>
      </c>
      <c r="AU532" s="20" t="s">
        <v>82</v>
      </c>
      <c r="AY532" s="20" t="s">
        <v>219</v>
      </c>
      <c r="BE532" s="197">
        <f>IF(N532="základní",J532,0)</f>
        <v>0</v>
      </c>
      <c r="BF532" s="197">
        <f>IF(N532="snížená",J532,0)</f>
        <v>0</v>
      </c>
      <c r="BG532" s="197">
        <f>IF(N532="zákl. přenesená",J532,0)</f>
        <v>0</v>
      </c>
      <c r="BH532" s="197">
        <f>IF(N532="sníž. přenesená",J532,0)</f>
        <v>0</v>
      </c>
      <c r="BI532" s="197">
        <f>IF(N532="nulová",J532,0)</f>
        <v>0</v>
      </c>
      <c r="BJ532" s="20" t="s">
        <v>80</v>
      </c>
      <c r="BK532" s="197">
        <f>ROUND(I532*H532,2)</f>
        <v>0</v>
      </c>
      <c r="BL532" s="20" t="s">
        <v>225</v>
      </c>
      <c r="BM532" s="20" t="s">
        <v>479</v>
      </c>
    </row>
    <row r="533" spans="2:63" s="10" customFormat="1" ht="29.85" customHeight="1">
      <c r="B533" s="172"/>
      <c r="C533" s="173"/>
      <c r="D533" s="174" t="s">
        <v>71</v>
      </c>
      <c r="E533" s="198" t="s">
        <v>262</v>
      </c>
      <c r="F533" s="198" t="s">
        <v>263</v>
      </c>
      <c r="G533" s="173"/>
      <c r="H533" s="173"/>
      <c r="I533" s="176"/>
      <c r="J533" s="199">
        <f>BK533</f>
        <v>0</v>
      </c>
      <c r="K533" s="173"/>
      <c r="L533" s="178"/>
      <c r="M533" s="179"/>
      <c r="N533" s="180"/>
      <c r="O533" s="180"/>
      <c r="P533" s="181">
        <f>SUM(P534:P540)</f>
        <v>0</v>
      </c>
      <c r="Q533" s="180"/>
      <c r="R533" s="181">
        <f>SUM(R534:R540)</f>
        <v>0</v>
      </c>
      <c r="S533" s="180"/>
      <c r="T533" s="182">
        <f>SUM(T534:T540)</f>
        <v>0</v>
      </c>
      <c r="AR533" s="183" t="s">
        <v>80</v>
      </c>
      <c r="AT533" s="184" t="s">
        <v>71</v>
      </c>
      <c r="AU533" s="184" t="s">
        <v>80</v>
      </c>
      <c r="AY533" s="183" t="s">
        <v>219</v>
      </c>
      <c r="BK533" s="185">
        <f>SUM(BK534:BK540)</f>
        <v>0</v>
      </c>
    </row>
    <row r="534" spans="2:65" s="1" customFormat="1" ht="16.5" customHeight="1">
      <c r="B534" s="37"/>
      <c r="C534" s="186" t="s">
        <v>480</v>
      </c>
      <c r="D534" s="186" t="s">
        <v>220</v>
      </c>
      <c r="E534" s="187" t="s">
        <v>264</v>
      </c>
      <c r="F534" s="188" t="s">
        <v>265</v>
      </c>
      <c r="G534" s="189" t="s">
        <v>236</v>
      </c>
      <c r="H534" s="190">
        <v>3</v>
      </c>
      <c r="I534" s="191"/>
      <c r="J534" s="192">
        <f aca="true" t="shared" si="60" ref="J534:J540">ROUND(I534*H534,2)</f>
        <v>0</v>
      </c>
      <c r="K534" s="188" t="s">
        <v>224</v>
      </c>
      <c r="L534" s="57"/>
      <c r="M534" s="193" t="s">
        <v>21</v>
      </c>
      <c r="N534" s="194" t="s">
        <v>43</v>
      </c>
      <c r="O534" s="38"/>
      <c r="P534" s="195">
        <f aca="true" t="shared" si="61" ref="P534:P540">O534*H534</f>
        <v>0</v>
      </c>
      <c r="Q534" s="195">
        <v>0</v>
      </c>
      <c r="R534" s="195">
        <f aca="true" t="shared" si="62" ref="R534:R540">Q534*H534</f>
        <v>0</v>
      </c>
      <c r="S534" s="195">
        <v>0</v>
      </c>
      <c r="T534" s="196">
        <f aca="true" t="shared" si="63" ref="T534:T540">S534*H534</f>
        <v>0</v>
      </c>
      <c r="AR534" s="20" t="s">
        <v>225</v>
      </c>
      <c r="AT534" s="20" t="s">
        <v>220</v>
      </c>
      <c r="AU534" s="20" t="s">
        <v>82</v>
      </c>
      <c r="AY534" s="20" t="s">
        <v>219</v>
      </c>
      <c r="BE534" s="197">
        <f aca="true" t="shared" si="64" ref="BE534:BE540">IF(N534="základní",J534,0)</f>
        <v>0</v>
      </c>
      <c r="BF534" s="197">
        <f aca="true" t="shared" si="65" ref="BF534:BF540">IF(N534="snížená",J534,0)</f>
        <v>0</v>
      </c>
      <c r="BG534" s="197">
        <f aca="true" t="shared" si="66" ref="BG534:BG540">IF(N534="zákl. přenesená",J534,0)</f>
        <v>0</v>
      </c>
      <c r="BH534" s="197">
        <f aca="true" t="shared" si="67" ref="BH534:BH540">IF(N534="sníž. přenesená",J534,0)</f>
        <v>0</v>
      </c>
      <c r="BI534" s="197">
        <f aca="true" t="shared" si="68" ref="BI534:BI540">IF(N534="nulová",J534,0)</f>
        <v>0</v>
      </c>
      <c r="BJ534" s="20" t="s">
        <v>80</v>
      </c>
      <c r="BK534" s="197">
        <f aca="true" t="shared" si="69" ref="BK534:BK540">ROUND(I534*H534,2)</f>
        <v>0</v>
      </c>
      <c r="BL534" s="20" t="s">
        <v>225</v>
      </c>
      <c r="BM534" s="20" t="s">
        <v>481</v>
      </c>
    </row>
    <row r="535" spans="2:65" s="1" customFormat="1" ht="16.5" customHeight="1">
      <c r="B535" s="37"/>
      <c r="C535" s="186" t="s">
        <v>392</v>
      </c>
      <c r="D535" s="186" t="s">
        <v>220</v>
      </c>
      <c r="E535" s="187" t="s">
        <v>268</v>
      </c>
      <c r="F535" s="188" t="s">
        <v>269</v>
      </c>
      <c r="G535" s="189" t="s">
        <v>236</v>
      </c>
      <c r="H535" s="190">
        <v>14</v>
      </c>
      <c r="I535" s="191"/>
      <c r="J535" s="192">
        <f t="shared" si="60"/>
        <v>0</v>
      </c>
      <c r="K535" s="188" t="s">
        <v>224</v>
      </c>
      <c r="L535" s="57"/>
      <c r="M535" s="193" t="s">
        <v>21</v>
      </c>
      <c r="N535" s="194" t="s">
        <v>43</v>
      </c>
      <c r="O535" s="38"/>
      <c r="P535" s="195">
        <f t="shared" si="61"/>
        <v>0</v>
      </c>
      <c r="Q535" s="195">
        <v>0</v>
      </c>
      <c r="R535" s="195">
        <f t="shared" si="62"/>
        <v>0</v>
      </c>
      <c r="S535" s="195">
        <v>0</v>
      </c>
      <c r="T535" s="196">
        <f t="shared" si="63"/>
        <v>0</v>
      </c>
      <c r="AR535" s="20" t="s">
        <v>225</v>
      </c>
      <c r="AT535" s="20" t="s">
        <v>220</v>
      </c>
      <c r="AU535" s="20" t="s">
        <v>82</v>
      </c>
      <c r="AY535" s="20" t="s">
        <v>219</v>
      </c>
      <c r="BE535" s="197">
        <f t="shared" si="64"/>
        <v>0</v>
      </c>
      <c r="BF535" s="197">
        <f t="shared" si="65"/>
        <v>0</v>
      </c>
      <c r="BG535" s="197">
        <f t="shared" si="66"/>
        <v>0</v>
      </c>
      <c r="BH535" s="197">
        <f t="shared" si="67"/>
        <v>0</v>
      </c>
      <c r="BI535" s="197">
        <f t="shared" si="68"/>
        <v>0</v>
      </c>
      <c r="BJ535" s="20" t="s">
        <v>80</v>
      </c>
      <c r="BK535" s="197">
        <f t="shared" si="69"/>
        <v>0</v>
      </c>
      <c r="BL535" s="20" t="s">
        <v>225</v>
      </c>
      <c r="BM535" s="20" t="s">
        <v>482</v>
      </c>
    </row>
    <row r="536" spans="2:65" s="1" customFormat="1" ht="16.5" customHeight="1">
      <c r="B536" s="37"/>
      <c r="C536" s="186" t="s">
        <v>483</v>
      </c>
      <c r="D536" s="186" t="s">
        <v>220</v>
      </c>
      <c r="E536" s="187" t="s">
        <v>372</v>
      </c>
      <c r="F536" s="188" t="s">
        <v>373</v>
      </c>
      <c r="G536" s="189" t="s">
        <v>236</v>
      </c>
      <c r="H536" s="190">
        <v>2</v>
      </c>
      <c r="I536" s="191"/>
      <c r="J536" s="192">
        <f t="shared" si="60"/>
        <v>0</v>
      </c>
      <c r="K536" s="188" t="s">
        <v>224</v>
      </c>
      <c r="L536" s="57"/>
      <c r="M536" s="193" t="s">
        <v>21</v>
      </c>
      <c r="N536" s="194" t="s">
        <v>43</v>
      </c>
      <c r="O536" s="38"/>
      <c r="P536" s="195">
        <f t="shared" si="61"/>
        <v>0</v>
      </c>
      <c r="Q536" s="195">
        <v>0</v>
      </c>
      <c r="R536" s="195">
        <f t="shared" si="62"/>
        <v>0</v>
      </c>
      <c r="S536" s="195">
        <v>0</v>
      </c>
      <c r="T536" s="196">
        <f t="shared" si="63"/>
        <v>0</v>
      </c>
      <c r="AR536" s="20" t="s">
        <v>225</v>
      </c>
      <c r="AT536" s="20" t="s">
        <v>220</v>
      </c>
      <c r="AU536" s="20" t="s">
        <v>82</v>
      </c>
      <c r="AY536" s="20" t="s">
        <v>219</v>
      </c>
      <c r="BE536" s="197">
        <f t="shared" si="64"/>
        <v>0</v>
      </c>
      <c r="BF536" s="197">
        <f t="shared" si="65"/>
        <v>0</v>
      </c>
      <c r="BG536" s="197">
        <f t="shared" si="66"/>
        <v>0</v>
      </c>
      <c r="BH536" s="197">
        <f t="shared" si="67"/>
        <v>0</v>
      </c>
      <c r="BI536" s="197">
        <f t="shared" si="68"/>
        <v>0</v>
      </c>
      <c r="BJ536" s="20" t="s">
        <v>80</v>
      </c>
      <c r="BK536" s="197">
        <f t="shared" si="69"/>
        <v>0</v>
      </c>
      <c r="BL536" s="20" t="s">
        <v>225</v>
      </c>
      <c r="BM536" s="20" t="s">
        <v>484</v>
      </c>
    </row>
    <row r="537" spans="2:65" s="1" customFormat="1" ht="16.5" customHeight="1">
      <c r="B537" s="37"/>
      <c r="C537" s="186" t="s">
        <v>393</v>
      </c>
      <c r="D537" s="186" t="s">
        <v>220</v>
      </c>
      <c r="E537" s="187" t="s">
        <v>485</v>
      </c>
      <c r="F537" s="188" t="s">
        <v>272</v>
      </c>
      <c r="G537" s="189" t="s">
        <v>223</v>
      </c>
      <c r="H537" s="190">
        <v>1</v>
      </c>
      <c r="I537" s="191"/>
      <c r="J537" s="192">
        <f t="shared" si="60"/>
        <v>0</v>
      </c>
      <c r="K537" s="188" t="s">
        <v>224</v>
      </c>
      <c r="L537" s="57"/>
      <c r="M537" s="193" t="s">
        <v>21</v>
      </c>
      <c r="N537" s="194" t="s">
        <v>43</v>
      </c>
      <c r="O537" s="38"/>
      <c r="P537" s="195">
        <f t="shared" si="61"/>
        <v>0</v>
      </c>
      <c r="Q537" s="195">
        <v>0</v>
      </c>
      <c r="R537" s="195">
        <f t="shared" si="62"/>
        <v>0</v>
      </c>
      <c r="S537" s="195">
        <v>0</v>
      </c>
      <c r="T537" s="196">
        <f t="shared" si="63"/>
        <v>0</v>
      </c>
      <c r="AR537" s="20" t="s">
        <v>225</v>
      </c>
      <c r="AT537" s="20" t="s">
        <v>220</v>
      </c>
      <c r="AU537" s="20" t="s">
        <v>82</v>
      </c>
      <c r="AY537" s="20" t="s">
        <v>219</v>
      </c>
      <c r="BE537" s="197">
        <f t="shared" si="64"/>
        <v>0</v>
      </c>
      <c r="BF537" s="197">
        <f t="shared" si="65"/>
        <v>0</v>
      </c>
      <c r="BG537" s="197">
        <f t="shared" si="66"/>
        <v>0</v>
      </c>
      <c r="BH537" s="197">
        <f t="shared" si="67"/>
        <v>0</v>
      </c>
      <c r="BI537" s="197">
        <f t="shared" si="68"/>
        <v>0</v>
      </c>
      <c r="BJ537" s="20" t="s">
        <v>80</v>
      </c>
      <c r="BK537" s="197">
        <f t="shared" si="69"/>
        <v>0</v>
      </c>
      <c r="BL537" s="20" t="s">
        <v>225</v>
      </c>
      <c r="BM537" s="20" t="s">
        <v>486</v>
      </c>
    </row>
    <row r="538" spans="2:65" s="1" customFormat="1" ht="16.5" customHeight="1">
      <c r="B538" s="37"/>
      <c r="C538" s="186" t="s">
        <v>487</v>
      </c>
      <c r="D538" s="186" t="s">
        <v>220</v>
      </c>
      <c r="E538" s="187" t="s">
        <v>488</v>
      </c>
      <c r="F538" s="188" t="s">
        <v>379</v>
      </c>
      <c r="G538" s="189" t="s">
        <v>223</v>
      </c>
      <c r="H538" s="190">
        <v>1</v>
      </c>
      <c r="I538" s="191"/>
      <c r="J538" s="192">
        <f t="shared" si="60"/>
        <v>0</v>
      </c>
      <c r="K538" s="188" t="s">
        <v>224</v>
      </c>
      <c r="L538" s="57"/>
      <c r="M538" s="193" t="s">
        <v>21</v>
      </c>
      <c r="N538" s="194" t="s">
        <v>43</v>
      </c>
      <c r="O538" s="38"/>
      <c r="P538" s="195">
        <f t="shared" si="61"/>
        <v>0</v>
      </c>
      <c r="Q538" s="195">
        <v>0</v>
      </c>
      <c r="R538" s="195">
        <f t="shared" si="62"/>
        <v>0</v>
      </c>
      <c r="S538" s="195">
        <v>0</v>
      </c>
      <c r="T538" s="196">
        <f t="shared" si="63"/>
        <v>0</v>
      </c>
      <c r="AR538" s="20" t="s">
        <v>225</v>
      </c>
      <c r="AT538" s="20" t="s">
        <v>220</v>
      </c>
      <c r="AU538" s="20" t="s">
        <v>82</v>
      </c>
      <c r="AY538" s="20" t="s">
        <v>219</v>
      </c>
      <c r="BE538" s="197">
        <f t="shared" si="64"/>
        <v>0</v>
      </c>
      <c r="BF538" s="197">
        <f t="shared" si="65"/>
        <v>0</v>
      </c>
      <c r="BG538" s="197">
        <f t="shared" si="66"/>
        <v>0</v>
      </c>
      <c r="BH538" s="197">
        <f t="shared" si="67"/>
        <v>0</v>
      </c>
      <c r="BI538" s="197">
        <f t="shared" si="68"/>
        <v>0</v>
      </c>
      <c r="BJ538" s="20" t="s">
        <v>80</v>
      </c>
      <c r="BK538" s="197">
        <f t="shared" si="69"/>
        <v>0</v>
      </c>
      <c r="BL538" s="20" t="s">
        <v>225</v>
      </c>
      <c r="BM538" s="20" t="s">
        <v>489</v>
      </c>
    </row>
    <row r="539" spans="2:65" s="1" customFormat="1" ht="16.5" customHeight="1">
      <c r="B539" s="37"/>
      <c r="C539" s="186" t="s">
        <v>395</v>
      </c>
      <c r="D539" s="186" t="s">
        <v>220</v>
      </c>
      <c r="E539" s="187" t="s">
        <v>278</v>
      </c>
      <c r="F539" s="188" t="s">
        <v>279</v>
      </c>
      <c r="G539" s="189" t="s">
        <v>223</v>
      </c>
      <c r="H539" s="190">
        <v>1</v>
      </c>
      <c r="I539" s="191"/>
      <c r="J539" s="192">
        <f t="shared" si="60"/>
        <v>0</v>
      </c>
      <c r="K539" s="188" t="s">
        <v>224</v>
      </c>
      <c r="L539" s="57"/>
      <c r="M539" s="193" t="s">
        <v>21</v>
      </c>
      <c r="N539" s="194" t="s">
        <v>43</v>
      </c>
      <c r="O539" s="38"/>
      <c r="P539" s="195">
        <f t="shared" si="61"/>
        <v>0</v>
      </c>
      <c r="Q539" s="195">
        <v>0</v>
      </c>
      <c r="R539" s="195">
        <f t="shared" si="62"/>
        <v>0</v>
      </c>
      <c r="S539" s="195">
        <v>0</v>
      </c>
      <c r="T539" s="196">
        <f t="shared" si="63"/>
        <v>0</v>
      </c>
      <c r="AR539" s="20" t="s">
        <v>225</v>
      </c>
      <c r="AT539" s="20" t="s">
        <v>220</v>
      </c>
      <c r="AU539" s="20" t="s">
        <v>82</v>
      </c>
      <c r="AY539" s="20" t="s">
        <v>219</v>
      </c>
      <c r="BE539" s="197">
        <f t="shared" si="64"/>
        <v>0</v>
      </c>
      <c r="BF539" s="197">
        <f t="shared" si="65"/>
        <v>0</v>
      </c>
      <c r="BG539" s="197">
        <f t="shared" si="66"/>
        <v>0</v>
      </c>
      <c r="BH539" s="197">
        <f t="shared" si="67"/>
        <v>0</v>
      </c>
      <c r="BI539" s="197">
        <f t="shared" si="68"/>
        <v>0</v>
      </c>
      <c r="BJ539" s="20" t="s">
        <v>80</v>
      </c>
      <c r="BK539" s="197">
        <f t="shared" si="69"/>
        <v>0</v>
      </c>
      <c r="BL539" s="20" t="s">
        <v>225</v>
      </c>
      <c r="BM539" s="20" t="s">
        <v>490</v>
      </c>
    </row>
    <row r="540" spans="2:65" s="1" customFormat="1" ht="16.5" customHeight="1">
      <c r="B540" s="37"/>
      <c r="C540" s="186" t="s">
        <v>491</v>
      </c>
      <c r="D540" s="186" t="s">
        <v>220</v>
      </c>
      <c r="E540" s="187" t="s">
        <v>492</v>
      </c>
      <c r="F540" s="188" t="s">
        <v>282</v>
      </c>
      <c r="G540" s="189" t="s">
        <v>223</v>
      </c>
      <c r="H540" s="190">
        <v>1</v>
      </c>
      <c r="I540" s="191"/>
      <c r="J540" s="192">
        <f t="shared" si="60"/>
        <v>0</v>
      </c>
      <c r="K540" s="188" t="s">
        <v>224</v>
      </c>
      <c r="L540" s="57"/>
      <c r="M540" s="193" t="s">
        <v>21</v>
      </c>
      <c r="N540" s="194" t="s">
        <v>43</v>
      </c>
      <c r="O540" s="38"/>
      <c r="P540" s="195">
        <f t="shared" si="61"/>
        <v>0</v>
      </c>
      <c r="Q540" s="195">
        <v>0</v>
      </c>
      <c r="R540" s="195">
        <f t="shared" si="62"/>
        <v>0</v>
      </c>
      <c r="S540" s="195">
        <v>0</v>
      </c>
      <c r="T540" s="196">
        <f t="shared" si="63"/>
        <v>0</v>
      </c>
      <c r="AR540" s="20" t="s">
        <v>225</v>
      </c>
      <c r="AT540" s="20" t="s">
        <v>220</v>
      </c>
      <c r="AU540" s="20" t="s">
        <v>82</v>
      </c>
      <c r="AY540" s="20" t="s">
        <v>219</v>
      </c>
      <c r="BE540" s="197">
        <f t="shared" si="64"/>
        <v>0</v>
      </c>
      <c r="BF540" s="197">
        <f t="shared" si="65"/>
        <v>0</v>
      </c>
      <c r="BG540" s="197">
        <f t="shared" si="66"/>
        <v>0</v>
      </c>
      <c r="BH540" s="197">
        <f t="shared" si="67"/>
        <v>0</v>
      </c>
      <c r="BI540" s="197">
        <f t="shared" si="68"/>
        <v>0</v>
      </c>
      <c r="BJ540" s="20" t="s">
        <v>80</v>
      </c>
      <c r="BK540" s="197">
        <f t="shared" si="69"/>
        <v>0</v>
      </c>
      <c r="BL540" s="20" t="s">
        <v>225</v>
      </c>
      <c r="BM540" s="20" t="s">
        <v>493</v>
      </c>
    </row>
    <row r="541" spans="2:63" s="10" customFormat="1" ht="37.35" customHeight="1">
      <c r="B541" s="172"/>
      <c r="C541" s="173"/>
      <c r="D541" s="174" t="s">
        <v>71</v>
      </c>
      <c r="E541" s="175" t="s">
        <v>494</v>
      </c>
      <c r="F541" s="175" t="s">
        <v>495</v>
      </c>
      <c r="G541" s="173"/>
      <c r="H541" s="173"/>
      <c r="I541" s="176"/>
      <c r="J541" s="177">
        <f>BK541</f>
        <v>0</v>
      </c>
      <c r="K541" s="173"/>
      <c r="L541" s="178"/>
      <c r="M541" s="179"/>
      <c r="N541" s="180"/>
      <c r="O541" s="180"/>
      <c r="P541" s="181">
        <f>P542+P544+P547+P549+P552+P554+P556+P563+P568+P570+P572+P574</f>
        <v>0</v>
      </c>
      <c r="Q541" s="180"/>
      <c r="R541" s="181">
        <f>R542+R544+R547+R549+R552+R554+R556+R563+R568+R570+R572+R574</f>
        <v>0</v>
      </c>
      <c r="S541" s="180"/>
      <c r="T541" s="182">
        <f>T542+T544+T547+T549+T552+T554+T556+T563+T568+T570+T572+T574</f>
        <v>0</v>
      </c>
      <c r="AR541" s="183" t="s">
        <v>80</v>
      </c>
      <c r="AT541" s="184" t="s">
        <v>71</v>
      </c>
      <c r="AU541" s="184" t="s">
        <v>72</v>
      </c>
      <c r="AY541" s="183" t="s">
        <v>219</v>
      </c>
      <c r="BK541" s="185">
        <f>BK542+BK544+BK547+BK549+BK552+BK554+BK556+BK563+BK568+BK570+BK572+BK574</f>
        <v>0</v>
      </c>
    </row>
    <row r="542" spans="2:63" s="10" customFormat="1" ht="19.9" customHeight="1">
      <c r="B542" s="172"/>
      <c r="C542" s="173"/>
      <c r="D542" s="174" t="s">
        <v>71</v>
      </c>
      <c r="E542" s="198" t="s">
        <v>286</v>
      </c>
      <c r="F542" s="198" t="s">
        <v>287</v>
      </c>
      <c r="G542" s="173"/>
      <c r="H542" s="173"/>
      <c r="I542" s="176"/>
      <c r="J542" s="199">
        <f>BK542</f>
        <v>0</v>
      </c>
      <c r="K542" s="173"/>
      <c r="L542" s="178"/>
      <c r="M542" s="179"/>
      <c r="N542" s="180"/>
      <c r="O542" s="180"/>
      <c r="P542" s="181">
        <f>P543</f>
        <v>0</v>
      </c>
      <c r="Q542" s="180"/>
      <c r="R542" s="181">
        <f>R543</f>
        <v>0</v>
      </c>
      <c r="S542" s="180"/>
      <c r="T542" s="182">
        <f>T543</f>
        <v>0</v>
      </c>
      <c r="AR542" s="183" t="s">
        <v>80</v>
      </c>
      <c r="AT542" s="184" t="s">
        <v>71</v>
      </c>
      <c r="AU542" s="184" t="s">
        <v>80</v>
      </c>
      <c r="AY542" s="183" t="s">
        <v>219</v>
      </c>
      <c r="BK542" s="185">
        <f>BK543</f>
        <v>0</v>
      </c>
    </row>
    <row r="543" spans="2:65" s="1" customFormat="1" ht="25.5" customHeight="1">
      <c r="B543" s="37"/>
      <c r="C543" s="186" t="s">
        <v>396</v>
      </c>
      <c r="D543" s="186" t="s">
        <v>220</v>
      </c>
      <c r="E543" s="187" t="s">
        <v>288</v>
      </c>
      <c r="F543" s="188" t="s">
        <v>289</v>
      </c>
      <c r="G543" s="189" t="s">
        <v>236</v>
      </c>
      <c r="H543" s="190">
        <v>1</v>
      </c>
      <c r="I543" s="191"/>
      <c r="J543" s="192">
        <f>ROUND(I543*H543,2)</f>
        <v>0</v>
      </c>
      <c r="K543" s="188" t="s">
        <v>224</v>
      </c>
      <c r="L543" s="57"/>
      <c r="M543" s="193" t="s">
        <v>21</v>
      </c>
      <c r="N543" s="194" t="s">
        <v>43</v>
      </c>
      <c r="O543" s="38"/>
      <c r="P543" s="195">
        <f>O543*H543</f>
        <v>0</v>
      </c>
      <c r="Q543" s="195">
        <v>0</v>
      </c>
      <c r="R543" s="195">
        <f>Q543*H543</f>
        <v>0</v>
      </c>
      <c r="S543" s="195">
        <v>0</v>
      </c>
      <c r="T543" s="196">
        <f>S543*H543</f>
        <v>0</v>
      </c>
      <c r="AR543" s="20" t="s">
        <v>225</v>
      </c>
      <c r="AT543" s="20" t="s">
        <v>220</v>
      </c>
      <c r="AU543" s="20" t="s">
        <v>82</v>
      </c>
      <c r="AY543" s="20" t="s">
        <v>219</v>
      </c>
      <c r="BE543" s="197">
        <f>IF(N543="základní",J543,0)</f>
        <v>0</v>
      </c>
      <c r="BF543" s="197">
        <f>IF(N543="snížená",J543,0)</f>
        <v>0</v>
      </c>
      <c r="BG543" s="197">
        <f>IF(N543="zákl. přenesená",J543,0)</f>
        <v>0</v>
      </c>
      <c r="BH543" s="197">
        <f>IF(N543="sníž. přenesená",J543,0)</f>
        <v>0</v>
      </c>
      <c r="BI543" s="197">
        <f>IF(N543="nulová",J543,0)</f>
        <v>0</v>
      </c>
      <c r="BJ543" s="20" t="s">
        <v>80</v>
      </c>
      <c r="BK543" s="197">
        <f>ROUND(I543*H543,2)</f>
        <v>0</v>
      </c>
      <c r="BL543" s="20" t="s">
        <v>225</v>
      </c>
      <c r="BM543" s="20" t="s">
        <v>496</v>
      </c>
    </row>
    <row r="544" spans="2:63" s="10" customFormat="1" ht="29.85" customHeight="1">
      <c r="B544" s="172"/>
      <c r="C544" s="173"/>
      <c r="D544" s="174" t="s">
        <v>71</v>
      </c>
      <c r="E544" s="198" t="s">
        <v>232</v>
      </c>
      <c r="F544" s="198" t="s">
        <v>233</v>
      </c>
      <c r="G544" s="173"/>
      <c r="H544" s="173"/>
      <c r="I544" s="176"/>
      <c r="J544" s="199">
        <f>BK544</f>
        <v>0</v>
      </c>
      <c r="K544" s="173"/>
      <c r="L544" s="178"/>
      <c r="M544" s="179"/>
      <c r="N544" s="180"/>
      <c r="O544" s="180"/>
      <c r="P544" s="181">
        <f>SUM(P545:P546)</f>
        <v>0</v>
      </c>
      <c r="Q544" s="180"/>
      <c r="R544" s="181">
        <f>SUM(R545:R546)</f>
        <v>0</v>
      </c>
      <c r="S544" s="180"/>
      <c r="T544" s="182">
        <f>SUM(T545:T546)</f>
        <v>0</v>
      </c>
      <c r="AR544" s="183" t="s">
        <v>80</v>
      </c>
      <c r="AT544" s="184" t="s">
        <v>71</v>
      </c>
      <c r="AU544" s="184" t="s">
        <v>80</v>
      </c>
      <c r="AY544" s="183" t="s">
        <v>219</v>
      </c>
      <c r="BK544" s="185">
        <f>SUM(BK545:BK546)</f>
        <v>0</v>
      </c>
    </row>
    <row r="545" spans="2:65" s="1" customFormat="1" ht="16.5" customHeight="1">
      <c r="B545" s="37"/>
      <c r="C545" s="186" t="s">
        <v>497</v>
      </c>
      <c r="D545" s="186" t="s">
        <v>220</v>
      </c>
      <c r="E545" s="187" t="s">
        <v>292</v>
      </c>
      <c r="F545" s="188" t="s">
        <v>235</v>
      </c>
      <c r="G545" s="189" t="s">
        <v>236</v>
      </c>
      <c r="H545" s="190">
        <v>1</v>
      </c>
      <c r="I545" s="191"/>
      <c r="J545" s="192">
        <f>ROUND(I545*H545,2)</f>
        <v>0</v>
      </c>
      <c r="K545" s="188" t="s">
        <v>224</v>
      </c>
      <c r="L545" s="57"/>
      <c r="M545" s="193" t="s">
        <v>21</v>
      </c>
      <c r="N545" s="194" t="s">
        <v>43</v>
      </c>
      <c r="O545" s="38"/>
      <c r="P545" s="195">
        <f>O545*H545</f>
        <v>0</v>
      </c>
      <c r="Q545" s="195">
        <v>0</v>
      </c>
      <c r="R545" s="195">
        <f>Q545*H545</f>
        <v>0</v>
      </c>
      <c r="S545" s="195">
        <v>0</v>
      </c>
      <c r="T545" s="196">
        <f>S545*H545</f>
        <v>0</v>
      </c>
      <c r="AR545" s="20" t="s">
        <v>225</v>
      </c>
      <c r="AT545" s="20" t="s">
        <v>220</v>
      </c>
      <c r="AU545" s="20" t="s">
        <v>82</v>
      </c>
      <c r="AY545" s="20" t="s">
        <v>219</v>
      </c>
      <c r="BE545" s="197">
        <f>IF(N545="základní",J545,0)</f>
        <v>0</v>
      </c>
      <c r="BF545" s="197">
        <f>IF(N545="snížená",J545,0)</f>
        <v>0</v>
      </c>
      <c r="BG545" s="197">
        <f>IF(N545="zákl. přenesená",J545,0)</f>
        <v>0</v>
      </c>
      <c r="BH545" s="197">
        <f>IF(N545="sníž. přenesená",J545,0)</f>
        <v>0</v>
      </c>
      <c r="BI545" s="197">
        <f>IF(N545="nulová",J545,0)</f>
        <v>0</v>
      </c>
      <c r="BJ545" s="20" t="s">
        <v>80</v>
      </c>
      <c r="BK545" s="197">
        <f>ROUND(I545*H545,2)</f>
        <v>0</v>
      </c>
      <c r="BL545" s="20" t="s">
        <v>225</v>
      </c>
      <c r="BM545" s="20" t="s">
        <v>498</v>
      </c>
    </row>
    <row r="546" spans="2:65" s="1" customFormat="1" ht="16.5" customHeight="1">
      <c r="B546" s="37"/>
      <c r="C546" s="186" t="s">
        <v>399</v>
      </c>
      <c r="D546" s="186" t="s">
        <v>220</v>
      </c>
      <c r="E546" s="187" t="s">
        <v>294</v>
      </c>
      <c r="F546" s="188" t="s">
        <v>240</v>
      </c>
      <c r="G546" s="189" t="s">
        <v>236</v>
      </c>
      <c r="H546" s="190">
        <v>1</v>
      </c>
      <c r="I546" s="191"/>
      <c r="J546" s="192">
        <f>ROUND(I546*H546,2)</f>
        <v>0</v>
      </c>
      <c r="K546" s="188" t="s">
        <v>224</v>
      </c>
      <c r="L546" s="57"/>
      <c r="M546" s="193" t="s">
        <v>21</v>
      </c>
      <c r="N546" s="194" t="s">
        <v>43</v>
      </c>
      <c r="O546" s="38"/>
      <c r="P546" s="195">
        <f>O546*H546</f>
        <v>0</v>
      </c>
      <c r="Q546" s="195">
        <v>0</v>
      </c>
      <c r="R546" s="195">
        <f>Q546*H546</f>
        <v>0</v>
      </c>
      <c r="S546" s="195">
        <v>0</v>
      </c>
      <c r="T546" s="196">
        <f>S546*H546</f>
        <v>0</v>
      </c>
      <c r="AR546" s="20" t="s">
        <v>225</v>
      </c>
      <c r="AT546" s="20" t="s">
        <v>220</v>
      </c>
      <c r="AU546" s="20" t="s">
        <v>82</v>
      </c>
      <c r="AY546" s="20" t="s">
        <v>219</v>
      </c>
      <c r="BE546" s="197">
        <f>IF(N546="základní",J546,0)</f>
        <v>0</v>
      </c>
      <c r="BF546" s="197">
        <f>IF(N546="snížená",J546,0)</f>
        <v>0</v>
      </c>
      <c r="BG546" s="197">
        <f>IF(N546="zákl. přenesená",J546,0)</f>
        <v>0</v>
      </c>
      <c r="BH546" s="197">
        <f>IF(N546="sníž. přenesená",J546,0)</f>
        <v>0</v>
      </c>
      <c r="BI546" s="197">
        <f>IF(N546="nulová",J546,0)</f>
        <v>0</v>
      </c>
      <c r="BJ546" s="20" t="s">
        <v>80</v>
      </c>
      <c r="BK546" s="197">
        <f>ROUND(I546*H546,2)</f>
        <v>0</v>
      </c>
      <c r="BL546" s="20" t="s">
        <v>225</v>
      </c>
      <c r="BM546" s="20" t="s">
        <v>499</v>
      </c>
    </row>
    <row r="547" spans="2:63" s="10" customFormat="1" ht="29.85" customHeight="1">
      <c r="B547" s="172"/>
      <c r="C547" s="173"/>
      <c r="D547" s="174" t="s">
        <v>71</v>
      </c>
      <c r="E547" s="198" t="s">
        <v>242</v>
      </c>
      <c r="F547" s="198" t="s">
        <v>243</v>
      </c>
      <c r="G547" s="173"/>
      <c r="H547" s="173"/>
      <c r="I547" s="176"/>
      <c r="J547" s="199">
        <f>BK547</f>
        <v>0</v>
      </c>
      <c r="K547" s="173"/>
      <c r="L547" s="178"/>
      <c r="M547" s="179"/>
      <c r="N547" s="180"/>
      <c r="O547" s="180"/>
      <c r="P547" s="181">
        <f>P548</f>
        <v>0</v>
      </c>
      <c r="Q547" s="180"/>
      <c r="R547" s="181">
        <f>R548</f>
        <v>0</v>
      </c>
      <c r="S547" s="180"/>
      <c r="T547" s="182">
        <f>T548</f>
        <v>0</v>
      </c>
      <c r="AR547" s="183" t="s">
        <v>80</v>
      </c>
      <c r="AT547" s="184" t="s">
        <v>71</v>
      </c>
      <c r="AU547" s="184" t="s">
        <v>80</v>
      </c>
      <c r="AY547" s="183" t="s">
        <v>219</v>
      </c>
      <c r="BK547" s="185">
        <f>BK548</f>
        <v>0</v>
      </c>
    </row>
    <row r="548" spans="2:65" s="1" customFormat="1" ht="16.5" customHeight="1">
      <c r="B548" s="37"/>
      <c r="C548" s="186" t="s">
        <v>500</v>
      </c>
      <c r="D548" s="186" t="s">
        <v>220</v>
      </c>
      <c r="E548" s="187" t="s">
        <v>297</v>
      </c>
      <c r="F548" s="188" t="s">
        <v>245</v>
      </c>
      <c r="G548" s="189" t="s">
        <v>236</v>
      </c>
      <c r="H548" s="190">
        <v>1</v>
      </c>
      <c r="I548" s="191"/>
      <c r="J548" s="192">
        <f>ROUND(I548*H548,2)</f>
        <v>0</v>
      </c>
      <c r="K548" s="188" t="s">
        <v>224</v>
      </c>
      <c r="L548" s="57"/>
      <c r="M548" s="193" t="s">
        <v>21</v>
      </c>
      <c r="N548" s="194" t="s">
        <v>43</v>
      </c>
      <c r="O548" s="38"/>
      <c r="P548" s="195">
        <f>O548*H548</f>
        <v>0</v>
      </c>
      <c r="Q548" s="195">
        <v>0</v>
      </c>
      <c r="R548" s="195">
        <f>Q548*H548</f>
        <v>0</v>
      </c>
      <c r="S548" s="195">
        <v>0</v>
      </c>
      <c r="T548" s="196">
        <f>S548*H548</f>
        <v>0</v>
      </c>
      <c r="AR548" s="20" t="s">
        <v>225</v>
      </c>
      <c r="AT548" s="20" t="s">
        <v>220</v>
      </c>
      <c r="AU548" s="20" t="s">
        <v>82</v>
      </c>
      <c r="AY548" s="20" t="s">
        <v>219</v>
      </c>
      <c r="BE548" s="197">
        <f>IF(N548="základní",J548,0)</f>
        <v>0</v>
      </c>
      <c r="BF548" s="197">
        <f>IF(N548="snížená",J548,0)</f>
        <v>0</v>
      </c>
      <c r="BG548" s="197">
        <f>IF(N548="zákl. přenesená",J548,0)</f>
        <v>0</v>
      </c>
      <c r="BH548" s="197">
        <f>IF(N548="sníž. přenesená",J548,0)</f>
        <v>0</v>
      </c>
      <c r="BI548" s="197">
        <f>IF(N548="nulová",J548,0)</f>
        <v>0</v>
      </c>
      <c r="BJ548" s="20" t="s">
        <v>80</v>
      </c>
      <c r="BK548" s="197">
        <f>ROUND(I548*H548,2)</f>
        <v>0</v>
      </c>
      <c r="BL548" s="20" t="s">
        <v>225</v>
      </c>
      <c r="BM548" s="20" t="s">
        <v>501</v>
      </c>
    </row>
    <row r="549" spans="2:63" s="10" customFormat="1" ht="29.85" customHeight="1">
      <c r="B549" s="172"/>
      <c r="C549" s="173"/>
      <c r="D549" s="174" t="s">
        <v>71</v>
      </c>
      <c r="E549" s="198" t="s">
        <v>299</v>
      </c>
      <c r="F549" s="198" t="s">
        <v>300</v>
      </c>
      <c r="G549" s="173"/>
      <c r="H549" s="173"/>
      <c r="I549" s="176"/>
      <c r="J549" s="199">
        <f>BK549</f>
        <v>0</v>
      </c>
      <c r="K549" s="173"/>
      <c r="L549" s="178"/>
      <c r="M549" s="179"/>
      <c r="N549" s="180"/>
      <c r="O549" s="180"/>
      <c r="P549" s="181">
        <f>SUM(P550:P551)</f>
        <v>0</v>
      </c>
      <c r="Q549" s="180"/>
      <c r="R549" s="181">
        <f>SUM(R550:R551)</f>
        <v>0</v>
      </c>
      <c r="S549" s="180"/>
      <c r="T549" s="182">
        <f>SUM(T550:T551)</f>
        <v>0</v>
      </c>
      <c r="AR549" s="183" t="s">
        <v>80</v>
      </c>
      <c r="AT549" s="184" t="s">
        <v>71</v>
      </c>
      <c r="AU549" s="184" t="s">
        <v>80</v>
      </c>
      <c r="AY549" s="183" t="s">
        <v>219</v>
      </c>
      <c r="BK549" s="185">
        <f>SUM(BK550:BK551)</f>
        <v>0</v>
      </c>
    </row>
    <row r="550" spans="2:65" s="1" customFormat="1" ht="16.5" customHeight="1">
      <c r="B550" s="37"/>
      <c r="C550" s="186" t="s">
        <v>401</v>
      </c>
      <c r="D550" s="186" t="s">
        <v>220</v>
      </c>
      <c r="E550" s="187" t="s">
        <v>301</v>
      </c>
      <c r="F550" s="188" t="s">
        <v>302</v>
      </c>
      <c r="G550" s="189" t="s">
        <v>236</v>
      </c>
      <c r="H550" s="190">
        <v>1</v>
      </c>
      <c r="I550" s="191"/>
      <c r="J550" s="192">
        <f>ROUND(I550*H550,2)</f>
        <v>0</v>
      </c>
      <c r="K550" s="188" t="s">
        <v>224</v>
      </c>
      <c r="L550" s="57"/>
      <c r="M550" s="193" t="s">
        <v>21</v>
      </c>
      <c r="N550" s="194" t="s">
        <v>43</v>
      </c>
      <c r="O550" s="38"/>
      <c r="P550" s="195">
        <f>O550*H550</f>
        <v>0</v>
      </c>
      <c r="Q550" s="195">
        <v>0</v>
      </c>
      <c r="R550" s="195">
        <f>Q550*H550</f>
        <v>0</v>
      </c>
      <c r="S550" s="195">
        <v>0</v>
      </c>
      <c r="T550" s="196">
        <f>S550*H550</f>
        <v>0</v>
      </c>
      <c r="AR550" s="20" t="s">
        <v>225</v>
      </c>
      <c r="AT550" s="20" t="s">
        <v>220</v>
      </c>
      <c r="AU550" s="20" t="s">
        <v>82</v>
      </c>
      <c r="AY550" s="20" t="s">
        <v>219</v>
      </c>
      <c r="BE550" s="197">
        <f>IF(N550="základní",J550,0)</f>
        <v>0</v>
      </c>
      <c r="BF550" s="197">
        <f>IF(N550="snížená",J550,0)</f>
        <v>0</v>
      </c>
      <c r="BG550" s="197">
        <f>IF(N550="zákl. přenesená",J550,0)</f>
        <v>0</v>
      </c>
      <c r="BH550" s="197">
        <f>IF(N550="sníž. přenesená",J550,0)</f>
        <v>0</v>
      </c>
      <c r="BI550" s="197">
        <f>IF(N550="nulová",J550,0)</f>
        <v>0</v>
      </c>
      <c r="BJ550" s="20" t="s">
        <v>80</v>
      </c>
      <c r="BK550" s="197">
        <f>ROUND(I550*H550,2)</f>
        <v>0</v>
      </c>
      <c r="BL550" s="20" t="s">
        <v>225</v>
      </c>
      <c r="BM550" s="20" t="s">
        <v>502</v>
      </c>
    </row>
    <row r="551" spans="2:65" s="1" customFormat="1" ht="16.5" customHeight="1">
      <c r="B551" s="37"/>
      <c r="C551" s="186" t="s">
        <v>503</v>
      </c>
      <c r="D551" s="186" t="s">
        <v>220</v>
      </c>
      <c r="E551" s="187" t="s">
        <v>304</v>
      </c>
      <c r="F551" s="188" t="s">
        <v>305</v>
      </c>
      <c r="G551" s="189" t="s">
        <v>236</v>
      </c>
      <c r="H551" s="190">
        <v>3</v>
      </c>
      <c r="I551" s="191"/>
      <c r="J551" s="192">
        <f>ROUND(I551*H551,2)</f>
        <v>0</v>
      </c>
      <c r="K551" s="188" t="s">
        <v>224</v>
      </c>
      <c r="L551" s="57"/>
      <c r="M551" s="193" t="s">
        <v>21</v>
      </c>
      <c r="N551" s="194" t="s">
        <v>43</v>
      </c>
      <c r="O551" s="38"/>
      <c r="P551" s="195">
        <f>O551*H551</f>
        <v>0</v>
      </c>
      <c r="Q551" s="195">
        <v>0</v>
      </c>
      <c r="R551" s="195">
        <f>Q551*H551</f>
        <v>0</v>
      </c>
      <c r="S551" s="195">
        <v>0</v>
      </c>
      <c r="T551" s="196">
        <f>S551*H551</f>
        <v>0</v>
      </c>
      <c r="AR551" s="20" t="s">
        <v>225</v>
      </c>
      <c r="AT551" s="20" t="s">
        <v>220</v>
      </c>
      <c r="AU551" s="20" t="s">
        <v>82</v>
      </c>
      <c r="AY551" s="20" t="s">
        <v>219</v>
      </c>
      <c r="BE551" s="197">
        <f>IF(N551="základní",J551,0)</f>
        <v>0</v>
      </c>
      <c r="BF551" s="197">
        <f>IF(N551="snížená",J551,0)</f>
        <v>0</v>
      </c>
      <c r="BG551" s="197">
        <f>IF(N551="zákl. přenesená",J551,0)</f>
        <v>0</v>
      </c>
      <c r="BH551" s="197">
        <f>IF(N551="sníž. přenesená",J551,0)</f>
        <v>0</v>
      </c>
      <c r="BI551" s="197">
        <f>IF(N551="nulová",J551,0)</f>
        <v>0</v>
      </c>
      <c r="BJ551" s="20" t="s">
        <v>80</v>
      </c>
      <c r="BK551" s="197">
        <f>ROUND(I551*H551,2)</f>
        <v>0</v>
      </c>
      <c r="BL551" s="20" t="s">
        <v>225</v>
      </c>
      <c r="BM551" s="20" t="s">
        <v>504</v>
      </c>
    </row>
    <row r="552" spans="2:63" s="10" customFormat="1" ht="29.85" customHeight="1">
      <c r="B552" s="172"/>
      <c r="C552" s="173"/>
      <c r="D552" s="174" t="s">
        <v>71</v>
      </c>
      <c r="E552" s="198" t="s">
        <v>307</v>
      </c>
      <c r="F552" s="198" t="s">
        <v>308</v>
      </c>
      <c r="G552" s="173"/>
      <c r="H552" s="173"/>
      <c r="I552" s="176"/>
      <c r="J552" s="199">
        <f>BK552</f>
        <v>0</v>
      </c>
      <c r="K552" s="173"/>
      <c r="L552" s="178"/>
      <c r="M552" s="179"/>
      <c r="N552" s="180"/>
      <c r="O552" s="180"/>
      <c r="P552" s="181">
        <f>P553</f>
        <v>0</v>
      </c>
      <c r="Q552" s="180"/>
      <c r="R552" s="181">
        <f>R553</f>
        <v>0</v>
      </c>
      <c r="S552" s="180"/>
      <c r="T552" s="182">
        <f>T553</f>
        <v>0</v>
      </c>
      <c r="AR552" s="183" t="s">
        <v>80</v>
      </c>
      <c r="AT552" s="184" t="s">
        <v>71</v>
      </c>
      <c r="AU552" s="184" t="s">
        <v>80</v>
      </c>
      <c r="AY552" s="183" t="s">
        <v>219</v>
      </c>
      <c r="BK552" s="185">
        <f>BK553</f>
        <v>0</v>
      </c>
    </row>
    <row r="553" spans="2:65" s="1" customFormat="1" ht="16.5" customHeight="1">
      <c r="B553" s="37"/>
      <c r="C553" s="186" t="s">
        <v>404</v>
      </c>
      <c r="D553" s="186" t="s">
        <v>220</v>
      </c>
      <c r="E553" s="187" t="s">
        <v>309</v>
      </c>
      <c r="F553" s="188" t="s">
        <v>310</v>
      </c>
      <c r="G553" s="189" t="s">
        <v>236</v>
      </c>
      <c r="H553" s="190">
        <v>1</v>
      </c>
      <c r="I553" s="191"/>
      <c r="J553" s="192">
        <f>ROUND(I553*H553,2)</f>
        <v>0</v>
      </c>
      <c r="K553" s="188" t="s">
        <v>224</v>
      </c>
      <c r="L553" s="57"/>
      <c r="M553" s="193" t="s">
        <v>21</v>
      </c>
      <c r="N553" s="194" t="s">
        <v>43</v>
      </c>
      <c r="O553" s="38"/>
      <c r="P553" s="195">
        <f>O553*H553</f>
        <v>0</v>
      </c>
      <c r="Q553" s="195">
        <v>0</v>
      </c>
      <c r="R553" s="195">
        <f>Q553*H553</f>
        <v>0</v>
      </c>
      <c r="S553" s="195">
        <v>0</v>
      </c>
      <c r="T553" s="196">
        <f>S553*H553</f>
        <v>0</v>
      </c>
      <c r="AR553" s="20" t="s">
        <v>225</v>
      </c>
      <c r="AT553" s="20" t="s">
        <v>220</v>
      </c>
      <c r="AU553" s="20" t="s">
        <v>82</v>
      </c>
      <c r="AY553" s="20" t="s">
        <v>219</v>
      </c>
      <c r="BE553" s="197">
        <f>IF(N553="základní",J553,0)</f>
        <v>0</v>
      </c>
      <c r="BF553" s="197">
        <f>IF(N553="snížená",J553,0)</f>
        <v>0</v>
      </c>
      <c r="BG553" s="197">
        <f>IF(N553="zákl. přenesená",J553,0)</f>
        <v>0</v>
      </c>
      <c r="BH553" s="197">
        <f>IF(N553="sníž. přenesená",J553,0)</f>
        <v>0</v>
      </c>
      <c r="BI553" s="197">
        <f>IF(N553="nulová",J553,0)</f>
        <v>0</v>
      </c>
      <c r="BJ553" s="20" t="s">
        <v>80</v>
      </c>
      <c r="BK553" s="197">
        <f>ROUND(I553*H553,2)</f>
        <v>0</v>
      </c>
      <c r="BL553" s="20" t="s">
        <v>225</v>
      </c>
      <c r="BM553" s="20" t="s">
        <v>505</v>
      </c>
    </row>
    <row r="554" spans="2:63" s="10" customFormat="1" ht="29.85" customHeight="1">
      <c r="B554" s="172"/>
      <c r="C554" s="173"/>
      <c r="D554" s="174" t="s">
        <v>71</v>
      </c>
      <c r="E554" s="198" t="s">
        <v>312</v>
      </c>
      <c r="F554" s="198" t="s">
        <v>313</v>
      </c>
      <c r="G554" s="173"/>
      <c r="H554" s="173"/>
      <c r="I554" s="176"/>
      <c r="J554" s="199">
        <f>BK554</f>
        <v>0</v>
      </c>
      <c r="K554" s="173"/>
      <c r="L554" s="178"/>
      <c r="M554" s="179"/>
      <c r="N554" s="180"/>
      <c r="O554" s="180"/>
      <c r="P554" s="181">
        <f>P555</f>
        <v>0</v>
      </c>
      <c r="Q554" s="180"/>
      <c r="R554" s="181">
        <f>R555</f>
        <v>0</v>
      </c>
      <c r="S554" s="180"/>
      <c r="T554" s="182">
        <f>T555</f>
        <v>0</v>
      </c>
      <c r="AR554" s="183" t="s">
        <v>80</v>
      </c>
      <c r="AT554" s="184" t="s">
        <v>71</v>
      </c>
      <c r="AU554" s="184" t="s">
        <v>80</v>
      </c>
      <c r="AY554" s="183" t="s">
        <v>219</v>
      </c>
      <c r="BK554" s="185">
        <f>BK555</f>
        <v>0</v>
      </c>
    </row>
    <row r="555" spans="2:65" s="1" customFormat="1" ht="16.5" customHeight="1">
      <c r="B555" s="37"/>
      <c r="C555" s="186" t="s">
        <v>506</v>
      </c>
      <c r="D555" s="186" t="s">
        <v>220</v>
      </c>
      <c r="E555" s="187" t="s">
        <v>315</v>
      </c>
      <c r="F555" s="188" t="s">
        <v>316</v>
      </c>
      <c r="G555" s="189" t="s">
        <v>236</v>
      </c>
      <c r="H555" s="190">
        <v>3</v>
      </c>
      <c r="I555" s="191"/>
      <c r="J555" s="192">
        <f>ROUND(I555*H555,2)</f>
        <v>0</v>
      </c>
      <c r="K555" s="188" t="s">
        <v>224</v>
      </c>
      <c r="L555" s="57"/>
      <c r="M555" s="193" t="s">
        <v>21</v>
      </c>
      <c r="N555" s="194" t="s">
        <v>43</v>
      </c>
      <c r="O555" s="38"/>
      <c r="P555" s="195">
        <f>O555*H555</f>
        <v>0</v>
      </c>
      <c r="Q555" s="195">
        <v>0</v>
      </c>
      <c r="R555" s="195">
        <f>Q555*H555</f>
        <v>0</v>
      </c>
      <c r="S555" s="195">
        <v>0</v>
      </c>
      <c r="T555" s="196">
        <f>S555*H555</f>
        <v>0</v>
      </c>
      <c r="AR555" s="20" t="s">
        <v>225</v>
      </c>
      <c r="AT555" s="20" t="s">
        <v>220</v>
      </c>
      <c r="AU555" s="20" t="s">
        <v>82</v>
      </c>
      <c r="AY555" s="20" t="s">
        <v>219</v>
      </c>
      <c r="BE555" s="197">
        <f>IF(N555="základní",J555,0)</f>
        <v>0</v>
      </c>
      <c r="BF555" s="197">
        <f>IF(N555="snížená",J555,0)</f>
        <v>0</v>
      </c>
      <c r="BG555" s="197">
        <f>IF(N555="zákl. přenesená",J555,0)</f>
        <v>0</v>
      </c>
      <c r="BH555" s="197">
        <f>IF(N555="sníž. přenesená",J555,0)</f>
        <v>0</v>
      </c>
      <c r="BI555" s="197">
        <f>IF(N555="nulová",J555,0)</f>
        <v>0</v>
      </c>
      <c r="BJ555" s="20" t="s">
        <v>80</v>
      </c>
      <c r="BK555" s="197">
        <f>ROUND(I555*H555,2)</f>
        <v>0</v>
      </c>
      <c r="BL555" s="20" t="s">
        <v>225</v>
      </c>
      <c r="BM555" s="20" t="s">
        <v>507</v>
      </c>
    </row>
    <row r="556" spans="2:63" s="10" customFormat="1" ht="29.85" customHeight="1">
      <c r="B556" s="172"/>
      <c r="C556" s="173"/>
      <c r="D556" s="174" t="s">
        <v>71</v>
      </c>
      <c r="E556" s="198" t="s">
        <v>247</v>
      </c>
      <c r="F556" s="198" t="s">
        <v>248</v>
      </c>
      <c r="G556" s="173"/>
      <c r="H556" s="173"/>
      <c r="I556" s="176"/>
      <c r="J556" s="199">
        <f>BK556</f>
        <v>0</v>
      </c>
      <c r="K556" s="173"/>
      <c r="L556" s="178"/>
      <c r="M556" s="179"/>
      <c r="N556" s="180"/>
      <c r="O556" s="180"/>
      <c r="P556" s="181">
        <f>SUM(P557:P562)</f>
        <v>0</v>
      </c>
      <c r="Q556" s="180"/>
      <c r="R556" s="181">
        <f>SUM(R557:R562)</f>
        <v>0</v>
      </c>
      <c r="S556" s="180"/>
      <c r="T556" s="182">
        <f>SUM(T557:T562)</f>
        <v>0</v>
      </c>
      <c r="AR556" s="183" t="s">
        <v>80</v>
      </c>
      <c r="AT556" s="184" t="s">
        <v>71</v>
      </c>
      <c r="AU556" s="184" t="s">
        <v>80</v>
      </c>
      <c r="AY556" s="183" t="s">
        <v>219</v>
      </c>
      <c r="BK556" s="185">
        <f>SUM(BK557:BK562)</f>
        <v>0</v>
      </c>
    </row>
    <row r="557" spans="2:65" s="1" customFormat="1" ht="16.5" customHeight="1">
      <c r="B557" s="37"/>
      <c r="C557" s="186" t="s">
        <v>405</v>
      </c>
      <c r="D557" s="186" t="s">
        <v>220</v>
      </c>
      <c r="E557" s="187" t="s">
        <v>318</v>
      </c>
      <c r="F557" s="188" t="s">
        <v>319</v>
      </c>
      <c r="G557" s="189" t="s">
        <v>236</v>
      </c>
      <c r="H557" s="190">
        <v>3</v>
      </c>
      <c r="I557" s="191"/>
      <c r="J557" s="192">
        <f aca="true" t="shared" si="70" ref="J557:J562">ROUND(I557*H557,2)</f>
        <v>0</v>
      </c>
      <c r="K557" s="188" t="s">
        <v>224</v>
      </c>
      <c r="L557" s="57"/>
      <c r="M557" s="193" t="s">
        <v>21</v>
      </c>
      <c r="N557" s="194" t="s">
        <v>43</v>
      </c>
      <c r="O557" s="38"/>
      <c r="P557" s="195">
        <f aca="true" t="shared" si="71" ref="P557:P562">O557*H557</f>
        <v>0</v>
      </c>
      <c r="Q557" s="195">
        <v>0</v>
      </c>
      <c r="R557" s="195">
        <f aca="true" t="shared" si="72" ref="R557:R562">Q557*H557</f>
        <v>0</v>
      </c>
      <c r="S557" s="195">
        <v>0</v>
      </c>
      <c r="T557" s="196">
        <f aca="true" t="shared" si="73" ref="T557:T562">S557*H557</f>
        <v>0</v>
      </c>
      <c r="AR557" s="20" t="s">
        <v>225</v>
      </c>
      <c r="AT557" s="20" t="s">
        <v>220</v>
      </c>
      <c r="AU557" s="20" t="s">
        <v>82</v>
      </c>
      <c r="AY557" s="20" t="s">
        <v>219</v>
      </c>
      <c r="BE557" s="197">
        <f aca="true" t="shared" si="74" ref="BE557:BE562">IF(N557="základní",J557,0)</f>
        <v>0</v>
      </c>
      <c r="BF557" s="197">
        <f aca="true" t="shared" si="75" ref="BF557:BF562">IF(N557="snížená",J557,0)</f>
        <v>0</v>
      </c>
      <c r="BG557" s="197">
        <f aca="true" t="shared" si="76" ref="BG557:BG562">IF(N557="zákl. přenesená",J557,0)</f>
        <v>0</v>
      </c>
      <c r="BH557" s="197">
        <f aca="true" t="shared" si="77" ref="BH557:BH562">IF(N557="sníž. přenesená",J557,0)</f>
        <v>0</v>
      </c>
      <c r="BI557" s="197">
        <f aca="true" t="shared" si="78" ref="BI557:BI562">IF(N557="nulová",J557,0)</f>
        <v>0</v>
      </c>
      <c r="BJ557" s="20" t="s">
        <v>80</v>
      </c>
      <c r="BK557" s="197">
        <f aca="true" t="shared" si="79" ref="BK557:BK562">ROUND(I557*H557,2)</f>
        <v>0</v>
      </c>
      <c r="BL557" s="20" t="s">
        <v>225</v>
      </c>
      <c r="BM557" s="20" t="s">
        <v>508</v>
      </c>
    </row>
    <row r="558" spans="2:65" s="1" customFormat="1" ht="16.5" customHeight="1">
      <c r="B558" s="37"/>
      <c r="C558" s="186" t="s">
        <v>509</v>
      </c>
      <c r="D558" s="186" t="s">
        <v>220</v>
      </c>
      <c r="E558" s="187" t="s">
        <v>457</v>
      </c>
      <c r="F558" s="188" t="s">
        <v>323</v>
      </c>
      <c r="G558" s="189" t="s">
        <v>236</v>
      </c>
      <c r="H558" s="190">
        <v>1</v>
      </c>
      <c r="I558" s="191"/>
      <c r="J558" s="192">
        <f t="shared" si="70"/>
        <v>0</v>
      </c>
      <c r="K558" s="188" t="s">
        <v>224</v>
      </c>
      <c r="L558" s="57"/>
      <c r="M558" s="193" t="s">
        <v>21</v>
      </c>
      <c r="N558" s="194" t="s">
        <v>43</v>
      </c>
      <c r="O558" s="38"/>
      <c r="P558" s="195">
        <f t="shared" si="71"/>
        <v>0</v>
      </c>
      <c r="Q558" s="195">
        <v>0</v>
      </c>
      <c r="R558" s="195">
        <f t="shared" si="72"/>
        <v>0</v>
      </c>
      <c r="S558" s="195">
        <v>0</v>
      </c>
      <c r="T558" s="196">
        <f t="shared" si="73"/>
        <v>0</v>
      </c>
      <c r="AR558" s="20" t="s">
        <v>225</v>
      </c>
      <c r="AT558" s="20" t="s">
        <v>220</v>
      </c>
      <c r="AU558" s="20" t="s">
        <v>82</v>
      </c>
      <c r="AY558" s="20" t="s">
        <v>219</v>
      </c>
      <c r="BE558" s="197">
        <f t="shared" si="74"/>
        <v>0</v>
      </c>
      <c r="BF558" s="197">
        <f t="shared" si="75"/>
        <v>0</v>
      </c>
      <c r="BG558" s="197">
        <f t="shared" si="76"/>
        <v>0</v>
      </c>
      <c r="BH558" s="197">
        <f t="shared" si="77"/>
        <v>0</v>
      </c>
      <c r="BI558" s="197">
        <f t="shared" si="78"/>
        <v>0</v>
      </c>
      <c r="BJ558" s="20" t="s">
        <v>80</v>
      </c>
      <c r="BK558" s="197">
        <f t="shared" si="79"/>
        <v>0</v>
      </c>
      <c r="BL558" s="20" t="s">
        <v>225</v>
      </c>
      <c r="BM558" s="20" t="s">
        <v>510</v>
      </c>
    </row>
    <row r="559" spans="2:65" s="1" customFormat="1" ht="16.5" customHeight="1">
      <c r="B559" s="37"/>
      <c r="C559" s="186" t="s">
        <v>407</v>
      </c>
      <c r="D559" s="186" t="s">
        <v>220</v>
      </c>
      <c r="E559" s="187" t="s">
        <v>325</v>
      </c>
      <c r="F559" s="188" t="s">
        <v>326</v>
      </c>
      <c r="G559" s="189" t="s">
        <v>236</v>
      </c>
      <c r="H559" s="190">
        <v>6</v>
      </c>
      <c r="I559" s="191"/>
      <c r="J559" s="192">
        <f t="shared" si="70"/>
        <v>0</v>
      </c>
      <c r="K559" s="188" t="s">
        <v>224</v>
      </c>
      <c r="L559" s="57"/>
      <c r="M559" s="193" t="s">
        <v>21</v>
      </c>
      <c r="N559" s="194" t="s">
        <v>43</v>
      </c>
      <c r="O559" s="38"/>
      <c r="P559" s="195">
        <f t="shared" si="71"/>
        <v>0</v>
      </c>
      <c r="Q559" s="195">
        <v>0</v>
      </c>
      <c r="R559" s="195">
        <f t="shared" si="72"/>
        <v>0</v>
      </c>
      <c r="S559" s="195">
        <v>0</v>
      </c>
      <c r="T559" s="196">
        <f t="shared" si="73"/>
        <v>0</v>
      </c>
      <c r="AR559" s="20" t="s">
        <v>225</v>
      </c>
      <c r="AT559" s="20" t="s">
        <v>220</v>
      </c>
      <c r="AU559" s="20" t="s">
        <v>82</v>
      </c>
      <c r="AY559" s="20" t="s">
        <v>219</v>
      </c>
      <c r="BE559" s="197">
        <f t="shared" si="74"/>
        <v>0</v>
      </c>
      <c r="BF559" s="197">
        <f t="shared" si="75"/>
        <v>0</v>
      </c>
      <c r="BG559" s="197">
        <f t="shared" si="76"/>
        <v>0</v>
      </c>
      <c r="BH559" s="197">
        <f t="shared" si="77"/>
        <v>0</v>
      </c>
      <c r="BI559" s="197">
        <f t="shared" si="78"/>
        <v>0</v>
      </c>
      <c r="BJ559" s="20" t="s">
        <v>80</v>
      </c>
      <c r="BK559" s="197">
        <f t="shared" si="79"/>
        <v>0</v>
      </c>
      <c r="BL559" s="20" t="s">
        <v>225</v>
      </c>
      <c r="BM559" s="20" t="s">
        <v>511</v>
      </c>
    </row>
    <row r="560" spans="2:65" s="1" customFormat="1" ht="16.5" customHeight="1">
      <c r="B560" s="37"/>
      <c r="C560" s="186" t="s">
        <v>512</v>
      </c>
      <c r="D560" s="186" t="s">
        <v>220</v>
      </c>
      <c r="E560" s="187" t="s">
        <v>329</v>
      </c>
      <c r="F560" s="188" t="s">
        <v>330</v>
      </c>
      <c r="G560" s="189" t="s">
        <v>236</v>
      </c>
      <c r="H560" s="190">
        <v>1</v>
      </c>
      <c r="I560" s="191"/>
      <c r="J560" s="192">
        <f t="shared" si="70"/>
        <v>0</v>
      </c>
      <c r="K560" s="188" t="s">
        <v>224</v>
      </c>
      <c r="L560" s="57"/>
      <c r="M560" s="193" t="s">
        <v>21</v>
      </c>
      <c r="N560" s="194" t="s">
        <v>43</v>
      </c>
      <c r="O560" s="38"/>
      <c r="P560" s="195">
        <f t="shared" si="71"/>
        <v>0</v>
      </c>
      <c r="Q560" s="195">
        <v>0</v>
      </c>
      <c r="R560" s="195">
        <f t="shared" si="72"/>
        <v>0</v>
      </c>
      <c r="S560" s="195">
        <v>0</v>
      </c>
      <c r="T560" s="196">
        <f t="shared" si="73"/>
        <v>0</v>
      </c>
      <c r="AR560" s="20" t="s">
        <v>225</v>
      </c>
      <c r="AT560" s="20" t="s">
        <v>220</v>
      </c>
      <c r="AU560" s="20" t="s">
        <v>82</v>
      </c>
      <c r="AY560" s="20" t="s">
        <v>219</v>
      </c>
      <c r="BE560" s="197">
        <f t="shared" si="74"/>
        <v>0</v>
      </c>
      <c r="BF560" s="197">
        <f t="shared" si="75"/>
        <v>0</v>
      </c>
      <c r="BG560" s="197">
        <f t="shared" si="76"/>
        <v>0</v>
      </c>
      <c r="BH560" s="197">
        <f t="shared" si="77"/>
        <v>0</v>
      </c>
      <c r="BI560" s="197">
        <f t="shared" si="78"/>
        <v>0</v>
      </c>
      <c r="BJ560" s="20" t="s">
        <v>80</v>
      </c>
      <c r="BK560" s="197">
        <f t="shared" si="79"/>
        <v>0</v>
      </c>
      <c r="BL560" s="20" t="s">
        <v>225</v>
      </c>
      <c r="BM560" s="20" t="s">
        <v>513</v>
      </c>
    </row>
    <row r="561" spans="2:65" s="1" customFormat="1" ht="16.5" customHeight="1">
      <c r="B561" s="37"/>
      <c r="C561" s="186" t="s">
        <v>408</v>
      </c>
      <c r="D561" s="186" t="s">
        <v>220</v>
      </c>
      <c r="E561" s="187" t="s">
        <v>332</v>
      </c>
      <c r="F561" s="188" t="s">
        <v>333</v>
      </c>
      <c r="G561" s="189" t="s">
        <v>236</v>
      </c>
      <c r="H561" s="190">
        <v>2</v>
      </c>
      <c r="I561" s="191"/>
      <c r="J561" s="192">
        <f t="shared" si="70"/>
        <v>0</v>
      </c>
      <c r="K561" s="188" t="s">
        <v>224</v>
      </c>
      <c r="L561" s="57"/>
      <c r="M561" s="193" t="s">
        <v>21</v>
      </c>
      <c r="N561" s="194" t="s">
        <v>43</v>
      </c>
      <c r="O561" s="38"/>
      <c r="P561" s="195">
        <f t="shared" si="71"/>
        <v>0</v>
      </c>
      <c r="Q561" s="195">
        <v>0</v>
      </c>
      <c r="R561" s="195">
        <f t="shared" si="72"/>
        <v>0</v>
      </c>
      <c r="S561" s="195">
        <v>0</v>
      </c>
      <c r="T561" s="196">
        <f t="shared" si="73"/>
        <v>0</v>
      </c>
      <c r="AR561" s="20" t="s">
        <v>225</v>
      </c>
      <c r="AT561" s="20" t="s">
        <v>220</v>
      </c>
      <c r="AU561" s="20" t="s">
        <v>82</v>
      </c>
      <c r="AY561" s="20" t="s">
        <v>219</v>
      </c>
      <c r="BE561" s="197">
        <f t="shared" si="74"/>
        <v>0</v>
      </c>
      <c r="BF561" s="197">
        <f t="shared" si="75"/>
        <v>0</v>
      </c>
      <c r="BG561" s="197">
        <f t="shared" si="76"/>
        <v>0</v>
      </c>
      <c r="BH561" s="197">
        <f t="shared" si="77"/>
        <v>0</v>
      </c>
      <c r="BI561" s="197">
        <f t="shared" si="78"/>
        <v>0</v>
      </c>
      <c r="BJ561" s="20" t="s">
        <v>80</v>
      </c>
      <c r="BK561" s="197">
        <f t="shared" si="79"/>
        <v>0</v>
      </c>
      <c r="BL561" s="20" t="s">
        <v>225</v>
      </c>
      <c r="BM561" s="20" t="s">
        <v>514</v>
      </c>
    </row>
    <row r="562" spans="2:65" s="1" customFormat="1" ht="16.5" customHeight="1">
      <c r="B562" s="37"/>
      <c r="C562" s="186" t="s">
        <v>515</v>
      </c>
      <c r="D562" s="186" t="s">
        <v>220</v>
      </c>
      <c r="E562" s="187" t="s">
        <v>336</v>
      </c>
      <c r="F562" s="188" t="s">
        <v>337</v>
      </c>
      <c r="G562" s="189" t="s">
        <v>236</v>
      </c>
      <c r="H562" s="190">
        <v>1</v>
      </c>
      <c r="I562" s="191"/>
      <c r="J562" s="192">
        <f t="shared" si="70"/>
        <v>0</v>
      </c>
      <c r="K562" s="188" t="s">
        <v>224</v>
      </c>
      <c r="L562" s="57"/>
      <c r="M562" s="193" t="s">
        <v>21</v>
      </c>
      <c r="N562" s="194" t="s">
        <v>43</v>
      </c>
      <c r="O562" s="38"/>
      <c r="P562" s="195">
        <f t="shared" si="71"/>
        <v>0</v>
      </c>
      <c r="Q562" s="195">
        <v>0</v>
      </c>
      <c r="R562" s="195">
        <f t="shared" si="72"/>
        <v>0</v>
      </c>
      <c r="S562" s="195">
        <v>0</v>
      </c>
      <c r="T562" s="196">
        <f t="shared" si="73"/>
        <v>0</v>
      </c>
      <c r="AR562" s="20" t="s">
        <v>225</v>
      </c>
      <c r="AT562" s="20" t="s">
        <v>220</v>
      </c>
      <c r="AU562" s="20" t="s">
        <v>82</v>
      </c>
      <c r="AY562" s="20" t="s">
        <v>219</v>
      </c>
      <c r="BE562" s="197">
        <f t="shared" si="74"/>
        <v>0</v>
      </c>
      <c r="BF562" s="197">
        <f t="shared" si="75"/>
        <v>0</v>
      </c>
      <c r="BG562" s="197">
        <f t="shared" si="76"/>
        <v>0</v>
      </c>
      <c r="BH562" s="197">
        <f t="shared" si="77"/>
        <v>0</v>
      </c>
      <c r="BI562" s="197">
        <f t="shared" si="78"/>
        <v>0</v>
      </c>
      <c r="BJ562" s="20" t="s">
        <v>80</v>
      </c>
      <c r="BK562" s="197">
        <f t="shared" si="79"/>
        <v>0</v>
      </c>
      <c r="BL562" s="20" t="s">
        <v>225</v>
      </c>
      <c r="BM562" s="20" t="s">
        <v>516</v>
      </c>
    </row>
    <row r="563" spans="2:63" s="10" customFormat="1" ht="29.85" customHeight="1">
      <c r="B563" s="172"/>
      <c r="C563" s="173"/>
      <c r="D563" s="174" t="s">
        <v>71</v>
      </c>
      <c r="E563" s="198" t="s">
        <v>339</v>
      </c>
      <c r="F563" s="198" t="s">
        <v>340</v>
      </c>
      <c r="G563" s="173"/>
      <c r="H563" s="173"/>
      <c r="I563" s="176"/>
      <c r="J563" s="199">
        <f>BK563</f>
        <v>0</v>
      </c>
      <c r="K563" s="173"/>
      <c r="L563" s="178"/>
      <c r="M563" s="179"/>
      <c r="N563" s="180"/>
      <c r="O563" s="180"/>
      <c r="P563" s="181">
        <f>SUM(P564:P567)</f>
        <v>0</v>
      </c>
      <c r="Q563" s="180"/>
      <c r="R563" s="181">
        <f>SUM(R564:R567)</f>
        <v>0</v>
      </c>
      <c r="S563" s="180"/>
      <c r="T563" s="182">
        <f>SUM(T564:T567)</f>
        <v>0</v>
      </c>
      <c r="AR563" s="183" t="s">
        <v>80</v>
      </c>
      <c r="AT563" s="184" t="s">
        <v>71</v>
      </c>
      <c r="AU563" s="184" t="s">
        <v>80</v>
      </c>
      <c r="AY563" s="183" t="s">
        <v>219</v>
      </c>
      <c r="BK563" s="185">
        <f>SUM(BK564:BK567)</f>
        <v>0</v>
      </c>
    </row>
    <row r="564" spans="2:65" s="1" customFormat="1" ht="16.5" customHeight="1">
      <c r="B564" s="37"/>
      <c r="C564" s="186" t="s">
        <v>410</v>
      </c>
      <c r="D564" s="186" t="s">
        <v>220</v>
      </c>
      <c r="E564" s="187" t="s">
        <v>341</v>
      </c>
      <c r="F564" s="188" t="s">
        <v>342</v>
      </c>
      <c r="G564" s="189" t="s">
        <v>236</v>
      </c>
      <c r="H564" s="190">
        <v>14</v>
      </c>
      <c r="I564" s="191"/>
      <c r="J564" s="192">
        <f>ROUND(I564*H564,2)</f>
        <v>0</v>
      </c>
      <c r="K564" s="188" t="s">
        <v>224</v>
      </c>
      <c r="L564" s="57"/>
      <c r="M564" s="193" t="s">
        <v>21</v>
      </c>
      <c r="N564" s="194" t="s">
        <v>43</v>
      </c>
      <c r="O564" s="38"/>
      <c r="P564" s="195">
        <f>O564*H564</f>
        <v>0</v>
      </c>
      <c r="Q564" s="195">
        <v>0</v>
      </c>
      <c r="R564" s="195">
        <f>Q564*H564</f>
        <v>0</v>
      </c>
      <c r="S564" s="195">
        <v>0</v>
      </c>
      <c r="T564" s="196">
        <f>S564*H564</f>
        <v>0</v>
      </c>
      <c r="AR564" s="20" t="s">
        <v>225</v>
      </c>
      <c r="AT564" s="20" t="s">
        <v>220</v>
      </c>
      <c r="AU564" s="20" t="s">
        <v>82</v>
      </c>
      <c r="AY564" s="20" t="s">
        <v>219</v>
      </c>
      <c r="BE564" s="197">
        <f>IF(N564="základní",J564,0)</f>
        <v>0</v>
      </c>
      <c r="BF564" s="197">
        <f>IF(N564="snížená",J564,0)</f>
        <v>0</v>
      </c>
      <c r="BG564" s="197">
        <f>IF(N564="zákl. přenesená",J564,0)</f>
        <v>0</v>
      </c>
      <c r="BH564" s="197">
        <f>IF(N564="sníž. přenesená",J564,0)</f>
        <v>0</v>
      </c>
      <c r="BI564" s="197">
        <f>IF(N564="nulová",J564,0)</f>
        <v>0</v>
      </c>
      <c r="BJ564" s="20" t="s">
        <v>80</v>
      </c>
      <c r="BK564" s="197">
        <f>ROUND(I564*H564,2)</f>
        <v>0</v>
      </c>
      <c r="BL564" s="20" t="s">
        <v>225</v>
      </c>
      <c r="BM564" s="20" t="s">
        <v>517</v>
      </c>
    </row>
    <row r="565" spans="2:65" s="1" customFormat="1" ht="16.5" customHeight="1">
      <c r="B565" s="37"/>
      <c r="C565" s="186" t="s">
        <v>518</v>
      </c>
      <c r="D565" s="186" t="s">
        <v>220</v>
      </c>
      <c r="E565" s="187" t="s">
        <v>468</v>
      </c>
      <c r="F565" s="188" t="s">
        <v>346</v>
      </c>
      <c r="G565" s="189" t="s">
        <v>236</v>
      </c>
      <c r="H565" s="190">
        <v>12</v>
      </c>
      <c r="I565" s="191"/>
      <c r="J565" s="192">
        <f>ROUND(I565*H565,2)</f>
        <v>0</v>
      </c>
      <c r="K565" s="188" t="s">
        <v>224</v>
      </c>
      <c r="L565" s="57"/>
      <c r="M565" s="193" t="s">
        <v>21</v>
      </c>
      <c r="N565" s="194" t="s">
        <v>43</v>
      </c>
      <c r="O565" s="38"/>
      <c r="P565" s="195">
        <f>O565*H565</f>
        <v>0</v>
      </c>
      <c r="Q565" s="195">
        <v>0</v>
      </c>
      <c r="R565" s="195">
        <f>Q565*H565</f>
        <v>0</v>
      </c>
      <c r="S565" s="195">
        <v>0</v>
      </c>
      <c r="T565" s="196">
        <f>S565*H565</f>
        <v>0</v>
      </c>
      <c r="AR565" s="20" t="s">
        <v>225</v>
      </c>
      <c r="AT565" s="20" t="s">
        <v>220</v>
      </c>
      <c r="AU565" s="20" t="s">
        <v>82</v>
      </c>
      <c r="AY565" s="20" t="s">
        <v>219</v>
      </c>
      <c r="BE565" s="197">
        <f>IF(N565="základní",J565,0)</f>
        <v>0</v>
      </c>
      <c r="BF565" s="197">
        <f>IF(N565="snížená",J565,0)</f>
        <v>0</v>
      </c>
      <c r="BG565" s="197">
        <f>IF(N565="zákl. přenesená",J565,0)</f>
        <v>0</v>
      </c>
      <c r="BH565" s="197">
        <f>IF(N565="sníž. přenesená",J565,0)</f>
        <v>0</v>
      </c>
      <c r="BI565" s="197">
        <f>IF(N565="nulová",J565,0)</f>
        <v>0</v>
      </c>
      <c r="BJ565" s="20" t="s">
        <v>80</v>
      </c>
      <c r="BK565" s="197">
        <f>ROUND(I565*H565,2)</f>
        <v>0</v>
      </c>
      <c r="BL565" s="20" t="s">
        <v>225</v>
      </c>
      <c r="BM565" s="20" t="s">
        <v>519</v>
      </c>
    </row>
    <row r="566" spans="2:65" s="1" customFormat="1" ht="16.5" customHeight="1">
      <c r="B566" s="37"/>
      <c r="C566" s="186" t="s">
        <v>411</v>
      </c>
      <c r="D566" s="186" t="s">
        <v>220</v>
      </c>
      <c r="E566" s="187" t="s">
        <v>520</v>
      </c>
      <c r="F566" s="188" t="s">
        <v>349</v>
      </c>
      <c r="G566" s="189" t="s">
        <v>236</v>
      </c>
      <c r="H566" s="190">
        <v>3</v>
      </c>
      <c r="I566" s="191"/>
      <c r="J566" s="192">
        <f>ROUND(I566*H566,2)</f>
        <v>0</v>
      </c>
      <c r="K566" s="188" t="s">
        <v>224</v>
      </c>
      <c r="L566" s="57"/>
      <c r="M566" s="193" t="s">
        <v>21</v>
      </c>
      <c r="N566" s="194" t="s">
        <v>43</v>
      </c>
      <c r="O566" s="38"/>
      <c r="P566" s="195">
        <f>O566*H566</f>
        <v>0</v>
      </c>
      <c r="Q566" s="195">
        <v>0</v>
      </c>
      <c r="R566" s="195">
        <f>Q566*H566</f>
        <v>0</v>
      </c>
      <c r="S566" s="195">
        <v>0</v>
      </c>
      <c r="T566" s="196">
        <f>S566*H566</f>
        <v>0</v>
      </c>
      <c r="AR566" s="20" t="s">
        <v>225</v>
      </c>
      <c r="AT566" s="20" t="s">
        <v>220</v>
      </c>
      <c r="AU566" s="20" t="s">
        <v>82</v>
      </c>
      <c r="AY566" s="20" t="s">
        <v>219</v>
      </c>
      <c r="BE566" s="197">
        <f>IF(N566="základní",J566,0)</f>
        <v>0</v>
      </c>
      <c r="BF566" s="197">
        <f>IF(N566="snížená",J566,0)</f>
        <v>0</v>
      </c>
      <c r="BG566" s="197">
        <f>IF(N566="zákl. přenesená",J566,0)</f>
        <v>0</v>
      </c>
      <c r="BH566" s="197">
        <f>IF(N566="sníž. přenesená",J566,0)</f>
        <v>0</v>
      </c>
      <c r="BI566" s="197">
        <f>IF(N566="nulová",J566,0)</f>
        <v>0</v>
      </c>
      <c r="BJ566" s="20" t="s">
        <v>80</v>
      </c>
      <c r="BK566" s="197">
        <f>ROUND(I566*H566,2)</f>
        <v>0</v>
      </c>
      <c r="BL566" s="20" t="s">
        <v>225</v>
      </c>
      <c r="BM566" s="20" t="s">
        <v>521</v>
      </c>
    </row>
    <row r="567" spans="2:65" s="1" customFormat="1" ht="16.5" customHeight="1">
      <c r="B567" s="37"/>
      <c r="C567" s="186" t="s">
        <v>522</v>
      </c>
      <c r="D567" s="186" t="s">
        <v>220</v>
      </c>
      <c r="E567" s="187" t="s">
        <v>523</v>
      </c>
      <c r="F567" s="188" t="s">
        <v>353</v>
      </c>
      <c r="G567" s="189" t="s">
        <v>236</v>
      </c>
      <c r="H567" s="190">
        <v>2</v>
      </c>
      <c r="I567" s="191"/>
      <c r="J567" s="192">
        <f>ROUND(I567*H567,2)</f>
        <v>0</v>
      </c>
      <c r="K567" s="188" t="s">
        <v>224</v>
      </c>
      <c r="L567" s="57"/>
      <c r="M567" s="193" t="s">
        <v>21</v>
      </c>
      <c r="N567" s="194" t="s">
        <v>43</v>
      </c>
      <c r="O567" s="38"/>
      <c r="P567" s="195">
        <f>O567*H567</f>
        <v>0</v>
      </c>
      <c r="Q567" s="195">
        <v>0</v>
      </c>
      <c r="R567" s="195">
        <f>Q567*H567</f>
        <v>0</v>
      </c>
      <c r="S567" s="195">
        <v>0</v>
      </c>
      <c r="T567" s="196">
        <f>S567*H567</f>
        <v>0</v>
      </c>
      <c r="AR567" s="20" t="s">
        <v>225</v>
      </c>
      <c r="AT567" s="20" t="s">
        <v>220</v>
      </c>
      <c r="AU567" s="20" t="s">
        <v>82</v>
      </c>
      <c r="AY567" s="20" t="s">
        <v>219</v>
      </c>
      <c r="BE567" s="197">
        <f>IF(N567="základní",J567,0)</f>
        <v>0</v>
      </c>
      <c r="BF567" s="197">
        <f>IF(N567="snížená",J567,0)</f>
        <v>0</v>
      </c>
      <c r="BG567" s="197">
        <f>IF(N567="zákl. přenesená",J567,0)</f>
        <v>0</v>
      </c>
      <c r="BH567" s="197">
        <f>IF(N567="sníž. přenesená",J567,0)</f>
        <v>0</v>
      </c>
      <c r="BI567" s="197">
        <f>IF(N567="nulová",J567,0)</f>
        <v>0</v>
      </c>
      <c r="BJ567" s="20" t="s">
        <v>80</v>
      </c>
      <c r="BK567" s="197">
        <f>ROUND(I567*H567,2)</f>
        <v>0</v>
      </c>
      <c r="BL567" s="20" t="s">
        <v>225</v>
      </c>
      <c r="BM567" s="20" t="s">
        <v>524</v>
      </c>
    </row>
    <row r="568" spans="2:63" s="10" customFormat="1" ht="29.85" customHeight="1">
      <c r="B568" s="172"/>
      <c r="C568" s="173"/>
      <c r="D568" s="174" t="s">
        <v>71</v>
      </c>
      <c r="E568" s="198" t="s">
        <v>355</v>
      </c>
      <c r="F568" s="198" t="s">
        <v>356</v>
      </c>
      <c r="G568" s="173"/>
      <c r="H568" s="173"/>
      <c r="I568" s="176"/>
      <c r="J568" s="199">
        <f>BK568</f>
        <v>0</v>
      </c>
      <c r="K568" s="173"/>
      <c r="L568" s="178"/>
      <c r="M568" s="179"/>
      <c r="N568" s="180"/>
      <c r="O568" s="180"/>
      <c r="P568" s="181">
        <f>P569</f>
        <v>0</v>
      </c>
      <c r="Q568" s="180"/>
      <c r="R568" s="181">
        <f>R569</f>
        <v>0</v>
      </c>
      <c r="S568" s="180"/>
      <c r="T568" s="182">
        <f>T569</f>
        <v>0</v>
      </c>
      <c r="AR568" s="183" t="s">
        <v>80</v>
      </c>
      <c r="AT568" s="184" t="s">
        <v>71</v>
      </c>
      <c r="AU568" s="184" t="s">
        <v>80</v>
      </c>
      <c r="AY568" s="183" t="s">
        <v>219</v>
      </c>
      <c r="BK568" s="185">
        <f>BK569</f>
        <v>0</v>
      </c>
    </row>
    <row r="569" spans="2:65" s="1" customFormat="1" ht="16.5" customHeight="1">
      <c r="B569" s="37"/>
      <c r="C569" s="186" t="s">
        <v>413</v>
      </c>
      <c r="D569" s="186" t="s">
        <v>220</v>
      </c>
      <c r="E569" s="187" t="s">
        <v>525</v>
      </c>
      <c r="F569" s="188" t="s">
        <v>358</v>
      </c>
      <c r="G569" s="189" t="s">
        <v>236</v>
      </c>
      <c r="H569" s="190">
        <v>3</v>
      </c>
      <c r="I569" s="191"/>
      <c r="J569" s="192">
        <f>ROUND(I569*H569,2)</f>
        <v>0</v>
      </c>
      <c r="K569" s="188" t="s">
        <v>224</v>
      </c>
      <c r="L569" s="57"/>
      <c r="M569" s="193" t="s">
        <v>21</v>
      </c>
      <c r="N569" s="194" t="s">
        <v>43</v>
      </c>
      <c r="O569" s="38"/>
      <c r="P569" s="195">
        <f>O569*H569</f>
        <v>0</v>
      </c>
      <c r="Q569" s="195">
        <v>0</v>
      </c>
      <c r="R569" s="195">
        <f>Q569*H569</f>
        <v>0</v>
      </c>
      <c r="S569" s="195">
        <v>0</v>
      </c>
      <c r="T569" s="196">
        <f>S569*H569</f>
        <v>0</v>
      </c>
      <c r="AR569" s="20" t="s">
        <v>225</v>
      </c>
      <c r="AT569" s="20" t="s">
        <v>220</v>
      </c>
      <c r="AU569" s="20" t="s">
        <v>82</v>
      </c>
      <c r="AY569" s="20" t="s">
        <v>219</v>
      </c>
      <c r="BE569" s="197">
        <f>IF(N569="základní",J569,0)</f>
        <v>0</v>
      </c>
      <c r="BF569" s="197">
        <f>IF(N569="snížená",J569,0)</f>
        <v>0</v>
      </c>
      <c r="BG569" s="197">
        <f>IF(N569="zákl. přenesená",J569,0)</f>
        <v>0</v>
      </c>
      <c r="BH569" s="197">
        <f>IF(N569="sníž. přenesená",J569,0)</f>
        <v>0</v>
      </c>
      <c r="BI569" s="197">
        <f>IF(N569="nulová",J569,0)</f>
        <v>0</v>
      </c>
      <c r="BJ569" s="20" t="s">
        <v>80</v>
      </c>
      <c r="BK569" s="197">
        <f>ROUND(I569*H569,2)</f>
        <v>0</v>
      </c>
      <c r="BL569" s="20" t="s">
        <v>225</v>
      </c>
      <c r="BM569" s="20" t="s">
        <v>526</v>
      </c>
    </row>
    <row r="570" spans="2:63" s="10" customFormat="1" ht="29.85" customHeight="1">
      <c r="B570" s="172"/>
      <c r="C570" s="173"/>
      <c r="D570" s="174" t="s">
        <v>71</v>
      </c>
      <c r="E570" s="198" t="s">
        <v>360</v>
      </c>
      <c r="F570" s="198" t="s">
        <v>361</v>
      </c>
      <c r="G570" s="173"/>
      <c r="H570" s="173"/>
      <c r="I570" s="176"/>
      <c r="J570" s="199">
        <f>BK570</f>
        <v>0</v>
      </c>
      <c r="K570" s="173"/>
      <c r="L570" s="178"/>
      <c r="M570" s="179"/>
      <c r="N570" s="180"/>
      <c r="O570" s="180"/>
      <c r="P570" s="181">
        <f>P571</f>
        <v>0</v>
      </c>
      <c r="Q570" s="180"/>
      <c r="R570" s="181">
        <f>R571</f>
        <v>0</v>
      </c>
      <c r="S570" s="180"/>
      <c r="T570" s="182">
        <f>T571</f>
        <v>0</v>
      </c>
      <c r="AR570" s="183" t="s">
        <v>80</v>
      </c>
      <c r="AT570" s="184" t="s">
        <v>71</v>
      </c>
      <c r="AU570" s="184" t="s">
        <v>80</v>
      </c>
      <c r="AY570" s="183" t="s">
        <v>219</v>
      </c>
      <c r="BK570" s="185">
        <f>BK571</f>
        <v>0</v>
      </c>
    </row>
    <row r="571" spans="2:65" s="1" customFormat="1" ht="16.5" customHeight="1">
      <c r="B571" s="37"/>
      <c r="C571" s="186" t="s">
        <v>527</v>
      </c>
      <c r="D571" s="186" t="s">
        <v>220</v>
      </c>
      <c r="E571" s="187" t="s">
        <v>528</v>
      </c>
      <c r="F571" s="188" t="s">
        <v>364</v>
      </c>
      <c r="G571" s="189" t="s">
        <v>236</v>
      </c>
      <c r="H571" s="190">
        <v>3</v>
      </c>
      <c r="I571" s="191"/>
      <c r="J571" s="192">
        <f>ROUND(I571*H571,2)</f>
        <v>0</v>
      </c>
      <c r="K571" s="188" t="s">
        <v>224</v>
      </c>
      <c r="L571" s="57"/>
      <c r="M571" s="193" t="s">
        <v>21</v>
      </c>
      <c r="N571" s="194" t="s">
        <v>43</v>
      </c>
      <c r="O571" s="38"/>
      <c r="P571" s="195">
        <f>O571*H571</f>
        <v>0</v>
      </c>
      <c r="Q571" s="195">
        <v>0</v>
      </c>
      <c r="R571" s="195">
        <f>Q571*H571</f>
        <v>0</v>
      </c>
      <c r="S571" s="195">
        <v>0</v>
      </c>
      <c r="T571" s="196">
        <f>S571*H571</f>
        <v>0</v>
      </c>
      <c r="AR571" s="20" t="s">
        <v>225</v>
      </c>
      <c r="AT571" s="20" t="s">
        <v>220</v>
      </c>
      <c r="AU571" s="20" t="s">
        <v>82</v>
      </c>
      <c r="AY571" s="20" t="s">
        <v>219</v>
      </c>
      <c r="BE571" s="197">
        <f>IF(N571="základní",J571,0)</f>
        <v>0</v>
      </c>
      <c r="BF571" s="197">
        <f>IF(N571="snížená",J571,0)</f>
        <v>0</v>
      </c>
      <c r="BG571" s="197">
        <f>IF(N571="zákl. přenesená",J571,0)</f>
        <v>0</v>
      </c>
      <c r="BH571" s="197">
        <f>IF(N571="sníž. přenesená",J571,0)</f>
        <v>0</v>
      </c>
      <c r="BI571" s="197">
        <f>IF(N571="nulová",J571,0)</f>
        <v>0</v>
      </c>
      <c r="BJ571" s="20" t="s">
        <v>80</v>
      </c>
      <c r="BK571" s="197">
        <f>ROUND(I571*H571,2)</f>
        <v>0</v>
      </c>
      <c r="BL571" s="20" t="s">
        <v>225</v>
      </c>
      <c r="BM571" s="20" t="s">
        <v>529</v>
      </c>
    </row>
    <row r="572" spans="2:63" s="10" customFormat="1" ht="29.85" customHeight="1">
      <c r="B572" s="172"/>
      <c r="C572" s="173"/>
      <c r="D572" s="174" t="s">
        <v>71</v>
      </c>
      <c r="E572" s="198" t="s">
        <v>256</v>
      </c>
      <c r="F572" s="198" t="s">
        <v>257</v>
      </c>
      <c r="G572" s="173"/>
      <c r="H572" s="173"/>
      <c r="I572" s="176"/>
      <c r="J572" s="199">
        <f>BK572</f>
        <v>0</v>
      </c>
      <c r="K572" s="173"/>
      <c r="L572" s="178"/>
      <c r="M572" s="179"/>
      <c r="N572" s="180"/>
      <c r="O572" s="180"/>
      <c r="P572" s="181">
        <f>P573</f>
        <v>0</v>
      </c>
      <c r="Q572" s="180"/>
      <c r="R572" s="181">
        <f>R573</f>
        <v>0</v>
      </c>
      <c r="S572" s="180"/>
      <c r="T572" s="182">
        <f>T573</f>
        <v>0</v>
      </c>
      <c r="AR572" s="183" t="s">
        <v>80</v>
      </c>
      <c r="AT572" s="184" t="s">
        <v>71</v>
      </c>
      <c r="AU572" s="184" t="s">
        <v>80</v>
      </c>
      <c r="AY572" s="183" t="s">
        <v>219</v>
      </c>
      <c r="BK572" s="185">
        <f>BK573</f>
        <v>0</v>
      </c>
    </row>
    <row r="573" spans="2:65" s="1" customFormat="1" ht="16.5" customHeight="1">
      <c r="B573" s="37"/>
      <c r="C573" s="186" t="s">
        <v>414</v>
      </c>
      <c r="D573" s="186" t="s">
        <v>220</v>
      </c>
      <c r="E573" s="187" t="s">
        <v>530</v>
      </c>
      <c r="F573" s="188" t="s">
        <v>260</v>
      </c>
      <c r="G573" s="189" t="s">
        <v>223</v>
      </c>
      <c r="H573" s="190">
        <v>1</v>
      </c>
      <c r="I573" s="191"/>
      <c r="J573" s="192">
        <f>ROUND(I573*H573,2)</f>
        <v>0</v>
      </c>
      <c r="K573" s="188" t="s">
        <v>224</v>
      </c>
      <c r="L573" s="57"/>
      <c r="M573" s="193" t="s">
        <v>21</v>
      </c>
      <c r="N573" s="194" t="s">
        <v>43</v>
      </c>
      <c r="O573" s="38"/>
      <c r="P573" s="195">
        <f>O573*H573</f>
        <v>0</v>
      </c>
      <c r="Q573" s="195">
        <v>0</v>
      </c>
      <c r="R573" s="195">
        <f>Q573*H573</f>
        <v>0</v>
      </c>
      <c r="S573" s="195">
        <v>0</v>
      </c>
      <c r="T573" s="196">
        <f>S573*H573</f>
        <v>0</v>
      </c>
      <c r="AR573" s="20" t="s">
        <v>225</v>
      </c>
      <c r="AT573" s="20" t="s">
        <v>220</v>
      </c>
      <c r="AU573" s="20" t="s">
        <v>82</v>
      </c>
      <c r="AY573" s="20" t="s">
        <v>219</v>
      </c>
      <c r="BE573" s="197">
        <f>IF(N573="základní",J573,0)</f>
        <v>0</v>
      </c>
      <c r="BF573" s="197">
        <f>IF(N573="snížená",J573,0)</f>
        <v>0</v>
      </c>
      <c r="BG573" s="197">
        <f>IF(N573="zákl. přenesená",J573,0)</f>
        <v>0</v>
      </c>
      <c r="BH573" s="197">
        <f>IF(N573="sníž. přenesená",J573,0)</f>
        <v>0</v>
      </c>
      <c r="BI573" s="197">
        <f>IF(N573="nulová",J573,0)</f>
        <v>0</v>
      </c>
      <c r="BJ573" s="20" t="s">
        <v>80</v>
      </c>
      <c r="BK573" s="197">
        <f>ROUND(I573*H573,2)</f>
        <v>0</v>
      </c>
      <c r="BL573" s="20" t="s">
        <v>225</v>
      </c>
      <c r="BM573" s="20" t="s">
        <v>531</v>
      </c>
    </row>
    <row r="574" spans="2:63" s="10" customFormat="1" ht="29.85" customHeight="1">
      <c r="B574" s="172"/>
      <c r="C574" s="173"/>
      <c r="D574" s="174" t="s">
        <v>71</v>
      </c>
      <c r="E574" s="198" t="s">
        <v>262</v>
      </c>
      <c r="F574" s="198" t="s">
        <v>263</v>
      </c>
      <c r="G574" s="173"/>
      <c r="H574" s="173"/>
      <c r="I574" s="176"/>
      <c r="J574" s="199">
        <f>BK574</f>
        <v>0</v>
      </c>
      <c r="K574" s="173"/>
      <c r="L574" s="178"/>
      <c r="M574" s="179"/>
      <c r="N574" s="180"/>
      <c r="O574" s="180"/>
      <c r="P574" s="181">
        <f>SUM(P575:P581)</f>
        <v>0</v>
      </c>
      <c r="Q574" s="180"/>
      <c r="R574" s="181">
        <f>SUM(R575:R581)</f>
        <v>0</v>
      </c>
      <c r="S574" s="180"/>
      <c r="T574" s="182">
        <f>SUM(T575:T581)</f>
        <v>0</v>
      </c>
      <c r="AR574" s="183" t="s">
        <v>80</v>
      </c>
      <c r="AT574" s="184" t="s">
        <v>71</v>
      </c>
      <c r="AU574" s="184" t="s">
        <v>80</v>
      </c>
      <c r="AY574" s="183" t="s">
        <v>219</v>
      </c>
      <c r="BK574" s="185">
        <f>SUM(BK575:BK581)</f>
        <v>0</v>
      </c>
    </row>
    <row r="575" spans="2:65" s="1" customFormat="1" ht="16.5" customHeight="1">
      <c r="B575" s="37"/>
      <c r="C575" s="186" t="s">
        <v>532</v>
      </c>
      <c r="D575" s="186" t="s">
        <v>220</v>
      </c>
      <c r="E575" s="187" t="s">
        <v>264</v>
      </c>
      <c r="F575" s="188" t="s">
        <v>265</v>
      </c>
      <c r="G575" s="189" t="s">
        <v>236</v>
      </c>
      <c r="H575" s="190">
        <v>3</v>
      </c>
      <c r="I575" s="191"/>
      <c r="J575" s="192">
        <f aca="true" t="shared" si="80" ref="J575:J581">ROUND(I575*H575,2)</f>
        <v>0</v>
      </c>
      <c r="K575" s="188" t="s">
        <v>224</v>
      </c>
      <c r="L575" s="57"/>
      <c r="M575" s="193" t="s">
        <v>21</v>
      </c>
      <c r="N575" s="194" t="s">
        <v>43</v>
      </c>
      <c r="O575" s="38"/>
      <c r="P575" s="195">
        <f aca="true" t="shared" si="81" ref="P575:P581">O575*H575</f>
        <v>0</v>
      </c>
      <c r="Q575" s="195">
        <v>0</v>
      </c>
      <c r="R575" s="195">
        <f aca="true" t="shared" si="82" ref="R575:R581">Q575*H575</f>
        <v>0</v>
      </c>
      <c r="S575" s="195">
        <v>0</v>
      </c>
      <c r="T575" s="196">
        <f aca="true" t="shared" si="83" ref="T575:T581">S575*H575</f>
        <v>0</v>
      </c>
      <c r="AR575" s="20" t="s">
        <v>225</v>
      </c>
      <c r="AT575" s="20" t="s">
        <v>220</v>
      </c>
      <c r="AU575" s="20" t="s">
        <v>82</v>
      </c>
      <c r="AY575" s="20" t="s">
        <v>219</v>
      </c>
      <c r="BE575" s="197">
        <f aca="true" t="shared" si="84" ref="BE575:BE581">IF(N575="základní",J575,0)</f>
        <v>0</v>
      </c>
      <c r="BF575" s="197">
        <f aca="true" t="shared" si="85" ref="BF575:BF581">IF(N575="snížená",J575,0)</f>
        <v>0</v>
      </c>
      <c r="BG575" s="197">
        <f aca="true" t="shared" si="86" ref="BG575:BG581">IF(N575="zákl. přenesená",J575,0)</f>
        <v>0</v>
      </c>
      <c r="BH575" s="197">
        <f aca="true" t="shared" si="87" ref="BH575:BH581">IF(N575="sníž. přenesená",J575,0)</f>
        <v>0</v>
      </c>
      <c r="BI575" s="197">
        <f aca="true" t="shared" si="88" ref="BI575:BI581">IF(N575="nulová",J575,0)</f>
        <v>0</v>
      </c>
      <c r="BJ575" s="20" t="s">
        <v>80</v>
      </c>
      <c r="BK575" s="197">
        <f aca="true" t="shared" si="89" ref="BK575:BK581">ROUND(I575*H575,2)</f>
        <v>0</v>
      </c>
      <c r="BL575" s="20" t="s">
        <v>225</v>
      </c>
      <c r="BM575" s="20" t="s">
        <v>533</v>
      </c>
    </row>
    <row r="576" spans="2:65" s="1" customFormat="1" ht="16.5" customHeight="1">
      <c r="B576" s="37"/>
      <c r="C576" s="186" t="s">
        <v>416</v>
      </c>
      <c r="D576" s="186" t="s">
        <v>220</v>
      </c>
      <c r="E576" s="187" t="s">
        <v>268</v>
      </c>
      <c r="F576" s="188" t="s">
        <v>269</v>
      </c>
      <c r="G576" s="189" t="s">
        <v>236</v>
      </c>
      <c r="H576" s="190">
        <v>14</v>
      </c>
      <c r="I576" s="191"/>
      <c r="J576" s="192">
        <f t="shared" si="80"/>
        <v>0</v>
      </c>
      <c r="K576" s="188" t="s">
        <v>224</v>
      </c>
      <c r="L576" s="57"/>
      <c r="M576" s="193" t="s">
        <v>21</v>
      </c>
      <c r="N576" s="194" t="s">
        <v>43</v>
      </c>
      <c r="O576" s="38"/>
      <c r="P576" s="195">
        <f t="shared" si="81"/>
        <v>0</v>
      </c>
      <c r="Q576" s="195">
        <v>0</v>
      </c>
      <c r="R576" s="195">
        <f t="shared" si="82"/>
        <v>0</v>
      </c>
      <c r="S576" s="195">
        <v>0</v>
      </c>
      <c r="T576" s="196">
        <f t="shared" si="83"/>
        <v>0</v>
      </c>
      <c r="AR576" s="20" t="s">
        <v>225</v>
      </c>
      <c r="AT576" s="20" t="s">
        <v>220</v>
      </c>
      <c r="AU576" s="20" t="s">
        <v>82</v>
      </c>
      <c r="AY576" s="20" t="s">
        <v>219</v>
      </c>
      <c r="BE576" s="197">
        <f t="shared" si="84"/>
        <v>0</v>
      </c>
      <c r="BF576" s="197">
        <f t="shared" si="85"/>
        <v>0</v>
      </c>
      <c r="BG576" s="197">
        <f t="shared" si="86"/>
        <v>0</v>
      </c>
      <c r="BH576" s="197">
        <f t="shared" si="87"/>
        <v>0</v>
      </c>
      <c r="BI576" s="197">
        <f t="shared" si="88"/>
        <v>0</v>
      </c>
      <c r="BJ576" s="20" t="s">
        <v>80</v>
      </c>
      <c r="BK576" s="197">
        <f t="shared" si="89"/>
        <v>0</v>
      </c>
      <c r="BL576" s="20" t="s">
        <v>225</v>
      </c>
      <c r="BM576" s="20" t="s">
        <v>534</v>
      </c>
    </row>
    <row r="577" spans="2:65" s="1" customFormat="1" ht="16.5" customHeight="1">
      <c r="B577" s="37"/>
      <c r="C577" s="186" t="s">
        <v>535</v>
      </c>
      <c r="D577" s="186" t="s">
        <v>220</v>
      </c>
      <c r="E577" s="187" t="s">
        <v>372</v>
      </c>
      <c r="F577" s="188" t="s">
        <v>373</v>
      </c>
      <c r="G577" s="189" t="s">
        <v>236</v>
      </c>
      <c r="H577" s="190">
        <v>2</v>
      </c>
      <c r="I577" s="191"/>
      <c r="J577" s="192">
        <f t="shared" si="80"/>
        <v>0</v>
      </c>
      <c r="K577" s="188" t="s">
        <v>224</v>
      </c>
      <c r="L577" s="57"/>
      <c r="M577" s="193" t="s">
        <v>21</v>
      </c>
      <c r="N577" s="194" t="s">
        <v>43</v>
      </c>
      <c r="O577" s="38"/>
      <c r="P577" s="195">
        <f t="shared" si="81"/>
        <v>0</v>
      </c>
      <c r="Q577" s="195">
        <v>0</v>
      </c>
      <c r="R577" s="195">
        <f t="shared" si="82"/>
        <v>0</v>
      </c>
      <c r="S577" s="195">
        <v>0</v>
      </c>
      <c r="T577" s="196">
        <f t="shared" si="83"/>
        <v>0</v>
      </c>
      <c r="AR577" s="20" t="s">
        <v>225</v>
      </c>
      <c r="AT577" s="20" t="s">
        <v>220</v>
      </c>
      <c r="AU577" s="20" t="s">
        <v>82</v>
      </c>
      <c r="AY577" s="20" t="s">
        <v>219</v>
      </c>
      <c r="BE577" s="197">
        <f t="shared" si="84"/>
        <v>0</v>
      </c>
      <c r="BF577" s="197">
        <f t="shared" si="85"/>
        <v>0</v>
      </c>
      <c r="BG577" s="197">
        <f t="shared" si="86"/>
        <v>0</v>
      </c>
      <c r="BH577" s="197">
        <f t="shared" si="87"/>
        <v>0</v>
      </c>
      <c r="BI577" s="197">
        <f t="shared" si="88"/>
        <v>0</v>
      </c>
      <c r="BJ577" s="20" t="s">
        <v>80</v>
      </c>
      <c r="BK577" s="197">
        <f t="shared" si="89"/>
        <v>0</v>
      </c>
      <c r="BL577" s="20" t="s">
        <v>225</v>
      </c>
      <c r="BM577" s="20" t="s">
        <v>536</v>
      </c>
    </row>
    <row r="578" spans="2:65" s="1" customFormat="1" ht="16.5" customHeight="1">
      <c r="B578" s="37"/>
      <c r="C578" s="186" t="s">
        <v>417</v>
      </c>
      <c r="D578" s="186" t="s">
        <v>220</v>
      </c>
      <c r="E578" s="187" t="s">
        <v>537</v>
      </c>
      <c r="F578" s="188" t="s">
        <v>272</v>
      </c>
      <c r="G578" s="189" t="s">
        <v>223</v>
      </c>
      <c r="H578" s="190">
        <v>1</v>
      </c>
      <c r="I578" s="191"/>
      <c r="J578" s="192">
        <f t="shared" si="80"/>
        <v>0</v>
      </c>
      <c r="K578" s="188" t="s">
        <v>224</v>
      </c>
      <c r="L578" s="57"/>
      <c r="M578" s="193" t="s">
        <v>21</v>
      </c>
      <c r="N578" s="194" t="s">
        <v>43</v>
      </c>
      <c r="O578" s="38"/>
      <c r="P578" s="195">
        <f t="shared" si="81"/>
        <v>0</v>
      </c>
      <c r="Q578" s="195">
        <v>0</v>
      </c>
      <c r="R578" s="195">
        <f t="shared" si="82"/>
        <v>0</v>
      </c>
      <c r="S578" s="195">
        <v>0</v>
      </c>
      <c r="T578" s="196">
        <f t="shared" si="83"/>
        <v>0</v>
      </c>
      <c r="AR578" s="20" t="s">
        <v>225</v>
      </c>
      <c r="AT578" s="20" t="s">
        <v>220</v>
      </c>
      <c r="AU578" s="20" t="s">
        <v>82</v>
      </c>
      <c r="AY578" s="20" t="s">
        <v>219</v>
      </c>
      <c r="BE578" s="197">
        <f t="shared" si="84"/>
        <v>0</v>
      </c>
      <c r="BF578" s="197">
        <f t="shared" si="85"/>
        <v>0</v>
      </c>
      <c r="BG578" s="197">
        <f t="shared" si="86"/>
        <v>0</v>
      </c>
      <c r="BH578" s="197">
        <f t="shared" si="87"/>
        <v>0</v>
      </c>
      <c r="BI578" s="197">
        <f t="shared" si="88"/>
        <v>0</v>
      </c>
      <c r="BJ578" s="20" t="s">
        <v>80</v>
      </c>
      <c r="BK578" s="197">
        <f t="shared" si="89"/>
        <v>0</v>
      </c>
      <c r="BL578" s="20" t="s">
        <v>225</v>
      </c>
      <c r="BM578" s="20" t="s">
        <v>538</v>
      </c>
    </row>
    <row r="579" spans="2:65" s="1" customFormat="1" ht="16.5" customHeight="1">
      <c r="B579" s="37"/>
      <c r="C579" s="186" t="s">
        <v>539</v>
      </c>
      <c r="D579" s="186" t="s">
        <v>220</v>
      </c>
      <c r="E579" s="187" t="s">
        <v>540</v>
      </c>
      <c r="F579" s="188" t="s">
        <v>379</v>
      </c>
      <c r="G579" s="189" t="s">
        <v>223</v>
      </c>
      <c r="H579" s="190">
        <v>1</v>
      </c>
      <c r="I579" s="191"/>
      <c r="J579" s="192">
        <f t="shared" si="80"/>
        <v>0</v>
      </c>
      <c r="K579" s="188" t="s">
        <v>224</v>
      </c>
      <c r="L579" s="57"/>
      <c r="M579" s="193" t="s">
        <v>21</v>
      </c>
      <c r="N579" s="194" t="s">
        <v>43</v>
      </c>
      <c r="O579" s="38"/>
      <c r="P579" s="195">
        <f t="shared" si="81"/>
        <v>0</v>
      </c>
      <c r="Q579" s="195">
        <v>0</v>
      </c>
      <c r="R579" s="195">
        <f t="shared" si="82"/>
        <v>0</v>
      </c>
      <c r="S579" s="195">
        <v>0</v>
      </c>
      <c r="T579" s="196">
        <f t="shared" si="83"/>
        <v>0</v>
      </c>
      <c r="AR579" s="20" t="s">
        <v>225</v>
      </c>
      <c r="AT579" s="20" t="s">
        <v>220</v>
      </c>
      <c r="AU579" s="20" t="s">
        <v>82</v>
      </c>
      <c r="AY579" s="20" t="s">
        <v>219</v>
      </c>
      <c r="BE579" s="197">
        <f t="shared" si="84"/>
        <v>0</v>
      </c>
      <c r="BF579" s="197">
        <f t="shared" si="85"/>
        <v>0</v>
      </c>
      <c r="BG579" s="197">
        <f t="shared" si="86"/>
        <v>0</v>
      </c>
      <c r="BH579" s="197">
        <f t="shared" si="87"/>
        <v>0</v>
      </c>
      <c r="BI579" s="197">
        <f t="shared" si="88"/>
        <v>0</v>
      </c>
      <c r="BJ579" s="20" t="s">
        <v>80</v>
      </c>
      <c r="BK579" s="197">
        <f t="shared" si="89"/>
        <v>0</v>
      </c>
      <c r="BL579" s="20" t="s">
        <v>225</v>
      </c>
      <c r="BM579" s="20" t="s">
        <v>541</v>
      </c>
    </row>
    <row r="580" spans="2:65" s="1" customFormat="1" ht="16.5" customHeight="1">
      <c r="B580" s="37"/>
      <c r="C580" s="186" t="s">
        <v>419</v>
      </c>
      <c r="D580" s="186" t="s">
        <v>220</v>
      </c>
      <c r="E580" s="187" t="s">
        <v>278</v>
      </c>
      <c r="F580" s="188" t="s">
        <v>279</v>
      </c>
      <c r="G580" s="189" t="s">
        <v>223</v>
      </c>
      <c r="H580" s="190">
        <v>1</v>
      </c>
      <c r="I580" s="191"/>
      <c r="J580" s="192">
        <f t="shared" si="80"/>
        <v>0</v>
      </c>
      <c r="K580" s="188" t="s">
        <v>224</v>
      </c>
      <c r="L580" s="57"/>
      <c r="M580" s="193" t="s">
        <v>21</v>
      </c>
      <c r="N580" s="194" t="s">
        <v>43</v>
      </c>
      <c r="O580" s="38"/>
      <c r="P580" s="195">
        <f t="shared" si="81"/>
        <v>0</v>
      </c>
      <c r="Q580" s="195">
        <v>0</v>
      </c>
      <c r="R580" s="195">
        <f t="shared" si="82"/>
        <v>0</v>
      </c>
      <c r="S580" s="195">
        <v>0</v>
      </c>
      <c r="T580" s="196">
        <f t="shared" si="83"/>
        <v>0</v>
      </c>
      <c r="AR580" s="20" t="s">
        <v>225</v>
      </c>
      <c r="AT580" s="20" t="s">
        <v>220</v>
      </c>
      <c r="AU580" s="20" t="s">
        <v>82</v>
      </c>
      <c r="AY580" s="20" t="s">
        <v>219</v>
      </c>
      <c r="BE580" s="197">
        <f t="shared" si="84"/>
        <v>0</v>
      </c>
      <c r="BF580" s="197">
        <f t="shared" si="85"/>
        <v>0</v>
      </c>
      <c r="BG580" s="197">
        <f t="shared" si="86"/>
        <v>0</v>
      </c>
      <c r="BH580" s="197">
        <f t="shared" si="87"/>
        <v>0</v>
      </c>
      <c r="BI580" s="197">
        <f t="shared" si="88"/>
        <v>0</v>
      </c>
      <c r="BJ580" s="20" t="s">
        <v>80</v>
      </c>
      <c r="BK580" s="197">
        <f t="shared" si="89"/>
        <v>0</v>
      </c>
      <c r="BL580" s="20" t="s">
        <v>225</v>
      </c>
      <c r="BM580" s="20" t="s">
        <v>542</v>
      </c>
    </row>
    <row r="581" spans="2:65" s="1" customFormat="1" ht="16.5" customHeight="1">
      <c r="B581" s="37"/>
      <c r="C581" s="186" t="s">
        <v>543</v>
      </c>
      <c r="D581" s="186" t="s">
        <v>220</v>
      </c>
      <c r="E581" s="187" t="s">
        <v>544</v>
      </c>
      <c r="F581" s="188" t="s">
        <v>282</v>
      </c>
      <c r="G581" s="189" t="s">
        <v>223</v>
      </c>
      <c r="H581" s="190">
        <v>1</v>
      </c>
      <c r="I581" s="191"/>
      <c r="J581" s="192">
        <f t="shared" si="80"/>
        <v>0</v>
      </c>
      <c r="K581" s="188" t="s">
        <v>224</v>
      </c>
      <c r="L581" s="57"/>
      <c r="M581" s="193" t="s">
        <v>21</v>
      </c>
      <c r="N581" s="194" t="s">
        <v>43</v>
      </c>
      <c r="O581" s="38"/>
      <c r="P581" s="195">
        <f t="shared" si="81"/>
        <v>0</v>
      </c>
      <c r="Q581" s="195">
        <v>0</v>
      </c>
      <c r="R581" s="195">
        <f t="shared" si="82"/>
        <v>0</v>
      </c>
      <c r="S581" s="195">
        <v>0</v>
      </c>
      <c r="T581" s="196">
        <f t="shared" si="83"/>
        <v>0</v>
      </c>
      <c r="AR581" s="20" t="s">
        <v>225</v>
      </c>
      <c r="AT581" s="20" t="s">
        <v>220</v>
      </c>
      <c r="AU581" s="20" t="s">
        <v>82</v>
      </c>
      <c r="AY581" s="20" t="s">
        <v>219</v>
      </c>
      <c r="BE581" s="197">
        <f t="shared" si="84"/>
        <v>0</v>
      </c>
      <c r="BF581" s="197">
        <f t="shared" si="85"/>
        <v>0</v>
      </c>
      <c r="BG581" s="197">
        <f t="shared" si="86"/>
        <v>0</v>
      </c>
      <c r="BH581" s="197">
        <f t="shared" si="87"/>
        <v>0</v>
      </c>
      <c r="BI581" s="197">
        <f t="shared" si="88"/>
        <v>0</v>
      </c>
      <c r="BJ581" s="20" t="s">
        <v>80</v>
      </c>
      <c r="BK581" s="197">
        <f t="shared" si="89"/>
        <v>0</v>
      </c>
      <c r="BL581" s="20" t="s">
        <v>225</v>
      </c>
      <c r="BM581" s="20" t="s">
        <v>545</v>
      </c>
    </row>
    <row r="582" spans="2:63" s="10" customFormat="1" ht="37.35" customHeight="1">
      <c r="B582" s="172"/>
      <c r="C582" s="173"/>
      <c r="D582" s="174" t="s">
        <v>71</v>
      </c>
      <c r="E582" s="175" t="s">
        <v>546</v>
      </c>
      <c r="F582" s="175" t="s">
        <v>547</v>
      </c>
      <c r="G582" s="173"/>
      <c r="H582" s="173"/>
      <c r="I582" s="176"/>
      <c r="J582" s="177">
        <f>BK582</f>
        <v>0</v>
      </c>
      <c r="K582" s="173"/>
      <c r="L582" s="178"/>
      <c r="M582" s="179"/>
      <c r="N582" s="180"/>
      <c r="O582" s="180"/>
      <c r="P582" s="181">
        <f>P583+P585+P588+P590+P593+P595+P597+P604+P609+P611+P613+P615</f>
        <v>0</v>
      </c>
      <c r="Q582" s="180"/>
      <c r="R582" s="181">
        <f>R583+R585+R588+R590+R593+R595+R597+R604+R609+R611+R613+R615</f>
        <v>0</v>
      </c>
      <c r="S582" s="180"/>
      <c r="T582" s="182">
        <f>T583+T585+T588+T590+T593+T595+T597+T604+T609+T611+T613+T615</f>
        <v>0</v>
      </c>
      <c r="AR582" s="183" t="s">
        <v>80</v>
      </c>
      <c r="AT582" s="184" t="s">
        <v>71</v>
      </c>
      <c r="AU582" s="184" t="s">
        <v>72</v>
      </c>
      <c r="AY582" s="183" t="s">
        <v>219</v>
      </c>
      <c r="BK582" s="185">
        <f>BK583+BK585+BK588+BK590+BK593+BK595+BK597+BK604+BK609+BK611+BK613+BK615</f>
        <v>0</v>
      </c>
    </row>
    <row r="583" spans="2:63" s="10" customFormat="1" ht="19.9" customHeight="1">
      <c r="B583" s="172"/>
      <c r="C583" s="173"/>
      <c r="D583" s="174" t="s">
        <v>71</v>
      </c>
      <c r="E583" s="198" t="s">
        <v>286</v>
      </c>
      <c r="F583" s="198" t="s">
        <v>287</v>
      </c>
      <c r="G583" s="173"/>
      <c r="H583" s="173"/>
      <c r="I583" s="176"/>
      <c r="J583" s="199">
        <f>BK583</f>
        <v>0</v>
      </c>
      <c r="K583" s="173"/>
      <c r="L583" s="178"/>
      <c r="M583" s="179"/>
      <c r="N583" s="180"/>
      <c r="O583" s="180"/>
      <c r="P583" s="181">
        <f>P584</f>
        <v>0</v>
      </c>
      <c r="Q583" s="180"/>
      <c r="R583" s="181">
        <f>R584</f>
        <v>0</v>
      </c>
      <c r="S583" s="180"/>
      <c r="T583" s="182">
        <f>T584</f>
        <v>0</v>
      </c>
      <c r="AR583" s="183" t="s">
        <v>80</v>
      </c>
      <c r="AT583" s="184" t="s">
        <v>71</v>
      </c>
      <c r="AU583" s="184" t="s">
        <v>80</v>
      </c>
      <c r="AY583" s="183" t="s">
        <v>219</v>
      </c>
      <c r="BK583" s="185">
        <f>BK584</f>
        <v>0</v>
      </c>
    </row>
    <row r="584" spans="2:65" s="1" customFormat="1" ht="25.5" customHeight="1">
      <c r="B584" s="37"/>
      <c r="C584" s="186" t="s">
        <v>420</v>
      </c>
      <c r="D584" s="186" t="s">
        <v>220</v>
      </c>
      <c r="E584" s="187" t="s">
        <v>288</v>
      </c>
      <c r="F584" s="188" t="s">
        <v>289</v>
      </c>
      <c r="G584" s="189" t="s">
        <v>236</v>
      </c>
      <c r="H584" s="190">
        <v>1</v>
      </c>
      <c r="I584" s="191"/>
      <c r="J584" s="192">
        <f>ROUND(I584*H584,2)</f>
        <v>0</v>
      </c>
      <c r="K584" s="188" t="s">
        <v>224</v>
      </c>
      <c r="L584" s="57"/>
      <c r="M584" s="193" t="s">
        <v>21</v>
      </c>
      <c r="N584" s="194" t="s">
        <v>43</v>
      </c>
      <c r="O584" s="38"/>
      <c r="P584" s="195">
        <f>O584*H584</f>
        <v>0</v>
      </c>
      <c r="Q584" s="195">
        <v>0</v>
      </c>
      <c r="R584" s="195">
        <f>Q584*H584</f>
        <v>0</v>
      </c>
      <c r="S584" s="195">
        <v>0</v>
      </c>
      <c r="T584" s="196">
        <f>S584*H584</f>
        <v>0</v>
      </c>
      <c r="AR584" s="20" t="s">
        <v>225</v>
      </c>
      <c r="AT584" s="20" t="s">
        <v>220</v>
      </c>
      <c r="AU584" s="20" t="s">
        <v>82</v>
      </c>
      <c r="AY584" s="20" t="s">
        <v>219</v>
      </c>
      <c r="BE584" s="197">
        <f>IF(N584="základní",J584,0)</f>
        <v>0</v>
      </c>
      <c r="BF584" s="197">
        <f>IF(N584="snížená",J584,0)</f>
        <v>0</v>
      </c>
      <c r="BG584" s="197">
        <f>IF(N584="zákl. přenesená",J584,0)</f>
        <v>0</v>
      </c>
      <c r="BH584" s="197">
        <f>IF(N584="sníž. přenesená",J584,0)</f>
        <v>0</v>
      </c>
      <c r="BI584" s="197">
        <f>IF(N584="nulová",J584,0)</f>
        <v>0</v>
      </c>
      <c r="BJ584" s="20" t="s">
        <v>80</v>
      </c>
      <c r="BK584" s="197">
        <f>ROUND(I584*H584,2)</f>
        <v>0</v>
      </c>
      <c r="BL584" s="20" t="s">
        <v>225</v>
      </c>
      <c r="BM584" s="20" t="s">
        <v>548</v>
      </c>
    </row>
    <row r="585" spans="2:63" s="10" customFormat="1" ht="29.85" customHeight="1">
      <c r="B585" s="172"/>
      <c r="C585" s="173"/>
      <c r="D585" s="174" t="s">
        <v>71</v>
      </c>
      <c r="E585" s="198" t="s">
        <v>232</v>
      </c>
      <c r="F585" s="198" t="s">
        <v>233</v>
      </c>
      <c r="G585" s="173"/>
      <c r="H585" s="173"/>
      <c r="I585" s="176"/>
      <c r="J585" s="199">
        <f>BK585</f>
        <v>0</v>
      </c>
      <c r="K585" s="173"/>
      <c r="L585" s="178"/>
      <c r="M585" s="179"/>
      <c r="N585" s="180"/>
      <c r="O585" s="180"/>
      <c r="P585" s="181">
        <f>SUM(P586:P587)</f>
        <v>0</v>
      </c>
      <c r="Q585" s="180"/>
      <c r="R585" s="181">
        <f>SUM(R586:R587)</f>
        <v>0</v>
      </c>
      <c r="S585" s="180"/>
      <c r="T585" s="182">
        <f>SUM(T586:T587)</f>
        <v>0</v>
      </c>
      <c r="AR585" s="183" t="s">
        <v>80</v>
      </c>
      <c r="AT585" s="184" t="s">
        <v>71</v>
      </c>
      <c r="AU585" s="184" t="s">
        <v>80</v>
      </c>
      <c r="AY585" s="183" t="s">
        <v>219</v>
      </c>
      <c r="BK585" s="185">
        <f>SUM(BK586:BK587)</f>
        <v>0</v>
      </c>
    </row>
    <row r="586" spans="2:65" s="1" customFormat="1" ht="16.5" customHeight="1">
      <c r="B586" s="37"/>
      <c r="C586" s="186" t="s">
        <v>549</v>
      </c>
      <c r="D586" s="186" t="s">
        <v>220</v>
      </c>
      <c r="E586" s="187" t="s">
        <v>292</v>
      </c>
      <c r="F586" s="188" t="s">
        <v>235</v>
      </c>
      <c r="G586" s="189" t="s">
        <v>236</v>
      </c>
      <c r="H586" s="190">
        <v>1</v>
      </c>
      <c r="I586" s="191"/>
      <c r="J586" s="192">
        <f>ROUND(I586*H586,2)</f>
        <v>0</v>
      </c>
      <c r="K586" s="188" t="s">
        <v>224</v>
      </c>
      <c r="L586" s="57"/>
      <c r="M586" s="193" t="s">
        <v>21</v>
      </c>
      <c r="N586" s="194" t="s">
        <v>43</v>
      </c>
      <c r="O586" s="38"/>
      <c r="P586" s="195">
        <f>O586*H586</f>
        <v>0</v>
      </c>
      <c r="Q586" s="195">
        <v>0</v>
      </c>
      <c r="R586" s="195">
        <f>Q586*H586</f>
        <v>0</v>
      </c>
      <c r="S586" s="195">
        <v>0</v>
      </c>
      <c r="T586" s="196">
        <f>S586*H586</f>
        <v>0</v>
      </c>
      <c r="AR586" s="20" t="s">
        <v>225</v>
      </c>
      <c r="AT586" s="20" t="s">
        <v>220</v>
      </c>
      <c r="AU586" s="20" t="s">
        <v>82</v>
      </c>
      <c r="AY586" s="20" t="s">
        <v>219</v>
      </c>
      <c r="BE586" s="197">
        <f>IF(N586="základní",J586,0)</f>
        <v>0</v>
      </c>
      <c r="BF586" s="197">
        <f>IF(N586="snížená",J586,0)</f>
        <v>0</v>
      </c>
      <c r="BG586" s="197">
        <f>IF(N586="zákl. přenesená",J586,0)</f>
        <v>0</v>
      </c>
      <c r="BH586" s="197">
        <f>IF(N586="sníž. přenesená",J586,0)</f>
        <v>0</v>
      </c>
      <c r="BI586" s="197">
        <f>IF(N586="nulová",J586,0)</f>
        <v>0</v>
      </c>
      <c r="BJ586" s="20" t="s">
        <v>80</v>
      </c>
      <c r="BK586" s="197">
        <f>ROUND(I586*H586,2)</f>
        <v>0</v>
      </c>
      <c r="BL586" s="20" t="s">
        <v>225</v>
      </c>
      <c r="BM586" s="20" t="s">
        <v>550</v>
      </c>
    </row>
    <row r="587" spans="2:65" s="1" customFormat="1" ht="16.5" customHeight="1">
      <c r="B587" s="37"/>
      <c r="C587" s="186" t="s">
        <v>422</v>
      </c>
      <c r="D587" s="186" t="s">
        <v>220</v>
      </c>
      <c r="E587" s="187" t="s">
        <v>294</v>
      </c>
      <c r="F587" s="188" t="s">
        <v>240</v>
      </c>
      <c r="G587" s="189" t="s">
        <v>236</v>
      </c>
      <c r="H587" s="190">
        <v>1</v>
      </c>
      <c r="I587" s="191"/>
      <c r="J587" s="192">
        <f>ROUND(I587*H587,2)</f>
        <v>0</v>
      </c>
      <c r="K587" s="188" t="s">
        <v>224</v>
      </c>
      <c r="L587" s="57"/>
      <c r="M587" s="193" t="s">
        <v>21</v>
      </c>
      <c r="N587" s="194" t="s">
        <v>43</v>
      </c>
      <c r="O587" s="38"/>
      <c r="P587" s="195">
        <f>O587*H587</f>
        <v>0</v>
      </c>
      <c r="Q587" s="195">
        <v>0</v>
      </c>
      <c r="R587" s="195">
        <f>Q587*H587</f>
        <v>0</v>
      </c>
      <c r="S587" s="195">
        <v>0</v>
      </c>
      <c r="T587" s="196">
        <f>S587*H587</f>
        <v>0</v>
      </c>
      <c r="AR587" s="20" t="s">
        <v>225</v>
      </c>
      <c r="AT587" s="20" t="s">
        <v>220</v>
      </c>
      <c r="AU587" s="20" t="s">
        <v>82</v>
      </c>
      <c r="AY587" s="20" t="s">
        <v>219</v>
      </c>
      <c r="BE587" s="197">
        <f>IF(N587="základní",J587,0)</f>
        <v>0</v>
      </c>
      <c r="BF587" s="197">
        <f>IF(N587="snížená",J587,0)</f>
        <v>0</v>
      </c>
      <c r="BG587" s="197">
        <f>IF(N587="zákl. přenesená",J587,0)</f>
        <v>0</v>
      </c>
      <c r="BH587" s="197">
        <f>IF(N587="sníž. přenesená",J587,0)</f>
        <v>0</v>
      </c>
      <c r="BI587" s="197">
        <f>IF(N587="nulová",J587,0)</f>
        <v>0</v>
      </c>
      <c r="BJ587" s="20" t="s">
        <v>80</v>
      </c>
      <c r="BK587" s="197">
        <f>ROUND(I587*H587,2)</f>
        <v>0</v>
      </c>
      <c r="BL587" s="20" t="s">
        <v>225</v>
      </c>
      <c r="BM587" s="20" t="s">
        <v>551</v>
      </c>
    </row>
    <row r="588" spans="2:63" s="10" customFormat="1" ht="29.85" customHeight="1">
      <c r="B588" s="172"/>
      <c r="C588" s="173"/>
      <c r="D588" s="174" t="s">
        <v>71</v>
      </c>
      <c r="E588" s="198" t="s">
        <v>242</v>
      </c>
      <c r="F588" s="198" t="s">
        <v>243</v>
      </c>
      <c r="G588" s="173"/>
      <c r="H588" s="173"/>
      <c r="I588" s="176"/>
      <c r="J588" s="199">
        <f>BK588</f>
        <v>0</v>
      </c>
      <c r="K588" s="173"/>
      <c r="L588" s="178"/>
      <c r="M588" s="179"/>
      <c r="N588" s="180"/>
      <c r="O588" s="180"/>
      <c r="P588" s="181">
        <f>P589</f>
        <v>0</v>
      </c>
      <c r="Q588" s="180"/>
      <c r="R588" s="181">
        <f>R589</f>
        <v>0</v>
      </c>
      <c r="S588" s="180"/>
      <c r="T588" s="182">
        <f>T589</f>
        <v>0</v>
      </c>
      <c r="AR588" s="183" t="s">
        <v>80</v>
      </c>
      <c r="AT588" s="184" t="s">
        <v>71</v>
      </c>
      <c r="AU588" s="184" t="s">
        <v>80</v>
      </c>
      <c r="AY588" s="183" t="s">
        <v>219</v>
      </c>
      <c r="BK588" s="185">
        <f>BK589</f>
        <v>0</v>
      </c>
    </row>
    <row r="589" spans="2:65" s="1" customFormat="1" ht="16.5" customHeight="1">
      <c r="B589" s="37"/>
      <c r="C589" s="186" t="s">
        <v>552</v>
      </c>
      <c r="D589" s="186" t="s">
        <v>220</v>
      </c>
      <c r="E589" s="187" t="s">
        <v>297</v>
      </c>
      <c r="F589" s="188" t="s">
        <v>245</v>
      </c>
      <c r="G589" s="189" t="s">
        <v>236</v>
      </c>
      <c r="H589" s="190">
        <v>1</v>
      </c>
      <c r="I589" s="191"/>
      <c r="J589" s="192">
        <f>ROUND(I589*H589,2)</f>
        <v>0</v>
      </c>
      <c r="K589" s="188" t="s">
        <v>224</v>
      </c>
      <c r="L589" s="57"/>
      <c r="M589" s="193" t="s">
        <v>21</v>
      </c>
      <c r="N589" s="194" t="s">
        <v>43</v>
      </c>
      <c r="O589" s="38"/>
      <c r="P589" s="195">
        <f>O589*H589</f>
        <v>0</v>
      </c>
      <c r="Q589" s="195">
        <v>0</v>
      </c>
      <c r="R589" s="195">
        <f>Q589*H589</f>
        <v>0</v>
      </c>
      <c r="S589" s="195">
        <v>0</v>
      </c>
      <c r="T589" s="196">
        <f>S589*H589</f>
        <v>0</v>
      </c>
      <c r="AR589" s="20" t="s">
        <v>225</v>
      </c>
      <c r="AT589" s="20" t="s">
        <v>220</v>
      </c>
      <c r="AU589" s="20" t="s">
        <v>82</v>
      </c>
      <c r="AY589" s="20" t="s">
        <v>219</v>
      </c>
      <c r="BE589" s="197">
        <f>IF(N589="základní",J589,0)</f>
        <v>0</v>
      </c>
      <c r="BF589" s="197">
        <f>IF(N589="snížená",J589,0)</f>
        <v>0</v>
      </c>
      <c r="BG589" s="197">
        <f>IF(N589="zákl. přenesená",J589,0)</f>
        <v>0</v>
      </c>
      <c r="BH589" s="197">
        <f>IF(N589="sníž. přenesená",J589,0)</f>
        <v>0</v>
      </c>
      <c r="BI589" s="197">
        <f>IF(N589="nulová",J589,0)</f>
        <v>0</v>
      </c>
      <c r="BJ589" s="20" t="s">
        <v>80</v>
      </c>
      <c r="BK589" s="197">
        <f>ROUND(I589*H589,2)</f>
        <v>0</v>
      </c>
      <c r="BL589" s="20" t="s">
        <v>225</v>
      </c>
      <c r="BM589" s="20" t="s">
        <v>553</v>
      </c>
    </row>
    <row r="590" spans="2:63" s="10" customFormat="1" ht="29.85" customHeight="1">
      <c r="B590" s="172"/>
      <c r="C590" s="173"/>
      <c r="D590" s="174" t="s">
        <v>71</v>
      </c>
      <c r="E590" s="198" t="s">
        <v>299</v>
      </c>
      <c r="F590" s="198" t="s">
        <v>300</v>
      </c>
      <c r="G590" s="173"/>
      <c r="H590" s="173"/>
      <c r="I590" s="176"/>
      <c r="J590" s="199">
        <f>BK590</f>
        <v>0</v>
      </c>
      <c r="K590" s="173"/>
      <c r="L590" s="178"/>
      <c r="M590" s="179"/>
      <c r="N590" s="180"/>
      <c r="O590" s="180"/>
      <c r="P590" s="181">
        <f>SUM(P591:P592)</f>
        <v>0</v>
      </c>
      <c r="Q590" s="180"/>
      <c r="R590" s="181">
        <f>SUM(R591:R592)</f>
        <v>0</v>
      </c>
      <c r="S590" s="180"/>
      <c r="T590" s="182">
        <f>SUM(T591:T592)</f>
        <v>0</v>
      </c>
      <c r="AR590" s="183" t="s">
        <v>80</v>
      </c>
      <c r="AT590" s="184" t="s">
        <v>71</v>
      </c>
      <c r="AU590" s="184" t="s">
        <v>80</v>
      </c>
      <c r="AY590" s="183" t="s">
        <v>219</v>
      </c>
      <c r="BK590" s="185">
        <f>SUM(BK591:BK592)</f>
        <v>0</v>
      </c>
    </row>
    <row r="591" spans="2:65" s="1" customFormat="1" ht="16.5" customHeight="1">
      <c r="B591" s="37"/>
      <c r="C591" s="186" t="s">
        <v>423</v>
      </c>
      <c r="D591" s="186" t="s">
        <v>220</v>
      </c>
      <c r="E591" s="187" t="s">
        <v>301</v>
      </c>
      <c r="F591" s="188" t="s">
        <v>302</v>
      </c>
      <c r="G591" s="189" t="s">
        <v>236</v>
      </c>
      <c r="H591" s="190">
        <v>1</v>
      </c>
      <c r="I591" s="191"/>
      <c r="J591" s="192">
        <f>ROUND(I591*H591,2)</f>
        <v>0</v>
      </c>
      <c r="K591" s="188" t="s">
        <v>224</v>
      </c>
      <c r="L591" s="57"/>
      <c r="M591" s="193" t="s">
        <v>21</v>
      </c>
      <c r="N591" s="194" t="s">
        <v>43</v>
      </c>
      <c r="O591" s="38"/>
      <c r="P591" s="195">
        <f>O591*H591</f>
        <v>0</v>
      </c>
      <c r="Q591" s="195">
        <v>0</v>
      </c>
      <c r="R591" s="195">
        <f>Q591*H591</f>
        <v>0</v>
      </c>
      <c r="S591" s="195">
        <v>0</v>
      </c>
      <c r="T591" s="196">
        <f>S591*H591</f>
        <v>0</v>
      </c>
      <c r="AR591" s="20" t="s">
        <v>225</v>
      </c>
      <c r="AT591" s="20" t="s">
        <v>220</v>
      </c>
      <c r="AU591" s="20" t="s">
        <v>82</v>
      </c>
      <c r="AY591" s="20" t="s">
        <v>219</v>
      </c>
      <c r="BE591" s="197">
        <f>IF(N591="základní",J591,0)</f>
        <v>0</v>
      </c>
      <c r="BF591" s="197">
        <f>IF(N591="snížená",J591,0)</f>
        <v>0</v>
      </c>
      <c r="BG591" s="197">
        <f>IF(N591="zákl. přenesená",J591,0)</f>
        <v>0</v>
      </c>
      <c r="BH591" s="197">
        <f>IF(N591="sníž. přenesená",J591,0)</f>
        <v>0</v>
      </c>
      <c r="BI591" s="197">
        <f>IF(N591="nulová",J591,0)</f>
        <v>0</v>
      </c>
      <c r="BJ591" s="20" t="s">
        <v>80</v>
      </c>
      <c r="BK591" s="197">
        <f>ROUND(I591*H591,2)</f>
        <v>0</v>
      </c>
      <c r="BL591" s="20" t="s">
        <v>225</v>
      </c>
      <c r="BM591" s="20" t="s">
        <v>554</v>
      </c>
    </row>
    <row r="592" spans="2:65" s="1" customFormat="1" ht="16.5" customHeight="1">
      <c r="B592" s="37"/>
      <c r="C592" s="186" t="s">
        <v>555</v>
      </c>
      <c r="D592" s="186" t="s">
        <v>220</v>
      </c>
      <c r="E592" s="187" t="s">
        <v>304</v>
      </c>
      <c r="F592" s="188" t="s">
        <v>305</v>
      </c>
      <c r="G592" s="189" t="s">
        <v>236</v>
      </c>
      <c r="H592" s="190">
        <v>3</v>
      </c>
      <c r="I592" s="191"/>
      <c r="J592" s="192">
        <f>ROUND(I592*H592,2)</f>
        <v>0</v>
      </c>
      <c r="K592" s="188" t="s">
        <v>224</v>
      </c>
      <c r="L592" s="57"/>
      <c r="M592" s="193" t="s">
        <v>21</v>
      </c>
      <c r="N592" s="194" t="s">
        <v>43</v>
      </c>
      <c r="O592" s="38"/>
      <c r="P592" s="195">
        <f>O592*H592</f>
        <v>0</v>
      </c>
      <c r="Q592" s="195">
        <v>0</v>
      </c>
      <c r="R592" s="195">
        <f>Q592*H592</f>
        <v>0</v>
      </c>
      <c r="S592" s="195">
        <v>0</v>
      </c>
      <c r="T592" s="196">
        <f>S592*H592</f>
        <v>0</v>
      </c>
      <c r="AR592" s="20" t="s">
        <v>225</v>
      </c>
      <c r="AT592" s="20" t="s">
        <v>220</v>
      </c>
      <c r="AU592" s="20" t="s">
        <v>82</v>
      </c>
      <c r="AY592" s="20" t="s">
        <v>219</v>
      </c>
      <c r="BE592" s="197">
        <f>IF(N592="základní",J592,0)</f>
        <v>0</v>
      </c>
      <c r="BF592" s="197">
        <f>IF(N592="snížená",J592,0)</f>
        <v>0</v>
      </c>
      <c r="BG592" s="197">
        <f>IF(N592="zákl. přenesená",J592,0)</f>
        <v>0</v>
      </c>
      <c r="BH592" s="197">
        <f>IF(N592="sníž. přenesená",J592,0)</f>
        <v>0</v>
      </c>
      <c r="BI592" s="197">
        <f>IF(N592="nulová",J592,0)</f>
        <v>0</v>
      </c>
      <c r="BJ592" s="20" t="s">
        <v>80</v>
      </c>
      <c r="BK592" s="197">
        <f>ROUND(I592*H592,2)</f>
        <v>0</v>
      </c>
      <c r="BL592" s="20" t="s">
        <v>225</v>
      </c>
      <c r="BM592" s="20" t="s">
        <v>556</v>
      </c>
    </row>
    <row r="593" spans="2:63" s="10" customFormat="1" ht="29.85" customHeight="1">
      <c r="B593" s="172"/>
      <c r="C593" s="173"/>
      <c r="D593" s="174" t="s">
        <v>71</v>
      </c>
      <c r="E593" s="198" t="s">
        <v>307</v>
      </c>
      <c r="F593" s="198" t="s">
        <v>308</v>
      </c>
      <c r="G593" s="173"/>
      <c r="H593" s="173"/>
      <c r="I593" s="176"/>
      <c r="J593" s="199">
        <f>BK593</f>
        <v>0</v>
      </c>
      <c r="K593" s="173"/>
      <c r="L593" s="178"/>
      <c r="M593" s="179"/>
      <c r="N593" s="180"/>
      <c r="O593" s="180"/>
      <c r="P593" s="181">
        <f>P594</f>
        <v>0</v>
      </c>
      <c r="Q593" s="180"/>
      <c r="R593" s="181">
        <f>R594</f>
        <v>0</v>
      </c>
      <c r="S593" s="180"/>
      <c r="T593" s="182">
        <f>T594</f>
        <v>0</v>
      </c>
      <c r="AR593" s="183" t="s">
        <v>80</v>
      </c>
      <c r="AT593" s="184" t="s">
        <v>71</v>
      </c>
      <c r="AU593" s="184" t="s">
        <v>80</v>
      </c>
      <c r="AY593" s="183" t="s">
        <v>219</v>
      </c>
      <c r="BK593" s="185">
        <f>BK594</f>
        <v>0</v>
      </c>
    </row>
    <row r="594" spans="2:65" s="1" customFormat="1" ht="16.5" customHeight="1">
      <c r="B594" s="37"/>
      <c r="C594" s="186" t="s">
        <v>425</v>
      </c>
      <c r="D594" s="186" t="s">
        <v>220</v>
      </c>
      <c r="E594" s="187" t="s">
        <v>309</v>
      </c>
      <c r="F594" s="188" t="s">
        <v>310</v>
      </c>
      <c r="G594" s="189" t="s">
        <v>236</v>
      </c>
      <c r="H594" s="190">
        <v>1</v>
      </c>
      <c r="I594" s="191"/>
      <c r="J594" s="192">
        <f>ROUND(I594*H594,2)</f>
        <v>0</v>
      </c>
      <c r="K594" s="188" t="s">
        <v>224</v>
      </c>
      <c r="L594" s="57"/>
      <c r="M594" s="193" t="s">
        <v>21</v>
      </c>
      <c r="N594" s="194" t="s">
        <v>43</v>
      </c>
      <c r="O594" s="38"/>
      <c r="P594" s="195">
        <f>O594*H594</f>
        <v>0</v>
      </c>
      <c r="Q594" s="195">
        <v>0</v>
      </c>
      <c r="R594" s="195">
        <f>Q594*H594</f>
        <v>0</v>
      </c>
      <c r="S594" s="195">
        <v>0</v>
      </c>
      <c r="T594" s="196">
        <f>S594*H594</f>
        <v>0</v>
      </c>
      <c r="AR594" s="20" t="s">
        <v>225</v>
      </c>
      <c r="AT594" s="20" t="s">
        <v>220</v>
      </c>
      <c r="AU594" s="20" t="s">
        <v>82</v>
      </c>
      <c r="AY594" s="20" t="s">
        <v>219</v>
      </c>
      <c r="BE594" s="197">
        <f>IF(N594="základní",J594,0)</f>
        <v>0</v>
      </c>
      <c r="BF594" s="197">
        <f>IF(N594="snížená",J594,0)</f>
        <v>0</v>
      </c>
      <c r="BG594" s="197">
        <f>IF(N594="zákl. přenesená",J594,0)</f>
        <v>0</v>
      </c>
      <c r="BH594" s="197">
        <f>IF(N594="sníž. přenesená",J594,0)</f>
        <v>0</v>
      </c>
      <c r="BI594" s="197">
        <f>IF(N594="nulová",J594,0)</f>
        <v>0</v>
      </c>
      <c r="BJ594" s="20" t="s">
        <v>80</v>
      </c>
      <c r="BK594" s="197">
        <f>ROUND(I594*H594,2)</f>
        <v>0</v>
      </c>
      <c r="BL594" s="20" t="s">
        <v>225</v>
      </c>
      <c r="BM594" s="20" t="s">
        <v>557</v>
      </c>
    </row>
    <row r="595" spans="2:63" s="10" customFormat="1" ht="29.85" customHeight="1">
      <c r="B595" s="172"/>
      <c r="C595" s="173"/>
      <c r="D595" s="174" t="s">
        <v>71</v>
      </c>
      <c r="E595" s="198" t="s">
        <v>312</v>
      </c>
      <c r="F595" s="198" t="s">
        <v>313</v>
      </c>
      <c r="G595" s="173"/>
      <c r="H595" s="173"/>
      <c r="I595" s="176"/>
      <c r="J595" s="199">
        <f>BK595</f>
        <v>0</v>
      </c>
      <c r="K595" s="173"/>
      <c r="L595" s="178"/>
      <c r="M595" s="179"/>
      <c r="N595" s="180"/>
      <c r="O595" s="180"/>
      <c r="P595" s="181">
        <f>P596</f>
        <v>0</v>
      </c>
      <c r="Q595" s="180"/>
      <c r="R595" s="181">
        <f>R596</f>
        <v>0</v>
      </c>
      <c r="S595" s="180"/>
      <c r="T595" s="182">
        <f>T596</f>
        <v>0</v>
      </c>
      <c r="AR595" s="183" t="s">
        <v>80</v>
      </c>
      <c r="AT595" s="184" t="s">
        <v>71</v>
      </c>
      <c r="AU595" s="184" t="s">
        <v>80</v>
      </c>
      <c r="AY595" s="183" t="s">
        <v>219</v>
      </c>
      <c r="BK595" s="185">
        <f>BK596</f>
        <v>0</v>
      </c>
    </row>
    <row r="596" spans="2:65" s="1" customFormat="1" ht="16.5" customHeight="1">
      <c r="B596" s="37"/>
      <c r="C596" s="186" t="s">
        <v>558</v>
      </c>
      <c r="D596" s="186" t="s">
        <v>220</v>
      </c>
      <c r="E596" s="187" t="s">
        <v>315</v>
      </c>
      <c r="F596" s="188" t="s">
        <v>316</v>
      </c>
      <c r="G596" s="189" t="s">
        <v>236</v>
      </c>
      <c r="H596" s="190">
        <v>3</v>
      </c>
      <c r="I596" s="191"/>
      <c r="J596" s="192">
        <f>ROUND(I596*H596,2)</f>
        <v>0</v>
      </c>
      <c r="K596" s="188" t="s">
        <v>224</v>
      </c>
      <c r="L596" s="57"/>
      <c r="M596" s="193" t="s">
        <v>21</v>
      </c>
      <c r="N596" s="194" t="s">
        <v>43</v>
      </c>
      <c r="O596" s="38"/>
      <c r="P596" s="195">
        <f>O596*H596</f>
        <v>0</v>
      </c>
      <c r="Q596" s="195">
        <v>0</v>
      </c>
      <c r="R596" s="195">
        <f>Q596*H596</f>
        <v>0</v>
      </c>
      <c r="S596" s="195">
        <v>0</v>
      </c>
      <c r="T596" s="196">
        <f>S596*H596</f>
        <v>0</v>
      </c>
      <c r="AR596" s="20" t="s">
        <v>225</v>
      </c>
      <c r="AT596" s="20" t="s">
        <v>220</v>
      </c>
      <c r="AU596" s="20" t="s">
        <v>82</v>
      </c>
      <c r="AY596" s="20" t="s">
        <v>219</v>
      </c>
      <c r="BE596" s="197">
        <f>IF(N596="základní",J596,0)</f>
        <v>0</v>
      </c>
      <c r="BF596" s="197">
        <f>IF(N596="snížená",J596,0)</f>
        <v>0</v>
      </c>
      <c r="BG596" s="197">
        <f>IF(N596="zákl. přenesená",J596,0)</f>
        <v>0</v>
      </c>
      <c r="BH596" s="197">
        <f>IF(N596="sníž. přenesená",J596,0)</f>
        <v>0</v>
      </c>
      <c r="BI596" s="197">
        <f>IF(N596="nulová",J596,0)</f>
        <v>0</v>
      </c>
      <c r="BJ596" s="20" t="s">
        <v>80</v>
      </c>
      <c r="BK596" s="197">
        <f>ROUND(I596*H596,2)</f>
        <v>0</v>
      </c>
      <c r="BL596" s="20" t="s">
        <v>225</v>
      </c>
      <c r="BM596" s="20" t="s">
        <v>559</v>
      </c>
    </row>
    <row r="597" spans="2:63" s="10" customFormat="1" ht="29.85" customHeight="1">
      <c r="B597" s="172"/>
      <c r="C597" s="173"/>
      <c r="D597" s="174" t="s">
        <v>71</v>
      </c>
      <c r="E597" s="198" t="s">
        <v>247</v>
      </c>
      <c r="F597" s="198" t="s">
        <v>248</v>
      </c>
      <c r="G597" s="173"/>
      <c r="H597" s="173"/>
      <c r="I597" s="176"/>
      <c r="J597" s="199">
        <f>BK597</f>
        <v>0</v>
      </c>
      <c r="K597" s="173"/>
      <c r="L597" s="178"/>
      <c r="M597" s="179"/>
      <c r="N597" s="180"/>
      <c r="O597" s="180"/>
      <c r="P597" s="181">
        <f>SUM(P598:P603)</f>
        <v>0</v>
      </c>
      <c r="Q597" s="180"/>
      <c r="R597" s="181">
        <f>SUM(R598:R603)</f>
        <v>0</v>
      </c>
      <c r="S597" s="180"/>
      <c r="T597" s="182">
        <f>SUM(T598:T603)</f>
        <v>0</v>
      </c>
      <c r="AR597" s="183" t="s">
        <v>80</v>
      </c>
      <c r="AT597" s="184" t="s">
        <v>71</v>
      </c>
      <c r="AU597" s="184" t="s">
        <v>80</v>
      </c>
      <c r="AY597" s="183" t="s">
        <v>219</v>
      </c>
      <c r="BK597" s="185">
        <f>SUM(BK598:BK603)</f>
        <v>0</v>
      </c>
    </row>
    <row r="598" spans="2:65" s="1" customFormat="1" ht="16.5" customHeight="1">
      <c r="B598" s="37"/>
      <c r="C598" s="186" t="s">
        <v>427</v>
      </c>
      <c r="D598" s="186" t="s">
        <v>220</v>
      </c>
      <c r="E598" s="187" t="s">
        <v>318</v>
      </c>
      <c r="F598" s="188" t="s">
        <v>319</v>
      </c>
      <c r="G598" s="189" t="s">
        <v>236</v>
      </c>
      <c r="H598" s="190">
        <v>3</v>
      </c>
      <c r="I598" s="191"/>
      <c r="J598" s="192">
        <f aca="true" t="shared" si="90" ref="J598:J603">ROUND(I598*H598,2)</f>
        <v>0</v>
      </c>
      <c r="K598" s="188" t="s">
        <v>224</v>
      </c>
      <c r="L598" s="57"/>
      <c r="M598" s="193" t="s">
        <v>21</v>
      </c>
      <c r="N598" s="194" t="s">
        <v>43</v>
      </c>
      <c r="O598" s="38"/>
      <c r="P598" s="195">
        <f aca="true" t="shared" si="91" ref="P598:P603">O598*H598</f>
        <v>0</v>
      </c>
      <c r="Q598" s="195">
        <v>0</v>
      </c>
      <c r="R598" s="195">
        <f aca="true" t="shared" si="92" ref="R598:R603">Q598*H598</f>
        <v>0</v>
      </c>
      <c r="S598" s="195">
        <v>0</v>
      </c>
      <c r="T598" s="196">
        <f aca="true" t="shared" si="93" ref="T598:T603">S598*H598</f>
        <v>0</v>
      </c>
      <c r="AR598" s="20" t="s">
        <v>225</v>
      </c>
      <c r="AT598" s="20" t="s">
        <v>220</v>
      </c>
      <c r="AU598" s="20" t="s">
        <v>82</v>
      </c>
      <c r="AY598" s="20" t="s">
        <v>219</v>
      </c>
      <c r="BE598" s="197">
        <f aca="true" t="shared" si="94" ref="BE598:BE603">IF(N598="základní",J598,0)</f>
        <v>0</v>
      </c>
      <c r="BF598" s="197">
        <f aca="true" t="shared" si="95" ref="BF598:BF603">IF(N598="snížená",J598,0)</f>
        <v>0</v>
      </c>
      <c r="BG598" s="197">
        <f aca="true" t="shared" si="96" ref="BG598:BG603">IF(N598="zákl. přenesená",J598,0)</f>
        <v>0</v>
      </c>
      <c r="BH598" s="197">
        <f aca="true" t="shared" si="97" ref="BH598:BH603">IF(N598="sníž. přenesená",J598,0)</f>
        <v>0</v>
      </c>
      <c r="BI598" s="197">
        <f aca="true" t="shared" si="98" ref="BI598:BI603">IF(N598="nulová",J598,0)</f>
        <v>0</v>
      </c>
      <c r="BJ598" s="20" t="s">
        <v>80</v>
      </c>
      <c r="BK598" s="197">
        <f aca="true" t="shared" si="99" ref="BK598:BK603">ROUND(I598*H598,2)</f>
        <v>0</v>
      </c>
      <c r="BL598" s="20" t="s">
        <v>225</v>
      </c>
      <c r="BM598" s="20" t="s">
        <v>560</v>
      </c>
    </row>
    <row r="599" spans="2:65" s="1" customFormat="1" ht="16.5" customHeight="1">
      <c r="B599" s="37"/>
      <c r="C599" s="186" t="s">
        <v>561</v>
      </c>
      <c r="D599" s="186" t="s">
        <v>220</v>
      </c>
      <c r="E599" s="187" t="s">
        <v>457</v>
      </c>
      <c r="F599" s="188" t="s">
        <v>323</v>
      </c>
      <c r="G599" s="189" t="s">
        <v>236</v>
      </c>
      <c r="H599" s="190">
        <v>1</v>
      </c>
      <c r="I599" s="191"/>
      <c r="J599" s="192">
        <f t="shared" si="90"/>
        <v>0</v>
      </c>
      <c r="K599" s="188" t="s">
        <v>224</v>
      </c>
      <c r="L599" s="57"/>
      <c r="M599" s="193" t="s">
        <v>21</v>
      </c>
      <c r="N599" s="194" t="s">
        <v>43</v>
      </c>
      <c r="O599" s="38"/>
      <c r="P599" s="195">
        <f t="shared" si="91"/>
        <v>0</v>
      </c>
      <c r="Q599" s="195">
        <v>0</v>
      </c>
      <c r="R599" s="195">
        <f t="shared" si="92"/>
        <v>0</v>
      </c>
      <c r="S599" s="195">
        <v>0</v>
      </c>
      <c r="T599" s="196">
        <f t="shared" si="93"/>
        <v>0</v>
      </c>
      <c r="AR599" s="20" t="s">
        <v>225</v>
      </c>
      <c r="AT599" s="20" t="s">
        <v>220</v>
      </c>
      <c r="AU599" s="20" t="s">
        <v>82</v>
      </c>
      <c r="AY599" s="20" t="s">
        <v>219</v>
      </c>
      <c r="BE599" s="197">
        <f t="shared" si="94"/>
        <v>0</v>
      </c>
      <c r="BF599" s="197">
        <f t="shared" si="95"/>
        <v>0</v>
      </c>
      <c r="BG599" s="197">
        <f t="shared" si="96"/>
        <v>0</v>
      </c>
      <c r="BH599" s="197">
        <f t="shared" si="97"/>
        <v>0</v>
      </c>
      <c r="BI599" s="197">
        <f t="shared" si="98"/>
        <v>0</v>
      </c>
      <c r="BJ599" s="20" t="s">
        <v>80</v>
      </c>
      <c r="BK599" s="197">
        <f t="shared" si="99"/>
        <v>0</v>
      </c>
      <c r="BL599" s="20" t="s">
        <v>225</v>
      </c>
      <c r="BM599" s="20" t="s">
        <v>562</v>
      </c>
    </row>
    <row r="600" spans="2:65" s="1" customFormat="1" ht="16.5" customHeight="1">
      <c r="B600" s="37"/>
      <c r="C600" s="186" t="s">
        <v>429</v>
      </c>
      <c r="D600" s="186" t="s">
        <v>220</v>
      </c>
      <c r="E600" s="187" t="s">
        <v>325</v>
      </c>
      <c r="F600" s="188" t="s">
        <v>326</v>
      </c>
      <c r="G600" s="189" t="s">
        <v>236</v>
      </c>
      <c r="H600" s="190">
        <v>6</v>
      </c>
      <c r="I600" s="191"/>
      <c r="J600" s="192">
        <f t="shared" si="90"/>
        <v>0</v>
      </c>
      <c r="K600" s="188" t="s">
        <v>224</v>
      </c>
      <c r="L600" s="57"/>
      <c r="M600" s="193" t="s">
        <v>21</v>
      </c>
      <c r="N600" s="194" t="s">
        <v>43</v>
      </c>
      <c r="O600" s="38"/>
      <c r="P600" s="195">
        <f t="shared" si="91"/>
        <v>0</v>
      </c>
      <c r="Q600" s="195">
        <v>0</v>
      </c>
      <c r="R600" s="195">
        <f t="shared" si="92"/>
        <v>0</v>
      </c>
      <c r="S600" s="195">
        <v>0</v>
      </c>
      <c r="T600" s="196">
        <f t="shared" si="93"/>
        <v>0</v>
      </c>
      <c r="AR600" s="20" t="s">
        <v>225</v>
      </c>
      <c r="AT600" s="20" t="s">
        <v>220</v>
      </c>
      <c r="AU600" s="20" t="s">
        <v>82</v>
      </c>
      <c r="AY600" s="20" t="s">
        <v>219</v>
      </c>
      <c r="BE600" s="197">
        <f t="shared" si="94"/>
        <v>0</v>
      </c>
      <c r="BF600" s="197">
        <f t="shared" si="95"/>
        <v>0</v>
      </c>
      <c r="BG600" s="197">
        <f t="shared" si="96"/>
        <v>0</v>
      </c>
      <c r="BH600" s="197">
        <f t="shared" si="97"/>
        <v>0</v>
      </c>
      <c r="BI600" s="197">
        <f t="shared" si="98"/>
        <v>0</v>
      </c>
      <c r="BJ600" s="20" t="s">
        <v>80</v>
      </c>
      <c r="BK600" s="197">
        <f t="shared" si="99"/>
        <v>0</v>
      </c>
      <c r="BL600" s="20" t="s">
        <v>225</v>
      </c>
      <c r="BM600" s="20" t="s">
        <v>563</v>
      </c>
    </row>
    <row r="601" spans="2:65" s="1" customFormat="1" ht="16.5" customHeight="1">
      <c r="B601" s="37"/>
      <c r="C601" s="186" t="s">
        <v>564</v>
      </c>
      <c r="D601" s="186" t="s">
        <v>220</v>
      </c>
      <c r="E601" s="187" t="s">
        <v>565</v>
      </c>
      <c r="F601" s="188" t="s">
        <v>330</v>
      </c>
      <c r="G601" s="189" t="s">
        <v>236</v>
      </c>
      <c r="H601" s="190">
        <v>2</v>
      </c>
      <c r="I601" s="191"/>
      <c r="J601" s="192">
        <f t="shared" si="90"/>
        <v>0</v>
      </c>
      <c r="K601" s="188" t="s">
        <v>224</v>
      </c>
      <c r="L601" s="57"/>
      <c r="M601" s="193" t="s">
        <v>21</v>
      </c>
      <c r="N601" s="194" t="s">
        <v>43</v>
      </c>
      <c r="O601" s="38"/>
      <c r="P601" s="195">
        <f t="shared" si="91"/>
        <v>0</v>
      </c>
      <c r="Q601" s="195">
        <v>0</v>
      </c>
      <c r="R601" s="195">
        <f t="shared" si="92"/>
        <v>0</v>
      </c>
      <c r="S601" s="195">
        <v>0</v>
      </c>
      <c r="T601" s="196">
        <f t="shared" si="93"/>
        <v>0</v>
      </c>
      <c r="AR601" s="20" t="s">
        <v>225</v>
      </c>
      <c r="AT601" s="20" t="s">
        <v>220</v>
      </c>
      <c r="AU601" s="20" t="s">
        <v>82</v>
      </c>
      <c r="AY601" s="20" t="s">
        <v>219</v>
      </c>
      <c r="BE601" s="197">
        <f t="shared" si="94"/>
        <v>0</v>
      </c>
      <c r="BF601" s="197">
        <f t="shared" si="95"/>
        <v>0</v>
      </c>
      <c r="BG601" s="197">
        <f t="shared" si="96"/>
        <v>0</v>
      </c>
      <c r="BH601" s="197">
        <f t="shared" si="97"/>
        <v>0</v>
      </c>
      <c r="BI601" s="197">
        <f t="shared" si="98"/>
        <v>0</v>
      </c>
      <c r="BJ601" s="20" t="s">
        <v>80</v>
      </c>
      <c r="BK601" s="197">
        <f t="shared" si="99"/>
        <v>0</v>
      </c>
      <c r="BL601" s="20" t="s">
        <v>225</v>
      </c>
      <c r="BM601" s="20" t="s">
        <v>566</v>
      </c>
    </row>
    <row r="602" spans="2:65" s="1" customFormat="1" ht="16.5" customHeight="1">
      <c r="B602" s="37"/>
      <c r="C602" s="186" t="s">
        <v>430</v>
      </c>
      <c r="D602" s="186" t="s">
        <v>220</v>
      </c>
      <c r="E602" s="187" t="s">
        <v>332</v>
      </c>
      <c r="F602" s="188" t="s">
        <v>333</v>
      </c>
      <c r="G602" s="189" t="s">
        <v>236</v>
      </c>
      <c r="H602" s="190">
        <v>2</v>
      </c>
      <c r="I602" s="191"/>
      <c r="J602" s="192">
        <f t="shared" si="90"/>
        <v>0</v>
      </c>
      <c r="K602" s="188" t="s">
        <v>224</v>
      </c>
      <c r="L602" s="57"/>
      <c r="M602" s="193" t="s">
        <v>21</v>
      </c>
      <c r="N602" s="194" t="s">
        <v>43</v>
      </c>
      <c r="O602" s="38"/>
      <c r="P602" s="195">
        <f t="shared" si="91"/>
        <v>0</v>
      </c>
      <c r="Q602" s="195">
        <v>0</v>
      </c>
      <c r="R602" s="195">
        <f t="shared" si="92"/>
        <v>0</v>
      </c>
      <c r="S602" s="195">
        <v>0</v>
      </c>
      <c r="T602" s="196">
        <f t="shared" si="93"/>
        <v>0</v>
      </c>
      <c r="AR602" s="20" t="s">
        <v>225</v>
      </c>
      <c r="AT602" s="20" t="s">
        <v>220</v>
      </c>
      <c r="AU602" s="20" t="s">
        <v>82</v>
      </c>
      <c r="AY602" s="20" t="s">
        <v>219</v>
      </c>
      <c r="BE602" s="197">
        <f t="shared" si="94"/>
        <v>0</v>
      </c>
      <c r="BF602" s="197">
        <f t="shared" si="95"/>
        <v>0</v>
      </c>
      <c r="BG602" s="197">
        <f t="shared" si="96"/>
        <v>0</v>
      </c>
      <c r="BH602" s="197">
        <f t="shared" si="97"/>
        <v>0</v>
      </c>
      <c r="BI602" s="197">
        <f t="shared" si="98"/>
        <v>0</v>
      </c>
      <c r="BJ602" s="20" t="s">
        <v>80</v>
      </c>
      <c r="BK602" s="197">
        <f t="shared" si="99"/>
        <v>0</v>
      </c>
      <c r="BL602" s="20" t="s">
        <v>225</v>
      </c>
      <c r="BM602" s="20" t="s">
        <v>567</v>
      </c>
    </row>
    <row r="603" spans="2:65" s="1" customFormat="1" ht="16.5" customHeight="1">
      <c r="B603" s="37"/>
      <c r="C603" s="186" t="s">
        <v>568</v>
      </c>
      <c r="D603" s="186" t="s">
        <v>220</v>
      </c>
      <c r="E603" s="187" t="s">
        <v>336</v>
      </c>
      <c r="F603" s="188" t="s">
        <v>337</v>
      </c>
      <c r="G603" s="189" t="s">
        <v>236</v>
      </c>
      <c r="H603" s="190">
        <v>1</v>
      </c>
      <c r="I603" s="191"/>
      <c r="J603" s="192">
        <f t="shared" si="90"/>
        <v>0</v>
      </c>
      <c r="K603" s="188" t="s">
        <v>224</v>
      </c>
      <c r="L603" s="57"/>
      <c r="M603" s="193" t="s">
        <v>21</v>
      </c>
      <c r="N603" s="194" t="s">
        <v>43</v>
      </c>
      <c r="O603" s="38"/>
      <c r="P603" s="195">
        <f t="shared" si="91"/>
        <v>0</v>
      </c>
      <c r="Q603" s="195">
        <v>0</v>
      </c>
      <c r="R603" s="195">
        <f t="shared" si="92"/>
        <v>0</v>
      </c>
      <c r="S603" s="195">
        <v>0</v>
      </c>
      <c r="T603" s="196">
        <f t="shared" si="93"/>
        <v>0</v>
      </c>
      <c r="AR603" s="20" t="s">
        <v>225</v>
      </c>
      <c r="AT603" s="20" t="s">
        <v>220</v>
      </c>
      <c r="AU603" s="20" t="s">
        <v>82</v>
      </c>
      <c r="AY603" s="20" t="s">
        <v>219</v>
      </c>
      <c r="BE603" s="197">
        <f t="shared" si="94"/>
        <v>0</v>
      </c>
      <c r="BF603" s="197">
        <f t="shared" si="95"/>
        <v>0</v>
      </c>
      <c r="BG603" s="197">
        <f t="shared" si="96"/>
        <v>0</v>
      </c>
      <c r="BH603" s="197">
        <f t="shared" si="97"/>
        <v>0</v>
      </c>
      <c r="BI603" s="197">
        <f t="shared" si="98"/>
        <v>0</v>
      </c>
      <c r="BJ603" s="20" t="s">
        <v>80</v>
      </c>
      <c r="BK603" s="197">
        <f t="shared" si="99"/>
        <v>0</v>
      </c>
      <c r="BL603" s="20" t="s">
        <v>225</v>
      </c>
      <c r="BM603" s="20" t="s">
        <v>569</v>
      </c>
    </row>
    <row r="604" spans="2:63" s="10" customFormat="1" ht="29.85" customHeight="1">
      <c r="B604" s="172"/>
      <c r="C604" s="173"/>
      <c r="D604" s="174" t="s">
        <v>71</v>
      </c>
      <c r="E604" s="198" t="s">
        <v>339</v>
      </c>
      <c r="F604" s="198" t="s">
        <v>340</v>
      </c>
      <c r="G604" s="173"/>
      <c r="H604" s="173"/>
      <c r="I604" s="176"/>
      <c r="J604" s="199">
        <f>BK604</f>
        <v>0</v>
      </c>
      <c r="K604" s="173"/>
      <c r="L604" s="178"/>
      <c r="M604" s="179"/>
      <c r="N604" s="180"/>
      <c r="O604" s="180"/>
      <c r="P604" s="181">
        <f>SUM(P605:P608)</f>
        <v>0</v>
      </c>
      <c r="Q604" s="180"/>
      <c r="R604" s="181">
        <f>SUM(R605:R608)</f>
        <v>0</v>
      </c>
      <c r="S604" s="180"/>
      <c r="T604" s="182">
        <f>SUM(T605:T608)</f>
        <v>0</v>
      </c>
      <c r="AR604" s="183" t="s">
        <v>80</v>
      </c>
      <c r="AT604" s="184" t="s">
        <v>71</v>
      </c>
      <c r="AU604" s="184" t="s">
        <v>80</v>
      </c>
      <c r="AY604" s="183" t="s">
        <v>219</v>
      </c>
      <c r="BK604" s="185">
        <f>SUM(BK605:BK608)</f>
        <v>0</v>
      </c>
    </row>
    <row r="605" spans="2:65" s="1" customFormat="1" ht="16.5" customHeight="1">
      <c r="B605" s="37"/>
      <c r="C605" s="186" t="s">
        <v>433</v>
      </c>
      <c r="D605" s="186" t="s">
        <v>220</v>
      </c>
      <c r="E605" s="187" t="s">
        <v>341</v>
      </c>
      <c r="F605" s="188" t="s">
        <v>342</v>
      </c>
      <c r="G605" s="189" t="s">
        <v>236</v>
      </c>
      <c r="H605" s="190">
        <v>15</v>
      </c>
      <c r="I605" s="191"/>
      <c r="J605" s="192">
        <f>ROUND(I605*H605,2)</f>
        <v>0</v>
      </c>
      <c r="K605" s="188" t="s">
        <v>224</v>
      </c>
      <c r="L605" s="57"/>
      <c r="M605" s="193" t="s">
        <v>21</v>
      </c>
      <c r="N605" s="194" t="s">
        <v>43</v>
      </c>
      <c r="O605" s="38"/>
      <c r="P605" s="195">
        <f>O605*H605</f>
        <v>0</v>
      </c>
      <c r="Q605" s="195">
        <v>0</v>
      </c>
      <c r="R605" s="195">
        <f>Q605*H605</f>
        <v>0</v>
      </c>
      <c r="S605" s="195">
        <v>0</v>
      </c>
      <c r="T605" s="196">
        <f>S605*H605</f>
        <v>0</v>
      </c>
      <c r="AR605" s="20" t="s">
        <v>225</v>
      </c>
      <c r="AT605" s="20" t="s">
        <v>220</v>
      </c>
      <c r="AU605" s="20" t="s">
        <v>82</v>
      </c>
      <c r="AY605" s="20" t="s">
        <v>219</v>
      </c>
      <c r="BE605" s="197">
        <f>IF(N605="základní",J605,0)</f>
        <v>0</v>
      </c>
      <c r="BF605" s="197">
        <f>IF(N605="snížená",J605,0)</f>
        <v>0</v>
      </c>
      <c r="BG605" s="197">
        <f>IF(N605="zákl. přenesená",J605,0)</f>
        <v>0</v>
      </c>
      <c r="BH605" s="197">
        <f>IF(N605="sníž. přenesená",J605,0)</f>
        <v>0</v>
      </c>
      <c r="BI605" s="197">
        <f>IF(N605="nulová",J605,0)</f>
        <v>0</v>
      </c>
      <c r="BJ605" s="20" t="s">
        <v>80</v>
      </c>
      <c r="BK605" s="197">
        <f>ROUND(I605*H605,2)</f>
        <v>0</v>
      </c>
      <c r="BL605" s="20" t="s">
        <v>225</v>
      </c>
      <c r="BM605" s="20" t="s">
        <v>570</v>
      </c>
    </row>
    <row r="606" spans="2:65" s="1" customFormat="1" ht="16.5" customHeight="1">
      <c r="B606" s="37"/>
      <c r="C606" s="186" t="s">
        <v>571</v>
      </c>
      <c r="D606" s="186" t="s">
        <v>220</v>
      </c>
      <c r="E606" s="187" t="s">
        <v>468</v>
      </c>
      <c r="F606" s="188" t="s">
        <v>346</v>
      </c>
      <c r="G606" s="189" t="s">
        <v>236</v>
      </c>
      <c r="H606" s="190">
        <v>12</v>
      </c>
      <c r="I606" s="191"/>
      <c r="J606" s="192">
        <f>ROUND(I606*H606,2)</f>
        <v>0</v>
      </c>
      <c r="K606" s="188" t="s">
        <v>224</v>
      </c>
      <c r="L606" s="57"/>
      <c r="M606" s="193" t="s">
        <v>21</v>
      </c>
      <c r="N606" s="194" t="s">
        <v>43</v>
      </c>
      <c r="O606" s="38"/>
      <c r="P606" s="195">
        <f>O606*H606</f>
        <v>0</v>
      </c>
      <c r="Q606" s="195">
        <v>0</v>
      </c>
      <c r="R606" s="195">
        <f>Q606*H606</f>
        <v>0</v>
      </c>
      <c r="S606" s="195">
        <v>0</v>
      </c>
      <c r="T606" s="196">
        <f>S606*H606</f>
        <v>0</v>
      </c>
      <c r="AR606" s="20" t="s">
        <v>225</v>
      </c>
      <c r="AT606" s="20" t="s">
        <v>220</v>
      </c>
      <c r="AU606" s="20" t="s">
        <v>82</v>
      </c>
      <c r="AY606" s="20" t="s">
        <v>219</v>
      </c>
      <c r="BE606" s="197">
        <f>IF(N606="základní",J606,0)</f>
        <v>0</v>
      </c>
      <c r="BF606" s="197">
        <f>IF(N606="snížená",J606,0)</f>
        <v>0</v>
      </c>
      <c r="BG606" s="197">
        <f>IF(N606="zákl. přenesená",J606,0)</f>
        <v>0</v>
      </c>
      <c r="BH606" s="197">
        <f>IF(N606="sníž. přenesená",J606,0)</f>
        <v>0</v>
      </c>
      <c r="BI606" s="197">
        <f>IF(N606="nulová",J606,0)</f>
        <v>0</v>
      </c>
      <c r="BJ606" s="20" t="s">
        <v>80</v>
      </c>
      <c r="BK606" s="197">
        <f>ROUND(I606*H606,2)</f>
        <v>0</v>
      </c>
      <c r="BL606" s="20" t="s">
        <v>225</v>
      </c>
      <c r="BM606" s="20" t="s">
        <v>572</v>
      </c>
    </row>
    <row r="607" spans="2:65" s="1" customFormat="1" ht="16.5" customHeight="1">
      <c r="B607" s="37"/>
      <c r="C607" s="186" t="s">
        <v>437</v>
      </c>
      <c r="D607" s="186" t="s">
        <v>220</v>
      </c>
      <c r="E607" s="187" t="s">
        <v>348</v>
      </c>
      <c r="F607" s="188" t="s">
        <v>349</v>
      </c>
      <c r="G607" s="189" t="s">
        <v>236</v>
      </c>
      <c r="H607" s="190">
        <v>2</v>
      </c>
      <c r="I607" s="191"/>
      <c r="J607" s="192">
        <f>ROUND(I607*H607,2)</f>
        <v>0</v>
      </c>
      <c r="K607" s="188" t="s">
        <v>224</v>
      </c>
      <c r="L607" s="57"/>
      <c r="M607" s="193" t="s">
        <v>21</v>
      </c>
      <c r="N607" s="194" t="s">
        <v>43</v>
      </c>
      <c r="O607" s="38"/>
      <c r="P607" s="195">
        <f>O607*H607</f>
        <v>0</v>
      </c>
      <c r="Q607" s="195">
        <v>0</v>
      </c>
      <c r="R607" s="195">
        <f>Q607*H607</f>
        <v>0</v>
      </c>
      <c r="S607" s="195">
        <v>0</v>
      </c>
      <c r="T607" s="196">
        <f>S607*H607</f>
        <v>0</v>
      </c>
      <c r="AR607" s="20" t="s">
        <v>225</v>
      </c>
      <c r="AT607" s="20" t="s">
        <v>220</v>
      </c>
      <c r="AU607" s="20" t="s">
        <v>82</v>
      </c>
      <c r="AY607" s="20" t="s">
        <v>219</v>
      </c>
      <c r="BE607" s="197">
        <f>IF(N607="základní",J607,0)</f>
        <v>0</v>
      </c>
      <c r="BF607" s="197">
        <f>IF(N607="snížená",J607,0)</f>
        <v>0</v>
      </c>
      <c r="BG607" s="197">
        <f>IF(N607="zákl. přenesená",J607,0)</f>
        <v>0</v>
      </c>
      <c r="BH607" s="197">
        <f>IF(N607="sníž. přenesená",J607,0)</f>
        <v>0</v>
      </c>
      <c r="BI607" s="197">
        <f>IF(N607="nulová",J607,0)</f>
        <v>0</v>
      </c>
      <c r="BJ607" s="20" t="s">
        <v>80</v>
      </c>
      <c r="BK607" s="197">
        <f>ROUND(I607*H607,2)</f>
        <v>0</v>
      </c>
      <c r="BL607" s="20" t="s">
        <v>225</v>
      </c>
      <c r="BM607" s="20" t="s">
        <v>573</v>
      </c>
    </row>
    <row r="608" spans="2:65" s="1" customFormat="1" ht="16.5" customHeight="1">
      <c r="B608" s="37"/>
      <c r="C608" s="186" t="s">
        <v>574</v>
      </c>
      <c r="D608" s="186" t="s">
        <v>220</v>
      </c>
      <c r="E608" s="187" t="s">
        <v>352</v>
      </c>
      <c r="F608" s="188" t="s">
        <v>353</v>
      </c>
      <c r="G608" s="189" t="s">
        <v>236</v>
      </c>
      <c r="H608" s="190">
        <v>1</v>
      </c>
      <c r="I608" s="191"/>
      <c r="J608" s="192">
        <f>ROUND(I608*H608,2)</f>
        <v>0</v>
      </c>
      <c r="K608" s="188" t="s">
        <v>224</v>
      </c>
      <c r="L608" s="57"/>
      <c r="M608" s="193" t="s">
        <v>21</v>
      </c>
      <c r="N608" s="194" t="s">
        <v>43</v>
      </c>
      <c r="O608" s="38"/>
      <c r="P608" s="195">
        <f>O608*H608</f>
        <v>0</v>
      </c>
      <c r="Q608" s="195">
        <v>0</v>
      </c>
      <c r="R608" s="195">
        <f>Q608*H608</f>
        <v>0</v>
      </c>
      <c r="S608" s="195">
        <v>0</v>
      </c>
      <c r="T608" s="196">
        <f>S608*H608</f>
        <v>0</v>
      </c>
      <c r="AR608" s="20" t="s">
        <v>225</v>
      </c>
      <c r="AT608" s="20" t="s">
        <v>220</v>
      </c>
      <c r="AU608" s="20" t="s">
        <v>82</v>
      </c>
      <c r="AY608" s="20" t="s">
        <v>219</v>
      </c>
      <c r="BE608" s="197">
        <f>IF(N608="základní",J608,0)</f>
        <v>0</v>
      </c>
      <c r="BF608" s="197">
        <f>IF(N608="snížená",J608,0)</f>
        <v>0</v>
      </c>
      <c r="BG608" s="197">
        <f>IF(N608="zákl. přenesená",J608,0)</f>
        <v>0</v>
      </c>
      <c r="BH608" s="197">
        <f>IF(N608="sníž. přenesená",J608,0)</f>
        <v>0</v>
      </c>
      <c r="BI608" s="197">
        <f>IF(N608="nulová",J608,0)</f>
        <v>0</v>
      </c>
      <c r="BJ608" s="20" t="s">
        <v>80</v>
      </c>
      <c r="BK608" s="197">
        <f>ROUND(I608*H608,2)</f>
        <v>0</v>
      </c>
      <c r="BL608" s="20" t="s">
        <v>225</v>
      </c>
      <c r="BM608" s="20" t="s">
        <v>575</v>
      </c>
    </row>
    <row r="609" spans="2:63" s="10" customFormat="1" ht="29.85" customHeight="1">
      <c r="B609" s="172"/>
      <c r="C609" s="173"/>
      <c r="D609" s="174" t="s">
        <v>71</v>
      </c>
      <c r="E609" s="198" t="s">
        <v>355</v>
      </c>
      <c r="F609" s="198" t="s">
        <v>356</v>
      </c>
      <c r="G609" s="173"/>
      <c r="H609" s="173"/>
      <c r="I609" s="176"/>
      <c r="J609" s="199">
        <f>BK609</f>
        <v>0</v>
      </c>
      <c r="K609" s="173"/>
      <c r="L609" s="178"/>
      <c r="M609" s="179"/>
      <c r="N609" s="180"/>
      <c r="O609" s="180"/>
      <c r="P609" s="181">
        <f>P610</f>
        <v>0</v>
      </c>
      <c r="Q609" s="180"/>
      <c r="R609" s="181">
        <f>R610</f>
        <v>0</v>
      </c>
      <c r="S609" s="180"/>
      <c r="T609" s="182">
        <f>T610</f>
        <v>0</v>
      </c>
      <c r="AR609" s="183" t="s">
        <v>80</v>
      </c>
      <c r="AT609" s="184" t="s">
        <v>71</v>
      </c>
      <c r="AU609" s="184" t="s">
        <v>80</v>
      </c>
      <c r="AY609" s="183" t="s">
        <v>219</v>
      </c>
      <c r="BK609" s="185">
        <f>BK610</f>
        <v>0</v>
      </c>
    </row>
    <row r="610" spans="2:65" s="1" customFormat="1" ht="16.5" customHeight="1">
      <c r="B610" s="37"/>
      <c r="C610" s="186" t="s">
        <v>440</v>
      </c>
      <c r="D610" s="186" t="s">
        <v>220</v>
      </c>
      <c r="E610" s="187" t="s">
        <v>357</v>
      </c>
      <c r="F610" s="188" t="s">
        <v>358</v>
      </c>
      <c r="G610" s="189" t="s">
        <v>236</v>
      </c>
      <c r="H610" s="190">
        <v>2</v>
      </c>
      <c r="I610" s="191"/>
      <c r="J610" s="192">
        <f>ROUND(I610*H610,2)</f>
        <v>0</v>
      </c>
      <c r="K610" s="188" t="s">
        <v>224</v>
      </c>
      <c r="L610" s="57"/>
      <c r="M610" s="193" t="s">
        <v>21</v>
      </c>
      <c r="N610" s="194" t="s">
        <v>43</v>
      </c>
      <c r="O610" s="38"/>
      <c r="P610" s="195">
        <f>O610*H610</f>
        <v>0</v>
      </c>
      <c r="Q610" s="195">
        <v>0</v>
      </c>
      <c r="R610" s="195">
        <f>Q610*H610</f>
        <v>0</v>
      </c>
      <c r="S610" s="195">
        <v>0</v>
      </c>
      <c r="T610" s="196">
        <f>S610*H610</f>
        <v>0</v>
      </c>
      <c r="AR610" s="20" t="s">
        <v>225</v>
      </c>
      <c r="AT610" s="20" t="s">
        <v>220</v>
      </c>
      <c r="AU610" s="20" t="s">
        <v>82</v>
      </c>
      <c r="AY610" s="20" t="s">
        <v>219</v>
      </c>
      <c r="BE610" s="197">
        <f>IF(N610="základní",J610,0)</f>
        <v>0</v>
      </c>
      <c r="BF610" s="197">
        <f>IF(N610="snížená",J610,0)</f>
        <v>0</v>
      </c>
      <c r="BG610" s="197">
        <f>IF(N610="zákl. přenesená",J610,0)</f>
        <v>0</v>
      </c>
      <c r="BH610" s="197">
        <f>IF(N610="sníž. přenesená",J610,0)</f>
        <v>0</v>
      </c>
      <c r="BI610" s="197">
        <f>IF(N610="nulová",J610,0)</f>
        <v>0</v>
      </c>
      <c r="BJ610" s="20" t="s">
        <v>80</v>
      </c>
      <c r="BK610" s="197">
        <f>ROUND(I610*H610,2)</f>
        <v>0</v>
      </c>
      <c r="BL610" s="20" t="s">
        <v>225</v>
      </c>
      <c r="BM610" s="20" t="s">
        <v>576</v>
      </c>
    </row>
    <row r="611" spans="2:63" s="10" customFormat="1" ht="29.85" customHeight="1">
      <c r="B611" s="172"/>
      <c r="C611" s="173"/>
      <c r="D611" s="174" t="s">
        <v>71</v>
      </c>
      <c r="E611" s="198" t="s">
        <v>360</v>
      </c>
      <c r="F611" s="198" t="s">
        <v>361</v>
      </c>
      <c r="G611" s="173"/>
      <c r="H611" s="173"/>
      <c r="I611" s="176"/>
      <c r="J611" s="199">
        <f>BK611</f>
        <v>0</v>
      </c>
      <c r="K611" s="173"/>
      <c r="L611" s="178"/>
      <c r="M611" s="179"/>
      <c r="N611" s="180"/>
      <c r="O611" s="180"/>
      <c r="P611" s="181">
        <f>P612</f>
        <v>0</v>
      </c>
      <c r="Q611" s="180"/>
      <c r="R611" s="181">
        <f>R612</f>
        <v>0</v>
      </c>
      <c r="S611" s="180"/>
      <c r="T611" s="182">
        <f>T612</f>
        <v>0</v>
      </c>
      <c r="AR611" s="183" t="s">
        <v>80</v>
      </c>
      <c r="AT611" s="184" t="s">
        <v>71</v>
      </c>
      <c r="AU611" s="184" t="s">
        <v>80</v>
      </c>
      <c r="AY611" s="183" t="s">
        <v>219</v>
      </c>
      <c r="BK611" s="185">
        <f>BK612</f>
        <v>0</v>
      </c>
    </row>
    <row r="612" spans="2:65" s="1" customFormat="1" ht="16.5" customHeight="1">
      <c r="B612" s="37"/>
      <c r="C612" s="186" t="s">
        <v>577</v>
      </c>
      <c r="D612" s="186" t="s">
        <v>220</v>
      </c>
      <c r="E612" s="187" t="s">
        <v>363</v>
      </c>
      <c r="F612" s="188" t="s">
        <v>364</v>
      </c>
      <c r="G612" s="189" t="s">
        <v>236</v>
      </c>
      <c r="H612" s="190">
        <v>2</v>
      </c>
      <c r="I612" s="191"/>
      <c r="J612" s="192">
        <f>ROUND(I612*H612,2)</f>
        <v>0</v>
      </c>
      <c r="K612" s="188" t="s">
        <v>224</v>
      </c>
      <c r="L612" s="57"/>
      <c r="M612" s="193" t="s">
        <v>21</v>
      </c>
      <c r="N612" s="194" t="s">
        <v>43</v>
      </c>
      <c r="O612" s="38"/>
      <c r="P612" s="195">
        <f>O612*H612</f>
        <v>0</v>
      </c>
      <c r="Q612" s="195">
        <v>0</v>
      </c>
      <c r="R612" s="195">
        <f>Q612*H612</f>
        <v>0</v>
      </c>
      <c r="S612" s="195">
        <v>0</v>
      </c>
      <c r="T612" s="196">
        <f>S612*H612</f>
        <v>0</v>
      </c>
      <c r="AR612" s="20" t="s">
        <v>225</v>
      </c>
      <c r="AT612" s="20" t="s">
        <v>220</v>
      </c>
      <c r="AU612" s="20" t="s">
        <v>82</v>
      </c>
      <c r="AY612" s="20" t="s">
        <v>219</v>
      </c>
      <c r="BE612" s="197">
        <f>IF(N612="základní",J612,0)</f>
        <v>0</v>
      </c>
      <c r="BF612" s="197">
        <f>IF(N612="snížená",J612,0)</f>
        <v>0</v>
      </c>
      <c r="BG612" s="197">
        <f>IF(N612="zákl. přenesená",J612,0)</f>
        <v>0</v>
      </c>
      <c r="BH612" s="197">
        <f>IF(N612="sníž. přenesená",J612,0)</f>
        <v>0</v>
      </c>
      <c r="BI612" s="197">
        <f>IF(N612="nulová",J612,0)</f>
        <v>0</v>
      </c>
      <c r="BJ612" s="20" t="s">
        <v>80</v>
      </c>
      <c r="BK612" s="197">
        <f>ROUND(I612*H612,2)</f>
        <v>0</v>
      </c>
      <c r="BL612" s="20" t="s">
        <v>225</v>
      </c>
      <c r="BM612" s="20" t="s">
        <v>578</v>
      </c>
    </row>
    <row r="613" spans="2:63" s="10" customFormat="1" ht="29.85" customHeight="1">
      <c r="B613" s="172"/>
      <c r="C613" s="173"/>
      <c r="D613" s="174" t="s">
        <v>71</v>
      </c>
      <c r="E613" s="198" t="s">
        <v>256</v>
      </c>
      <c r="F613" s="198" t="s">
        <v>257</v>
      </c>
      <c r="G613" s="173"/>
      <c r="H613" s="173"/>
      <c r="I613" s="176"/>
      <c r="J613" s="199">
        <f>BK613</f>
        <v>0</v>
      </c>
      <c r="K613" s="173"/>
      <c r="L613" s="178"/>
      <c r="M613" s="179"/>
      <c r="N613" s="180"/>
      <c r="O613" s="180"/>
      <c r="P613" s="181">
        <f>P614</f>
        <v>0</v>
      </c>
      <c r="Q613" s="180"/>
      <c r="R613" s="181">
        <f>R614</f>
        <v>0</v>
      </c>
      <c r="S613" s="180"/>
      <c r="T613" s="182">
        <f>T614</f>
        <v>0</v>
      </c>
      <c r="AR613" s="183" t="s">
        <v>80</v>
      </c>
      <c r="AT613" s="184" t="s">
        <v>71</v>
      </c>
      <c r="AU613" s="184" t="s">
        <v>80</v>
      </c>
      <c r="AY613" s="183" t="s">
        <v>219</v>
      </c>
      <c r="BK613" s="185">
        <f>BK614</f>
        <v>0</v>
      </c>
    </row>
    <row r="614" spans="2:65" s="1" customFormat="1" ht="16.5" customHeight="1">
      <c r="B614" s="37"/>
      <c r="C614" s="186" t="s">
        <v>442</v>
      </c>
      <c r="D614" s="186" t="s">
        <v>220</v>
      </c>
      <c r="E614" s="187" t="s">
        <v>530</v>
      </c>
      <c r="F614" s="188" t="s">
        <v>260</v>
      </c>
      <c r="G614" s="189" t="s">
        <v>223</v>
      </c>
      <c r="H614" s="190">
        <v>1</v>
      </c>
      <c r="I614" s="191"/>
      <c r="J614" s="192">
        <f>ROUND(I614*H614,2)</f>
        <v>0</v>
      </c>
      <c r="K614" s="188" t="s">
        <v>224</v>
      </c>
      <c r="L614" s="57"/>
      <c r="M614" s="193" t="s">
        <v>21</v>
      </c>
      <c r="N614" s="194" t="s">
        <v>43</v>
      </c>
      <c r="O614" s="38"/>
      <c r="P614" s="195">
        <f>O614*H614</f>
        <v>0</v>
      </c>
      <c r="Q614" s="195">
        <v>0</v>
      </c>
      <c r="R614" s="195">
        <f>Q614*H614</f>
        <v>0</v>
      </c>
      <c r="S614" s="195">
        <v>0</v>
      </c>
      <c r="T614" s="196">
        <f>S614*H614</f>
        <v>0</v>
      </c>
      <c r="AR614" s="20" t="s">
        <v>225</v>
      </c>
      <c r="AT614" s="20" t="s">
        <v>220</v>
      </c>
      <c r="AU614" s="20" t="s">
        <v>82</v>
      </c>
      <c r="AY614" s="20" t="s">
        <v>219</v>
      </c>
      <c r="BE614" s="197">
        <f>IF(N614="základní",J614,0)</f>
        <v>0</v>
      </c>
      <c r="BF614" s="197">
        <f>IF(N614="snížená",J614,0)</f>
        <v>0</v>
      </c>
      <c r="BG614" s="197">
        <f>IF(N614="zákl. přenesená",J614,0)</f>
        <v>0</v>
      </c>
      <c r="BH614" s="197">
        <f>IF(N614="sníž. přenesená",J614,0)</f>
        <v>0</v>
      </c>
      <c r="BI614" s="197">
        <f>IF(N614="nulová",J614,0)</f>
        <v>0</v>
      </c>
      <c r="BJ614" s="20" t="s">
        <v>80</v>
      </c>
      <c r="BK614" s="197">
        <f>ROUND(I614*H614,2)</f>
        <v>0</v>
      </c>
      <c r="BL614" s="20" t="s">
        <v>225</v>
      </c>
      <c r="BM614" s="20" t="s">
        <v>579</v>
      </c>
    </row>
    <row r="615" spans="2:63" s="10" customFormat="1" ht="29.85" customHeight="1">
      <c r="B615" s="172"/>
      <c r="C615" s="173"/>
      <c r="D615" s="174" t="s">
        <v>71</v>
      </c>
      <c r="E615" s="198" t="s">
        <v>262</v>
      </c>
      <c r="F615" s="198" t="s">
        <v>263</v>
      </c>
      <c r="G615" s="173"/>
      <c r="H615" s="173"/>
      <c r="I615" s="176"/>
      <c r="J615" s="199">
        <f>BK615</f>
        <v>0</v>
      </c>
      <c r="K615" s="173"/>
      <c r="L615" s="178"/>
      <c r="M615" s="179"/>
      <c r="N615" s="180"/>
      <c r="O615" s="180"/>
      <c r="P615" s="181">
        <f>SUM(P616:P622)</f>
        <v>0</v>
      </c>
      <c r="Q615" s="180"/>
      <c r="R615" s="181">
        <f>SUM(R616:R622)</f>
        <v>0</v>
      </c>
      <c r="S615" s="180"/>
      <c r="T615" s="182">
        <f>SUM(T616:T622)</f>
        <v>0</v>
      </c>
      <c r="AR615" s="183" t="s">
        <v>80</v>
      </c>
      <c r="AT615" s="184" t="s">
        <v>71</v>
      </c>
      <c r="AU615" s="184" t="s">
        <v>80</v>
      </c>
      <c r="AY615" s="183" t="s">
        <v>219</v>
      </c>
      <c r="BK615" s="185">
        <f>SUM(BK616:BK622)</f>
        <v>0</v>
      </c>
    </row>
    <row r="616" spans="2:65" s="1" customFormat="1" ht="16.5" customHeight="1">
      <c r="B616" s="37"/>
      <c r="C616" s="186" t="s">
        <v>580</v>
      </c>
      <c r="D616" s="186" t="s">
        <v>220</v>
      </c>
      <c r="E616" s="187" t="s">
        <v>264</v>
      </c>
      <c r="F616" s="188" t="s">
        <v>265</v>
      </c>
      <c r="G616" s="189" t="s">
        <v>236</v>
      </c>
      <c r="H616" s="190">
        <v>3</v>
      </c>
      <c r="I616" s="191"/>
      <c r="J616" s="192">
        <f aca="true" t="shared" si="100" ref="J616:J622">ROUND(I616*H616,2)</f>
        <v>0</v>
      </c>
      <c r="K616" s="188" t="s">
        <v>224</v>
      </c>
      <c r="L616" s="57"/>
      <c r="M616" s="193" t="s">
        <v>21</v>
      </c>
      <c r="N616" s="194" t="s">
        <v>43</v>
      </c>
      <c r="O616" s="38"/>
      <c r="P616" s="195">
        <f aca="true" t="shared" si="101" ref="P616:P622">O616*H616</f>
        <v>0</v>
      </c>
      <c r="Q616" s="195">
        <v>0</v>
      </c>
      <c r="R616" s="195">
        <f aca="true" t="shared" si="102" ref="R616:R622">Q616*H616</f>
        <v>0</v>
      </c>
      <c r="S616" s="195">
        <v>0</v>
      </c>
      <c r="T616" s="196">
        <f aca="true" t="shared" si="103" ref="T616:T622">S616*H616</f>
        <v>0</v>
      </c>
      <c r="AR616" s="20" t="s">
        <v>225</v>
      </c>
      <c r="AT616" s="20" t="s">
        <v>220</v>
      </c>
      <c r="AU616" s="20" t="s">
        <v>82</v>
      </c>
      <c r="AY616" s="20" t="s">
        <v>219</v>
      </c>
      <c r="BE616" s="197">
        <f aca="true" t="shared" si="104" ref="BE616:BE622">IF(N616="základní",J616,0)</f>
        <v>0</v>
      </c>
      <c r="BF616" s="197">
        <f aca="true" t="shared" si="105" ref="BF616:BF622">IF(N616="snížená",J616,0)</f>
        <v>0</v>
      </c>
      <c r="BG616" s="197">
        <f aca="true" t="shared" si="106" ref="BG616:BG622">IF(N616="zákl. přenesená",J616,0)</f>
        <v>0</v>
      </c>
      <c r="BH616" s="197">
        <f aca="true" t="shared" si="107" ref="BH616:BH622">IF(N616="sníž. přenesená",J616,0)</f>
        <v>0</v>
      </c>
      <c r="BI616" s="197">
        <f aca="true" t="shared" si="108" ref="BI616:BI622">IF(N616="nulová",J616,0)</f>
        <v>0</v>
      </c>
      <c r="BJ616" s="20" t="s">
        <v>80</v>
      </c>
      <c r="BK616" s="197">
        <f aca="true" t="shared" si="109" ref="BK616:BK622">ROUND(I616*H616,2)</f>
        <v>0</v>
      </c>
      <c r="BL616" s="20" t="s">
        <v>225</v>
      </c>
      <c r="BM616" s="20" t="s">
        <v>581</v>
      </c>
    </row>
    <row r="617" spans="2:65" s="1" customFormat="1" ht="16.5" customHeight="1">
      <c r="B617" s="37"/>
      <c r="C617" s="186" t="s">
        <v>444</v>
      </c>
      <c r="D617" s="186" t="s">
        <v>220</v>
      </c>
      <c r="E617" s="187" t="s">
        <v>268</v>
      </c>
      <c r="F617" s="188" t="s">
        <v>269</v>
      </c>
      <c r="G617" s="189" t="s">
        <v>236</v>
      </c>
      <c r="H617" s="190">
        <v>14</v>
      </c>
      <c r="I617" s="191"/>
      <c r="J617" s="192">
        <f t="shared" si="100"/>
        <v>0</v>
      </c>
      <c r="K617" s="188" t="s">
        <v>224</v>
      </c>
      <c r="L617" s="57"/>
      <c r="M617" s="193" t="s">
        <v>21</v>
      </c>
      <c r="N617" s="194" t="s">
        <v>43</v>
      </c>
      <c r="O617" s="38"/>
      <c r="P617" s="195">
        <f t="shared" si="101"/>
        <v>0</v>
      </c>
      <c r="Q617" s="195">
        <v>0</v>
      </c>
      <c r="R617" s="195">
        <f t="shared" si="102"/>
        <v>0</v>
      </c>
      <c r="S617" s="195">
        <v>0</v>
      </c>
      <c r="T617" s="196">
        <f t="shared" si="103"/>
        <v>0</v>
      </c>
      <c r="AR617" s="20" t="s">
        <v>225</v>
      </c>
      <c r="AT617" s="20" t="s">
        <v>220</v>
      </c>
      <c r="AU617" s="20" t="s">
        <v>82</v>
      </c>
      <c r="AY617" s="20" t="s">
        <v>219</v>
      </c>
      <c r="BE617" s="197">
        <f t="shared" si="104"/>
        <v>0</v>
      </c>
      <c r="BF617" s="197">
        <f t="shared" si="105"/>
        <v>0</v>
      </c>
      <c r="BG617" s="197">
        <f t="shared" si="106"/>
        <v>0</v>
      </c>
      <c r="BH617" s="197">
        <f t="shared" si="107"/>
        <v>0</v>
      </c>
      <c r="BI617" s="197">
        <f t="shared" si="108"/>
        <v>0</v>
      </c>
      <c r="BJ617" s="20" t="s">
        <v>80</v>
      </c>
      <c r="BK617" s="197">
        <f t="shared" si="109"/>
        <v>0</v>
      </c>
      <c r="BL617" s="20" t="s">
        <v>225</v>
      </c>
      <c r="BM617" s="20" t="s">
        <v>582</v>
      </c>
    </row>
    <row r="618" spans="2:65" s="1" customFormat="1" ht="16.5" customHeight="1">
      <c r="B618" s="37"/>
      <c r="C618" s="186" t="s">
        <v>583</v>
      </c>
      <c r="D618" s="186" t="s">
        <v>220</v>
      </c>
      <c r="E618" s="187" t="s">
        <v>372</v>
      </c>
      <c r="F618" s="188" t="s">
        <v>373</v>
      </c>
      <c r="G618" s="189" t="s">
        <v>236</v>
      </c>
      <c r="H618" s="190">
        <v>2</v>
      </c>
      <c r="I618" s="191"/>
      <c r="J618" s="192">
        <f t="shared" si="100"/>
        <v>0</v>
      </c>
      <c r="K618" s="188" t="s">
        <v>224</v>
      </c>
      <c r="L618" s="57"/>
      <c r="M618" s="193" t="s">
        <v>21</v>
      </c>
      <c r="N618" s="194" t="s">
        <v>43</v>
      </c>
      <c r="O618" s="38"/>
      <c r="P618" s="195">
        <f t="shared" si="101"/>
        <v>0</v>
      </c>
      <c r="Q618" s="195">
        <v>0</v>
      </c>
      <c r="R618" s="195">
        <f t="shared" si="102"/>
        <v>0</v>
      </c>
      <c r="S618" s="195">
        <v>0</v>
      </c>
      <c r="T618" s="196">
        <f t="shared" si="103"/>
        <v>0</v>
      </c>
      <c r="AR618" s="20" t="s">
        <v>225</v>
      </c>
      <c r="AT618" s="20" t="s">
        <v>220</v>
      </c>
      <c r="AU618" s="20" t="s">
        <v>82</v>
      </c>
      <c r="AY618" s="20" t="s">
        <v>219</v>
      </c>
      <c r="BE618" s="197">
        <f t="shared" si="104"/>
        <v>0</v>
      </c>
      <c r="BF618" s="197">
        <f t="shared" si="105"/>
        <v>0</v>
      </c>
      <c r="BG618" s="197">
        <f t="shared" si="106"/>
        <v>0</v>
      </c>
      <c r="BH618" s="197">
        <f t="shared" si="107"/>
        <v>0</v>
      </c>
      <c r="BI618" s="197">
        <f t="shared" si="108"/>
        <v>0</v>
      </c>
      <c r="BJ618" s="20" t="s">
        <v>80</v>
      </c>
      <c r="BK618" s="197">
        <f t="shared" si="109"/>
        <v>0</v>
      </c>
      <c r="BL618" s="20" t="s">
        <v>225</v>
      </c>
      <c r="BM618" s="20" t="s">
        <v>584</v>
      </c>
    </row>
    <row r="619" spans="2:65" s="1" customFormat="1" ht="16.5" customHeight="1">
      <c r="B619" s="37"/>
      <c r="C619" s="186" t="s">
        <v>445</v>
      </c>
      <c r="D619" s="186" t="s">
        <v>220</v>
      </c>
      <c r="E619" s="187" t="s">
        <v>426</v>
      </c>
      <c r="F619" s="188" t="s">
        <v>272</v>
      </c>
      <c r="G619" s="189" t="s">
        <v>223</v>
      </c>
      <c r="H619" s="190">
        <v>1</v>
      </c>
      <c r="I619" s="191"/>
      <c r="J619" s="192">
        <f t="shared" si="100"/>
        <v>0</v>
      </c>
      <c r="K619" s="188" t="s">
        <v>224</v>
      </c>
      <c r="L619" s="57"/>
      <c r="M619" s="193" t="s">
        <v>21</v>
      </c>
      <c r="N619" s="194" t="s">
        <v>43</v>
      </c>
      <c r="O619" s="38"/>
      <c r="P619" s="195">
        <f t="shared" si="101"/>
        <v>0</v>
      </c>
      <c r="Q619" s="195">
        <v>0</v>
      </c>
      <c r="R619" s="195">
        <f t="shared" si="102"/>
        <v>0</v>
      </c>
      <c r="S619" s="195">
        <v>0</v>
      </c>
      <c r="T619" s="196">
        <f t="shared" si="103"/>
        <v>0</v>
      </c>
      <c r="AR619" s="20" t="s">
        <v>225</v>
      </c>
      <c r="AT619" s="20" t="s">
        <v>220</v>
      </c>
      <c r="AU619" s="20" t="s">
        <v>82</v>
      </c>
      <c r="AY619" s="20" t="s">
        <v>219</v>
      </c>
      <c r="BE619" s="197">
        <f t="shared" si="104"/>
        <v>0</v>
      </c>
      <c r="BF619" s="197">
        <f t="shared" si="105"/>
        <v>0</v>
      </c>
      <c r="BG619" s="197">
        <f t="shared" si="106"/>
        <v>0</v>
      </c>
      <c r="BH619" s="197">
        <f t="shared" si="107"/>
        <v>0</v>
      </c>
      <c r="BI619" s="197">
        <f t="shared" si="108"/>
        <v>0</v>
      </c>
      <c r="BJ619" s="20" t="s">
        <v>80</v>
      </c>
      <c r="BK619" s="197">
        <f t="shared" si="109"/>
        <v>0</v>
      </c>
      <c r="BL619" s="20" t="s">
        <v>225</v>
      </c>
      <c r="BM619" s="20" t="s">
        <v>585</v>
      </c>
    </row>
    <row r="620" spans="2:65" s="1" customFormat="1" ht="16.5" customHeight="1">
      <c r="B620" s="37"/>
      <c r="C620" s="186" t="s">
        <v>586</v>
      </c>
      <c r="D620" s="186" t="s">
        <v>220</v>
      </c>
      <c r="E620" s="187" t="s">
        <v>587</v>
      </c>
      <c r="F620" s="188" t="s">
        <v>379</v>
      </c>
      <c r="G620" s="189" t="s">
        <v>223</v>
      </c>
      <c r="H620" s="190">
        <v>1</v>
      </c>
      <c r="I620" s="191"/>
      <c r="J620" s="192">
        <f t="shared" si="100"/>
        <v>0</v>
      </c>
      <c r="K620" s="188" t="s">
        <v>224</v>
      </c>
      <c r="L620" s="57"/>
      <c r="M620" s="193" t="s">
        <v>21</v>
      </c>
      <c r="N620" s="194" t="s">
        <v>43</v>
      </c>
      <c r="O620" s="38"/>
      <c r="P620" s="195">
        <f t="shared" si="101"/>
        <v>0</v>
      </c>
      <c r="Q620" s="195">
        <v>0</v>
      </c>
      <c r="R620" s="195">
        <f t="shared" si="102"/>
        <v>0</v>
      </c>
      <c r="S620" s="195">
        <v>0</v>
      </c>
      <c r="T620" s="196">
        <f t="shared" si="103"/>
        <v>0</v>
      </c>
      <c r="AR620" s="20" t="s">
        <v>225</v>
      </c>
      <c r="AT620" s="20" t="s">
        <v>220</v>
      </c>
      <c r="AU620" s="20" t="s">
        <v>82</v>
      </c>
      <c r="AY620" s="20" t="s">
        <v>219</v>
      </c>
      <c r="BE620" s="197">
        <f t="shared" si="104"/>
        <v>0</v>
      </c>
      <c r="BF620" s="197">
        <f t="shared" si="105"/>
        <v>0</v>
      </c>
      <c r="BG620" s="197">
        <f t="shared" si="106"/>
        <v>0</v>
      </c>
      <c r="BH620" s="197">
        <f t="shared" si="107"/>
        <v>0</v>
      </c>
      <c r="BI620" s="197">
        <f t="shared" si="108"/>
        <v>0</v>
      </c>
      <c r="BJ620" s="20" t="s">
        <v>80</v>
      </c>
      <c r="BK620" s="197">
        <f t="shared" si="109"/>
        <v>0</v>
      </c>
      <c r="BL620" s="20" t="s">
        <v>225</v>
      </c>
      <c r="BM620" s="20" t="s">
        <v>588</v>
      </c>
    </row>
    <row r="621" spans="2:65" s="1" customFormat="1" ht="16.5" customHeight="1">
      <c r="B621" s="37"/>
      <c r="C621" s="186" t="s">
        <v>449</v>
      </c>
      <c r="D621" s="186" t="s">
        <v>220</v>
      </c>
      <c r="E621" s="187" t="s">
        <v>278</v>
      </c>
      <c r="F621" s="188" t="s">
        <v>279</v>
      </c>
      <c r="G621" s="189" t="s">
        <v>223</v>
      </c>
      <c r="H621" s="190">
        <v>1</v>
      </c>
      <c r="I621" s="191"/>
      <c r="J621" s="192">
        <f t="shared" si="100"/>
        <v>0</v>
      </c>
      <c r="K621" s="188" t="s">
        <v>224</v>
      </c>
      <c r="L621" s="57"/>
      <c r="M621" s="193" t="s">
        <v>21</v>
      </c>
      <c r="N621" s="194" t="s">
        <v>43</v>
      </c>
      <c r="O621" s="38"/>
      <c r="P621" s="195">
        <f t="shared" si="101"/>
        <v>0</v>
      </c>
      <c r="Q621" s="195">
        <v>0</v>
      </c>
      <c r="R621" s="195">
        <f t="shared" si="102"/>
        <v>0</v>
      </c>
      <c r="S621" s="195">
        <v>0</v>
      </c>
      <c r="T621" s="196">
        <f t="shared" si="103"/>
        <v>0</v>
      </c>
      <c r="AR621" s="20" t="s">
        <v>225</v>
      </c>
      <c r="AT621" s="20" t="s">
        <v>220</v>
      </c>
      <c r="AU621" s="20" t="s">
        <v>82</v>
      </c>
      <c r="AY621" s="20" t="s">
        <v>219</v>
      </c>
      <c r="BE621" s="197">
        <f t="shared" si="104"/>
        <v>0</v>
      </c>
      <c r="BF621" s="197">
        <f t="shared" si="105"/>
        <v>0</v>
      </c>
      <c r="BG621" s="197">
        <f t="shared" si="106"/>
        <v>0</v>
      </c>
      <c r="BH621" s="197">
        <f t="shared" si="107"/>
        <v>0</v>
      </c>
      <c r="BI621" s="197">
        <f t="shared" si="108"/>
        <v>0</v>
      </c>
      <c r="BJ621" s="20" t="s">
        <v>80</v>
      </c>
      <c r="BK621" s="197">
        <f t="shared" si="109"/>
        <v>0</v>
      </c>
      <c r="BL621" s="20" t="s">
        <v>225</v>
      </c>
      <c r="BM621" s="20" t="s">
        <v>589</v>
      </c>
    </row>
    <row r="622" spans="2:65" s="1" customFormat="1" ht="16.5" customHeight="1">
      <c r="B622" s="37"/>
      <c r="C622" s="186" t="s">
        <v>590</v>
      </c>
      <c r="D622" s="186" t="s">
        <v>220</v>
      </c>
      <c r="E622" s="187" t="s">
        <v>591</v>
      </c>
      <c r="F622" s="188" t="s">
        <v>282</v>
      </c>
      <c r="G622" s="189" t="s">
        <v>223</v>
      </c>
      <c r="H622" s="190">
        <v>1</v>
      </c>
      <c r="I622" s="191"/>
      <c r="J622" s="192">
        <f t="shared" si="100"/>
        <v>0</v>
      </c>
      <c r="K622" s="188" t="s">
        <v>224</v>
      </c>
      <c r="L622" s="57"/>
      <c r="M622" s="193" t="s">
        <v>21</v>
      </c>
      <c r="N622" s="194" t="s">
        <v>43</v>
      </c>
      <c r="O622" s="38"/>
      <c r="P622" s="195">
        <f t="shared" si="101"/>
        <v>0</v>
      </c>
      <c r="Q622" s="195">
        <v>0</v>
      </c>
      <c r="R622" s="195">
        <f t="shared" si="102"/>
        <v>0</v>
      </c>
      <c r="S622" s="195">
        <v>0</v>
      </c>
      <c r="T622" s="196">
        <f t="shared" si="103"/>
        <v>0</v>
      </c>
      <c r="AR622" s="20" t="s">
        <v>225</v>
      </c>
      <c r="AT622" s="20" t="s">
        <v>220</v>
      </c>
      <c r="AU622" s="20" t="s">
        <v>82</v>
      </c>
      <c r="AY622" s="20" t="s">
        <v>219</v>
      </c>
      <c r="BE622" s="197">
        <f t="shared" si="104"/>
        <v>0</v>
      </c>
      <c r="BF622" s="197">
        <f t="shared" si="105"/>
        <v>0</v>
      </c>
      <c r="BG622" s="197">
        <f t="shared" si="106"/>
        <v>0</v>
      </c>
      <c r="BH622" s="197">
        <f t="shared" si="107"/>
        <v>0</v>
      </c>
      <c r="BI622" s="197">
        <f t="shared" si="108"/>
        <v>0</v>
      </c>
      <c r="BJ622" s="20" t="s">
        <v>80</v>
      </c>
      <c r="BK622" s="197">
        <f t="shared" si="109"/>
        <v>0</v>
      </c>
      <c r="BL622" s="20" t="s">
        <v>225</v>
      </c>
      <c r="BM622" s="20" t="s">
        <v>592</v>
      </c>
    </row>
    <row r="623" spans="2:63" s="10" customFormat="1" ht="37.35" customHeight="1">
      <c r="B623" s="172"/>
      <c r="C623" s="173"/>
      <c r="D623" s="174" t="s">
        <v>71</v>
      </c>
      <c r="E623" s="175" t="s">
        <v>593</v>
      </c>
      <c r="F623" s="175" t="s">
        <v>594</v>
      </c>
      <c r="G623" s="173"/>
      <c r="H623" s="173"/>
      <c r="I623" s="176"/>
      <c r="J623" s="177">
        <f>BK623</f>
        <v>0</v>
      </c>
      <c r="K623" s="173"/>
      <c r="L623" s="178"/>
      <c r="M623" s="179"/>
      <c r="N623" s="180"/>
      <c r="O623" s="180"/>
      <c r="P623" s="181">
        <f>P624+P626+P629+P632+P634+P636+P643+P648+P650+P652+P654</f>
        <v>0</v>
      </c>
      <c r="Q623" s="180"/>
      <c r="R623" s="181">
        <f>R624+R626+R629+R632+R634+R636+R643+R648+R650+R652+R654</f>
        <v>0</v>
      </c>
      <c r="S623" s="180"/>
      <c r="T623" s="182">
        <f>T624+T626+T629+T632+T634+T636+T643+T648+T650+T652+T654</f>
        <v>0</v>
      </c>
      <c r="AR623" s="183" t="s">
        <v>80</v>
      </c>
      <c r="AT623" s="184" t="s">
        <v>71</v>
      </c>
      <c r="AU623" s="184" t="s">
        <v>72</v>
      </c>
      <c r="AY623" s="183" t="s">
        <v>219</v>
      </c>
      <c r="BK623" s="185">
        <f>BK624+BK626+BK629+BK632+BK634+BK636+BK643+BK648+BK650+BK652+BK654</f>
        <v>0</v>
      </c>
    </row>
    <row r="624" spans="2:63" s="10" customFormat="1" ht="19.9" customHeight="1">
      <c r="B624" s="172"/>
      <c r="C624" s="173"/>
      <c r="D624" s="174" t="s">
        <v>71</v>
      </c>
      <c r="E624" s="198" t="s">
        <v>286</v>
      </c>
      <c r="F624" s="198" t="s">
        <v>287</v>
      </c>
      <c r="G624" s="173"/>
      <c r="H624" s="173"/>
      <c r="I624" s="176"/>
      <c r="J624" s="199">
        <f>BK624</f>
        <v>0</v>
      </c>
      <c r="K624" s="173"/>
      <c r="L624" s="178"/>
      <c r="M624" s="179"/>
      <c r="N624" s="180"/>
      <c r="O624" s="180"/>
      <c r="P624" s="181">
        <f>P625</f>
        <v>0</v>
      </c>
      <c r="Q624" s="180"/>
      <c r="R624" s="181">
        <f>R625</f>
        <v>0</v>
      </c>
      <c r="S624" s="180"/>
      <c r="T624" s="182">
        <f>T625</f>
        <v>0</v>
      </c>
      <c r="AR624" s="183" t="s">
        <v>80</v>
      </c>
      <c r="AT624" s="184" t="s">
        <v>71</v>
      </c>
      <c r="AU624" s="184" t="s">
        <v>80</v>
      </c>
      <c r="AY624" s="183" t="s">
        <v>219</v>
      </c>
      <c r="BK624" s="185">
        <f>BK625</f>
        <v>0</v>
      </c>
    </row>
    <row r="625" spans="2:65" s="1" customFormat="1" ht="25.5" customHeight="1">
      <c r="B625" s="37"/>
      <c r="C625" s="186" t="s">
        <v>452</v>
      </c>
      <c r="D625" s="186" t="s">
        <v>220</v>
      </c>
      <c r="E625" s="187" t="s">
        <v>595</v>
      </c>
      <c r="F625" s="188" t="s">
        <v>596</v>
      </c>
      <c r="G625" s="189" t="s">
        <v>236</v>
      </c>
      <c r="H625" s="190">
        <v>1</v>
      </c>
      <c r="I625" s="191"/>
      <c r="J625" s="192">
        <f>ROUND(I625*H625,2)</f>
        <v>0</v>
      </c>
      <c r="K625" s="188" t="s">
        <v>224</v>
      </c>
      <c r="L625" s="57"/>
      <c r="M625" s="193" t="s">
        <v>21</v>
      </c>
      <c r="N625" s="194" t="s">
        <v>43</v>
      </c>
      <c r="O625" s="38"/>
      <c r="P625" s="195">
        <f>O625*H625</f>
        <v>0</v>
      </c>
      <c r="Q625" s="195">
        <v>0</v>
      </c>
      <c r="R625" s="195">
        <f>Q625*H625</f>
        <v>0</v>
      </c>
      <c r="S625" s="195">
        <v>0</v>
      </c>
      <c r="T625" s="196">
        <f>S625*H625</f>
        <v>0</v>
      </c>
      <c r="AR625" s="20" t="s">
        <v>225</v>
      </c>
      <c r="AT625" s="20" t="s">
        <v>220</v>
      </c>
      <c r="AU625" s="20" t="s">
        <v>82</v>
      </c>
      <c r="AY625" s="20" t="s">
        <v>219</v>
      </c>
      <c r="BE625" s="197">
        <f>IF(N625="základní",J625,0)</f>
        <v>0</v>
      </c>
      <c r="BF625" s="197">
        <f>IF(N625="snížená",J625,0)</f>
        <v>0</v>
      </c>
      <c r="BG625" s="197">
        <f>IF(N625="zákl. přenesená",J625,0)</f>
        <v>0</v>
      </c>
      <c r="BH625" s="197">
        <f>IF(N625="sníž. přenesená",J625,0)</f>
        <v>0</v>
      </c>
      <c r="BI625" s="197">
        <f>IF(N625="nulová",J625,0)</f>
        <v>0</v>
      </c>
      <c r="BJ625" s="20" t="s">
        <v>80</v>
      </c>
      <c r="BK625" s="197">
        <f>ROUND(I625*H625,2)</f>
        <v>0</v>
      </c>
      <c r="BL625" s="20" t="s">
        <v>225</v>
      </c>
      <c r="BM625" s="20" t="s">
        <v>597</v>
      </c>
    </row>
    <row r="626" spans="2:63" s="10" customFormat="1" ht="29.85" customHeight="1">
      <c r="B626" s="172"/>
      <c r="C626" s="173"/>
      <c r="D626" s="174" t="s">
        <v>71</v>
      </c>
      <c r="E626" s="198" t="s">
        <v>232</v>
      </c>
      <c r="F626" s="198" t="s">
        <v>233</v>
      </c>
      <c r="G626" s="173"/>
      <c r="H626" s="173"/>
      <c r="I626" s="176"/>
      <c r="J626" s="199">
        <f>BK626</f>
        <v>0</v>
      </c>
      <c r="K626" s="173"/>
      <c r="L626" s="178"/>
      <c r="M626" s="179"/>
      <c r="N626" s="180"/>
      <c r="O626" s="180"/>
      <c r="P626" s="181">
        <f>SUM(P627:P628)</f>
        <v>0</v>
      </c>
      <c r="Q626" s="180"/>
      <c r="R626" s="181">
        <f>SUM(R627:R628)</f>
        <v>0</v>
      </c>
      <c r="S626" s="180"/>
      <c r="T626" s="182">
        <f>SUM(T627:T628)</f>
        <v>0</v>
      </c>
      <c r="AR626" s="183" t="s">
        <v>80</v>
      </c>
      <c r="AT626" s="184" t="s">
        <v>71</v>
      </c>
      <c r="AU626" s="184" t="s">
        <v>80</v>
      </c>
      <c r="AY626" s="183" t="s">
        <v>219</v>
      </c>
      <c r="BK626" s="185">
        <f>SUM(BK627:BK628)</f>
        <v>0</v>
      </c>
    </row>
    <row r="627" spans="2:65" s="1" customFormat="1" ht="16.5" customHeight="1">
      <c r="B627" s="37"/>
      <c r="C627" s="186" t="s">
        <v>598</v>
      </c>
      <c r="D627" s="186" t="s">
        <v>220</v>
      </c>
      <c r="E627" s="187" t="s">
        <v>599</v>
      </c>
      <c r="F627" s="188" t="s">
        <v>319</v>
      </c>
      <c r="G627" s="189" t="s">
        <v>236</v>
      </c>
      <c r="H627" s="190">
        <v>1</v>
      </c>
      <c r="I627" s="191"/>
      <c r="J627" s="192">
        <f>ROUND(I627*H627,2)</f>
        <v>0</v>
      </c>
      <c r="K627" s="188" t="s">
        <v>224</v>
      </c>
      <c r="L627" s="57"/>
      <c r="M627" s="193" t="s">
        <v>21</v>
      </c>
      <c r="N627" s="194" t="s">
        <v>43</v>
      </c>
      <c r="O627" s="38"/>
      <c r="P627" s="195">
        <f>O627*H627</f>
        <v>0</v>
      </c>
      <c r="Q627" s="195">
        <v>0</v>
      </c>
      <c r="R627" s="195">
        <f>Q627*H627</f>
        <v>0</v>
      </c>
      <c r="S627" s="195">
        <v>0</v>
      </c>
      <c r="T627" s="196">
        <f>S627*H627</f>
        <v>0</v>
      </c>
      <c r="AR627" s="20" t="s">
        <v>225</v>
      </c>
      <c r="AT627" s="20" t="s">
        <v>220</v>
      </c>
      <c r="AU627" s="20" t="s">
        <v>82</v>
      </c>
      <c r="AY627" s="20" t="s">
        <v>219</v>
      </c>
      <c r="BE627" s="197">
        <f>IF(N627="základní",J627,0)</f>
        <v>0</v>
      </c>
      <c r="BF627" s="197">
        <f>IF(N627="snížená",J627,0)</f>
        <v>0</v>
      </c>
      <c r="BG627" s="197">
        <f>IF(N627="zákl. přenesená",J627,0)</f>
        <v>0</v>
      </c>
      <c r="BH627" s="197">
        <f>IF(N627="sníž. přenesená",J627,0)</f>
        <v>0</v>
      </c>
      <c r="BI627" s="197">
        <f>IF(N627="nulová",J627,0)</f>
        <v>0</v>
      </c>
      <c r="BJ627" s="20" t="s">
        <v>80</v>
      </c>
      <c r="BK627" s="197">
        <f>ROUND(I627*H627,2)</f>
        <v>0</v>
      </c>
      <c r="BL627" s="20" t="s">
        <v>225</v>
      </c>
      <c r="BM627" s="20" t="s">
        <v>600</v>
      </c>
    </row>
    <row r="628" spans="2:65" s="1" customFormat="1" ht="16.5" customHeight="1">
      <c r="B628" s="37"/>
      <c r="C628" s="186" t="s">
        <v>454</v>
      </c>
      <c r="D628" s="186" t="s">
        <v>220</v>
      </c>
      <c r="E628" s="187" t="s">
        <v>294</v>
      </c>
      <c r="F628" s="188" t="s">
        <v>240</v>
      </c>
      <c r="G628" s="189" t="s">
        <v>236</v>
      </c>
      <c r="H628" s="190">
        <v>1</v>
      </c>
      <c r="I628" s="191"/>
      <c r="J628" s="192">
        <f>ROUND(I628*H628,2)</f>
        <v>0</v>
      </c>
      <c r="K628" s="188" t="s">
        <v>224</v>
      </c>
      <c r="L628" s="57"/>
      <c r="M628" s="193" t="s">
        <v>21</v>
      </c>
      <c r="N628" s="194" t="s">
        <v>43</v>
      </c>
      <c r="O628" s="38"/>
      <c r="P628" s="195">
        <f>O628*H628</f>
        <v>0</v>
      </c>
      <c r="Q628" s="195">
        <v>0</v>
      </c>
      <c r="R628" s="195">
        <f>Q628*H628</f>
        <v>0</v>
      </c>
      <c r="S628" s="195">
        <v>0</v>
      </c>
      <c r="T628" s="196">
        <f>S628*H628</f>
        <v>0</v>
      </c>
      <c r="AR628" s="20" t="s">
        <v>225</v>
      </c>
      <c r="AT628" s="20" t="s">
        <v>220</v>
      </c>
      <c r="AU628" s="20" t="s">
        <v>82</v>
      </c>
      <c r="AY628" s="20" t="s">
        <v>219</v>
      </c>
      <c r="BE628" s="197">
        <f>IF(N628="základní",J628,0)</f>
        <v>0</v>
      </c>
      <c r="BF628" s="197">
        <f>IF(N628="snížená",J628,0)</f>
        <v>0</v>
      </c>
      <c r="BG628" s="197">
        <f>IF(N628="zákl. přenesená",J628,0)</f>
        <v>0</v>
      </c>
      <c r="BH628" s="197">
        <f>IF(N628="sníž. přenesená",J628,0)</f>
        <v>0</v>
      </c>
      <c r="BI628" s="197">
        <f>IF(N628="nulová",J628,0)</f>
        <v>0</v>
      </c>
      <c r="BJ628" s="20" t="s">
        <v>80</v>
      </c>
      <c r="BK628" s="197">
        <f>ROUND(I628*H628,2)</f>
        <v>0</v>
      </c>
      <c r="BL628" s="20" t="s">
        <v>225</v>
      </c>
      <c r="BM628" s="20" t="s">
        <v>601</v>
      </c>
    </row>
    <row r="629" spans="2:63" s="10" customFormat="1" ht="29.85" customHeight="1">
      <c r="B629" s="172"/>
      <c r="C629" s="173"/>
      <c r="D629" s="174" t="s">
        <v>71</v>
      </c>
      <c r="E629" s="198" t="s">
        <v>299</v>
      </c>
      <c r="F629" s="198" t="s">
        <v>300</v>
      </c>
      <c r="G629" s="173"/>
      <c r="H629" s="173"/>
      <c r="I629" s="176"/>
      <c r="J629" s="199">
        <f>BK629</f>
        <v>0</v>
      </c>
      <c r="K629" s="173"/>
      <c r="L629" s="178"/>
      <c r="M629" s="179"/>
      <c r="N629" s="180"/>
      <c r="O629" s="180"/>
      <c r="P629" s="181">
        <f>SUM(P630:P631)</f>
        <v>0</v>
      </c>
      <c r="Q629" s="180"/>
      <c r="R629" s="181">
        <f>SUM(R630:R631)</f>
        <v>0</v>
      </c>
      <c r="S629" s="180"/>
      <c r="T629" s="182">
        <f>SUM(T630:T631)</f>
        <v>0</v>
      </c>
      <c r="AR629" s="183" t="s">
        <v>80</v>
      </c>
      <c r="AT629" s="184" t="s">
        <v>71</v>
      </c>
      <c r="AU629" s="184" t="s">
        <v>80</v>
      </c>
      <c r="AY629" s="183" t="s">
        <v>219</v>
      </c>
      <c r="BK629" s="185">
        <f>SUM(BK630:BK631)</f>
        <v>0</v>
      </c>
    </row>
    <row r="630" spans="2:65" s="1" customFormat="1" ht="16.5" customHeight="1">
      <c r="B630" s="37"/>
      <c r="C630" s="186" t="s">
        <v>602</v>
      </c>
      <c r="D630" s="186" t="s">
        <v>220</v>
      </c>
      <c r="E630" s="187" t="s">
        <v>301</v>
      </c>
      <c r="F630" s="188" t="s">
        <v>302</v>
      </c>
      <c r="G630" s="189" t="s">
        <v>236</v>
      </c>
      <c r="H630" s="190">
        <v>1</v>
      </c>
      <c r="I630" s="191"/>
      <c r="J630" s="192">
        <f>ROUND(I630*H630,2)</f>
        <v>0</v>
      </c>
      <c r="K630" s="188" t="s">
        <v>224</v>
      </c>
      <c r="L630" s="57"/>
      <c r="M630" s="193" t="s">
        <v>21</v>
      </c>
      <c r="N630" s="194" t="s">
        <v>43</v>
      </c>
      <c r="O630" s="38"/>
      <c r="P630" s="195">
        <f>O630*H630</f>
        <v>0</v>
      </c>
      <c r="Q630" s="195">
        <v>0</v>
      </c>
      <c r="R630" s="195">
        <f>Q630*H630</f>
        <v>0</v>
      </c>
      <c r="S630" s="195">
        <v>0</v>
      </c>
      <c r="T630" s="196">
        <f>S630*H630</f>
        <v>0</v>
      </c>
      <c r="AR630" s="20" t="s">
        <v>225</v>
      </c>
      <c r="AT630" s="20" t="s">
        <v>220</v>
      </c>
      <c r="AU630" s="20" t="s">
        <v>82</v>
      </c>
      <c r="AY630" s="20" t="s">
        <v>219</v>
      </c>
      <c r="BE630" s="197">
        <f>IF(N630="základní",J630,0)</f>
        <v>0</v>
      </c>
      <c r="BF630" s="197">
        <f>IF(N630="snížená",J630,0)</f>
        <v>0</v>
      </c>
      <c r="BG630" s="197">
        <f>IF(N630="zákl. přenesená",J630,0)</f>
        <v>0</v>
      </c>
      <c r="BH630" s="197">
        <f>IF(N630="sníž. přenesená",J630,0)</f>
        <v>0</v>
      </c>
      <c r="BI630" s="197">
        <f>IF(N630="nulová",J630,0)</f>
        <v>0</v>
      </c>
      <c r="BJ630" s="20" t="s">
        <v>80</v>
      </c>
      <c r="BK630" s="197">
        <f>ROUND(I630*H630,2)</f>
        <v>0</v>
      </c>
      <c r="BL630" s="20" t="s">
        <v>225</v>
      </c>
      <c r="BM630" s="20" t="s">
        <v>603</v>
      </c>
    </row>
    <row r="631" spans="2:65" s="1" customFormat="1" ht="16.5" customHeight="1">
      <c r="B631" s="37"/>
      <c r="C631" s="186" t="s">
        <v>455</v>
      </c>
      <c r="D631" s="186" t="s">
        <v>220</v>
      </c>
      <c r="E631" s="187" t="s">
        <v>447</v>
      </c>
      <c r="F631" s="188" t="s">
        <v>448</v>
      </c>
      <c r="G631" s="189" t="s">
        <v>236</v>
      </c>
      <c r="H631" s="190">
        <v>3</v>
      </c>
      <c r="I631" s="191"/>
      <c r="J631" s="192">
        <f>ROUND(I631*H631,2)</f>
        <v>0</v>
      </c>
      <c r="K631" s="188" t="s">
        <v>224</v>
      </c>
      <c r="L631" s="57"/>
      <c r="M631" s="193" t="s">
        <v>21</v>
      </c>
      <c r="N631" s="194" t="s">
        <v>43</v>
      </c>
      <c r="O631" s="38"/>
      <c r="P631" s="195">
        <f>O631*H631</f>
        <v>0</v>
      </c>
      <c r="Q631" s="195">
        <v>0</v>
      </c>
      <c r="R631" s="195">
        <f>Q631*H631</f>
        <v>0</v>
      </c>
      <c r="S631" s="195">
        <v>0</v>
      </c>
      <c r="T631" s="196">
        <f>S631*H631</f>
        <v>0</v>
      </c>
      <c r="AR631" s="20" t="s">
        <v>225</v>
      </c>
      <c r="AT631" s="20" t="s">
        <v>220</v>
      </c>
      <c r="AU631" s="20" t="s">
        <v>82</v>
      </c>
      <c r="AY631" s="20" t="s">
        <v>219</v>
      </c>
      <c r="BE631" s="197">
        <f>IF(N631="základní",J631,0)</f>
        <v>0</v>
      </c>
      <c r="BF631" s="197">
        <f>IF(N631="snížená",J631,0)</f>
        <v>0</v>
      </c>
      <c r="BG631" s="197">
        <f>IF(N631="zákl. přenesená",J631,0)</f>
        <v>0</v>
      </c>
      <c r="BH631" s="197">
        <f>IF(N631="sníž. přenesená",J631,0)</f>
        <v>0</v>
      </c>
      <c r="BI631" s="197">
        <f>IF(N631="nulová",J631,0)</f>
        <v>0</v>
      </c>
      <c r="BJ631" s="20" t="s">
        <v>80</v>
      </c>
      <c r="BK631" s="197">
        <f>ROUND(I631*H631,2)</f>
        <v>0</v>
      </c>
      <c r="BL631" s="20" t="s">
        <v>225</v>
      </c>
      <c r="BM631" s="20" t="s">
        <v>604</v>
      </c>
    </row>
    <row r="632" spans="2:63" s="10" customFormat="1" ht="29.85" customHeight="1">
      <c r="B632" s="172"/>
      <c r="C632" s="173"/>
      <c r="D632" s="174" t="s">
        <v>71</v>
      </c>
      <c r="E632" s="198" t="s">
        <v>307</v>
      </c>
      <c r="F632" s="198" t="s">
        <v>308</v>
      </c>
      <c r="G632" s="173"/>
      <c r="H632" s="173"/>
      <c r="I632" s="176"/>
      <c r="J632" s="199">
        <f>BK632</f>
        <v>0</v>
      </c>
      <c r="K632" s="173"/>
      <c r="L632" s="178"/>
      <c r="M632" s="179"/>
      <c r="N632" s="180"/>
      <c r="O632" s="180"/>
      <c r="P632" s="181">
        <f>P633</f>
        <v>0</v>
      </c>
      <c r="Q632" s="180"/>
      <c r="R632" s="181">
        <f>R633</f>
        <v>0</v>
      </c>
      <c r="S632" s="180"/>
      <c r="T632" s="182">
        <f>T633</f>
        <v>0</v>
      </c>
      <c r="AR632" s="183" t="s">
        <v>80</v>
      </c>
      <c r="AT632" s="184" t="s">
        <v>71</v>
      </c>
      <c r="AU632" s="184" t="s">
        <v>80</v>
      </c>
      <c r="AY632" s="183" t="s">
        <v>219</v>
      </c>
      <c r="BK632" s="185">
        <f>BK633</f>
        <v>0</v>
      </c>
    </row>
    <row r="633" spans="2:65" s="1" customFormat="1" ht="16.5" customHeight="1">
      <c r="B633" s="37"/>
      <c r="C633" s="186" t="s">
        <v>605</v>
      </c>
      <c r="D633" s="186" t="s">
        <v>220</v>
      </c>
      <c r="E633" s="187" t="s">
        <v>450</v>
      </c>
      <c r="F633" s="188" t="s">
        <v>451</v>
      </c>
      <c r="G633" s="189" t="s">
        <v>236</v>
      </c>
      <c r="H633" s="190">
        <v>1</v>
      </c>
      <c r="I633" s="191"/>
      <c r="J633" s="192">
        <f>ROUND(I633*H633,2)</f>
        <v>0</v>
      </c>
      <c r="K633" s="188" t="s">
        <v>224</v>
      </c>
      <c r="L633" s="57"/>
      <c r="M633" s="193" t="s">
        <v>21</v>
      </c>
      <c r="N633" s="194" t="s">
        <v>43</v>
      </c>
      <c r="O633" s="38"/>
      <c r="P633" s="195">
        <f>O633*H633</f>
        <v>0</v>
      </c>
      <c r="Q633" s="195">
        <v>0</v>
      </c>
      <c r="R633" s="195">
        <f>Q633*H633</f>
        <v>0</v>
      </c>
      <c r="S633" s="195">
        <v>0</v>
      </c>
      <c r="T633" s="196">
        <f>S633*H633</f>
        <v>0</v>
      </c>
      <c r="AR633" s="20" t="s">
        <v>225</v>
      </c>
      <c r="AT633" s="20" t="s">
        <v>220</v>
      </c>
      <c r="AU633" s="20" t="s">
        <v>82</v>
      </c>
      <c r="AY633" s="20" t="s">
        <v>219</v>
      </c>
      <c r="BE633" s="197">
        <f>IF(N633="základní",J633,0)</f>
        <v>0</v>
      </c>
      <c r="BF633" s="197">
        <f>IF(N633="snížená",J633,0)</f>
        <v>0</v>
      </c>
      <c r="BG633" s="197">
        <f>IF(N633="zákl. přenesená",J633,0)</f>
        <v>0</v>
      </c>
      <c r="BH633" s="197">
        <f>IF(N633="sníž. přenesená",J633,0)</f>
        <v>0</v>
      </c>
      <c r="BI633" s="197">
        <f>IF(N633="nulová",J633,0)</f>
        <v>0</v>
      </c>
      <c r="BJ633" s="20" t="s">
        <v>80</v>
      </c>
      <c r="BK633" s="197">
        <f>ROUND(I633*H633,2)</f>
        <v>0</v>
      </c>
      <c r="BL633" s="20" t="s">
        <v>225</v>
      </c>
      <c r="BM633" s="20" t="s">
        <v>606</v>
      </c>
    </row>
    <row r="634" spans="2:63" s="10" customFormat="1" ht="29.85" customHeight="1">
      <c r="B634" s="172"/>
      <c r="C634" s="173"/>
      <c r="D634" s="174" t="s">
        <v>71</v>
      </c>
      <c r="E634" s="198" t="s">
        <v>312</v>
      </c>
      <c r="F634" s="198" t="s">
        <v>313</v>
      </c>
      <c r="G634" s="173"/>
      <c r="H634" s="173"/>
      <c r="I634" s="176"/>
      <c r="J634" s="199">
        <f>BK634</f>
        <v>0</v>
      </c>
      <c r="K634" s="173"/>
      <c r="L634" s="178"/>
      <c r="M634" s="179"/>
      <c r="N634" s="180"/>
      <c r="O634" s="180"/>
      <c r="P634" s="181">
        <f>P635</f>
        <v>0</v>
      </c>
      <c r="Q634" s="180"/>
      <c r="R634" s="181">
        <f>R635</f>
        <v>0</v>
      </c>
      <c r="S634" s="180"/>
      <c r="T634" s="182">
        <f>T635</f>
        <v>0</v>
      </c>
      <c r="AR634" s="183" t="s">
        <v>80</v>
      </c>
      <c r="AT634" s="184" t="s">
        <v>71</v>
      </c>
      <c r="AU634" s="184" t="s">
        <v>80</v>
      </c>
      <c r="AY634" s="183" t="s">
        <v>219</v>
      </c>
      <c r="BK634" s="185">
        <f>BK635</f>
        <v>0</v>
      </c>
    </row>
    <row r="635" spans="2:65" s="1" customFormat="1" ht="16.5" customHeight="1">
      <c r="B635" s="37"/>
      <c r="C635" s="186" t="s">
        <v>458</v>
      </c>
      <c r="D635" s="186" t="s">
        <v>220</v>
      </c>
      <c r="E635" s="187" t="s">
        <v>398</v>
      </c>
      <c r="F635" s="188" t="s">
        <v>316</v>
      </c>
      <c r="G635" s="189" t="s">
        <v>236</v>
      </c>
      <c r="H635" s="190">
        <v>2</v>
      </c>
      <c r="I635" s="191"/>
      <c r="J635" s="192">
        <f>ROUND(I635*H635,2)</f>
        <v>0</v>
      </c>
      <c r="K635" s="188" t="s">
        <v>224</v>
      </c>
      <c r="L635" s="57"/>
      <c r="M635" s="193" t="s">
        <v>21</v>
      </c>
      <c r="N635" s="194" t="s">
        <v>43</v>
      </c>
      <c r="O635" s="38"/>
      <c r="P635" s="195">
        <f>O635*H635</f>
        <v>0</v>
      </c>
      <c r="Q635" s="195">
        <v>0</v>
      </c>
      <c r="R635" s="195">
        <f>Q635*H635</f>
        <v>0</v>
      </c>
      <c r="S635" s="195">
        <v>0</v>
      </c>
      <c r="T635" s="196">
        <f>S635*H635</f>
        <v>0</v>
      </c>
      <c r="AR635" s="20" t="s">
        <v>225</v>
      </c>
      <c r="AT635" s="20" t="s">
        <v>220</v>
      </c>
      <c r="AU635" s="20" t="s">
        <v>82</v>
      </c>
      <c r="AY635" s="20" t="s">
        <v>219</v>
      </c>
      <c r="BE635" s="197">
        <f>IF(N635="základní",J635,0)</f>
        <v>0</v>
      </c>
      <c r="BF635" s="197">
        <f>IF(N635="snížená",J635,0)</f>
        <v>0</v>
      </c>
      <c r="BG635" s="197">
        <f>IF(N635="zákl. přenesená",J635,0)</f>
        <v>0</v>
      </c>
      <c r="BH635" s="197">
        <f>IF(N635="sníž. přenesená",J635,0)</f>
        <v>0</v>
      </c>
      <c r="BI635" s="197">
        <f>IF(N635="nulová",J635,0)</f>
        <v>0</v>
      </c>
      <c r="BJ635" s="20" t="s">
        <v>80</v>
      </c>
      <c r="BK635" s="197">
        <f>ROUND(I635*H635,2)</f>
        <v>0</v>
      </c>
      <c r="BL635" s="20" t="s">
        <v>225</v>
      </c>
      <c r="BM635" s="20" t="s">
        <v>607</v>
      </c>
    </row>
    <row r="636" spans="2:63" s="10" customFormat="1" ht="29.85" customHeight="1">
      <c r="B636" s="172"/>
      <c r="C636" s="173"/>
      <c r="D636" s="174" t="s">
        <v>71</v>
      </c>
      <c r="E636" s="198" t="s">
        <v>247</v>
      </c>
      <c r="F636" s="198" t="s">
        <v>248</v>
      </c>
      <c r="G636" s="173"/>
      <c r="H636" s="173"/>
      <c r="I636" s="176"/>
      <c r="J636" s="199">
        <f>BK636</f>
        <v>0</v>
      </c>
      <c r="K636" s="173"/>
      <c r="L636" s="178"/>
      <c r="M636" s="179"/>
      <c r="N636" s="180"/>
      <c r="O636" s="180"/>
      <c r="P636" s="181">
        <f>SUM(P637:P642)</f>
        <v>0</v>
      </c>
      <c r="Q636" s="180"/>
      <c r="R636" s="181">
        <f>SUM(R637:R642)</f>
        <v>0</v>
      </c>
      <c r="S636" s="180"/>
      <c r="T636" s="182">
        <f>SUM(T637:T642)</f>
        <v>0</v>
      </c>
      <c r="AR636" s="183" t="s">
        <v>80</v>
      </c>
      <c r="AT636" s="184" t="s">
        <v>71</v>
      </c>
      <c r="AU636" s="184" t="s">
        <v>80</v>
      </c>
      <c r="AY636" s="183" t="s">
        <v>219</v>
      </c>
      <c r="BK636" s="185">
        <f>SUM(BK637:BK642)</f>
        <v>0</v>
      </c>
    </row>
    <row r="637" spans="2:65" s="1" customFormat="1" ht="16.5" customHeight="1">
      <c r="B637" s="37"/>
      <c r="C637" s="186" t="s">
        <v>608</v>
      </c>
      <c r="D637" s="186" t="s">
        <v>220</v>
      </c>
      <c r="E637" s="187" t="s">
        <v>400</v>
      </c>
      <c r="F637" s="188" t="s">
        <v>319</v>
      </c>
      <c r="G637" s="189" t="s">
        <v>236</v>
      </c>
      <c r="H637" s="190">
        <v>2</v>
      </c>
      <c r="I637" s="191"/>
      <c r="J637" s="192">
        <f aca="true" t="shared" si="110" ref="J637:J642">ROUND(I637*H637,2)</f>
        <v>0</v>
      </c>
      <c r="K637" s="188" t="s">
        <v>224</v>
      </c>
      <c r="L637" s="57"/>
      <c r="M637" s="193" t="s">
        <v>21</v>
      </c>
      <c r="N637" s="194" t="s">
        <v>43</v>
      </c>
      <c r="O637" s="38"/>
      <c r="P637" s="195">
        <f aca="true" t="shared" si="111" ref="P637:P642">O637*H637</f>
        <v>0</v>
      </c>
      <c r="Q637" s="195">
        <v>0</v>
      </c>
      <c r="R637" s="195">
        <f aca="true" t="shared" si="112" ref="R637:R642">Q637*H637</f>
        <v>0</v>
      </c>
      <c r="S637" s="195">
        <v>0</v>
      </c>
      <c r="T637" s="196">
        <f aca="true" t="shared" si="113" ref="T637:T642">S637*H637</f>
        <v>0</v>
      </c>
      <c r="AR637" s="20" t="s">
        <v>225</v>
      </c>
      <c r="AT637" s="20" t="s">
        <v>220</v>
      </c>
      <c r="AU637" s="20" t="s">
        <v>82</v>
      </c>
      <c r="AY637" s="20" t="s">
        <v>219</v>
      </c>
      <c r="BE637" s="197">
        <f aca="true" t="shared" si="114" ref="BE637:BE642">IF(N637="základní",J637,0)</f>
        <v>0</v>
      </c>
      <c r="BF637" s="197">
        <f aca="true" t="shared" si="115" ref="BF637:BF642">IF(N637="snížená",J637,0)</f>
        <v>0</v>
      </c>
      <c r="BG637" s="197">
        <f aca="true" t="shared" si="116" ref="BG637:BG642">IF(N637="zákl. přenesená",J637,0)</f>
        <v>0</v>
      </c>
      <c r="BH637" s="197">
        <f aca="true" t="shared" si="117" ref="BH637:BH642">IF(N637="sníž. přenesená",J637,0)</f>
        <v>0</v>
      </c>
      <c r="BI637" s="197">
        <f aca="true" t="shared" si="118" ref="BI637:BI642">IF(N637="nulová",J637,0)</f>
        <v>0</v>
      </c>
      <c r="BJ637" s="20" t="s">
        <v>80</v>
      </c>
      <c r="BK637" s="197">
        <f aca="true" t="shared" si="119" ref="BK637:BK642">ROUND(I637*H637,2)</f>
        <v>0</v>
      </c>
      <c r="BL637" s="20" t="s">
        <v>225</v>
      </c>
      <c r="BM637" s="20" t="s">
        <v>609</v>
      </c>
    </row>
    <row r="638" spans="2:65" s="1" customFormat="1" ht="16.5" customHeight="1">
      <c r="B638" s="37"/>
      <c r="C638" s="186" t="s">
        <v>460</v>
      </c>
      <c r="D638" s="186" t="s">
        <v>220</v>
      </c>
      <c r="E638" s="187" t="s">
        <v>457</v>
      </c>
      <c r="F638" s="188" t="s">
        <v>323</v>
      </c>
      <c r="G638" s="189" t="s">
        <v>236</v>
      </c>
      <c r="H638" s="190">
        <v>1</v>
      </c>
      <c r="I638" s="191"/>
      <c r="J638" s="192">
        <f t="shared" si="110"/>
        <v>0</v>
      </c>
      <c r="K638" s="188" t="s">
        <v>224</v>
      </c>
      <c r="L638" s="57"/>
      <c r="M638" s="193" t="s">
        <v>21</v>
      </c>
      <c r="N638" s="194" t="s">
        <v>43</v>
      </c>
      <c r="O638" s="38"/>
      <c r="P638" s="195">
        <f t="shared" si="111"/>
        <v>0</v>
      </c>
      <c r="Q638" s="195">
        <v>0</v>
      </c>
      <c r="R638" s="195">
        <f t="shared" si="112"/>
        <v>0</v>
      </c>
      <c r="S638" s="195">
        <v>0</v>
      </c>
      <c r="T638" s="196">
        <f t="shared" si="113"/>
        <v>0</v>
      </c>
      <c r="AR638" s="20" t="s">
        <v>225</v>
      </c>
      <c r="AT638" s="20" t="s">
        <v>220</v>
      </c>
      <c r="AU638" s="20" t="s">
        <v>82</v>
      </c>
      <c r="AY638" s="20" t="s">
        <v>219</v>
      </c>
      <c r="BE638" s="197">
        <f t="shared" si="114"/>
        <v>0</v>
      </c>
      <c r="BF638" s="197">
        <f t="shared" si="115"/>
        <v>0</v>
      </c>
      <c r="BG638" s="197">
        <f t="shared" si="116"/>
        <v>0</v>
      </c>
      <c r="BH638" s="197">
        <f t="shared" si="117"/>
        <v>0</v>
      </c>
      <c r="BI638" s="197">
        <f t="shared" si="118"/>
        <v>0</v>
      </c>
      <c r="BJ638" s="20" t="s">
        <v>80</v>
      </c>
      <c r="BK638" s="197">
        <f t="shared" si="119"/>
        <v>0</v>
      </c>
      <c r="BL638" s="20" t="s">
        <v>225</v>
      </c>
      <c r="BM638" s="20" t="s">
        <v>610</v>
      </c>
    </row>
    <row r="639" spans="2:65" s="1" customFormat="1" ht="16.5" customHeight="1">
      <c r="B639" s="37"/>
      <c r="C639" s="186" t="s">
        <v>611</v>
      </c>
      <c r="D639" s="186" t="s">
        <v>220</v>
      </c>
      <c r="E639" s="187" t="s">
        <v>612</v>
      </c>
      <c r="F639" s="188" t="s">
        <v>326</v>
      </c>
      <c r="G639" s="189" t="s">
        <v>236</v>
      </c>
      <c r="H639" s="190">
        <v>1</v>
      </c>
      <c r="I639" s="191"/>
      <c r="J639" s="192">
        <f t="shared" si="110"/>
        <v>0</v>
      </c>
      <c r="K639" s="188" t="s">
        <v>224</v>
      </c>
      <c r="L639" s="57"/>
      <c r="M639" s="193" t="s">
        <v>21</v>
      </c>
      <c r="N639" s="194" t="s">
        <v>43</v>
      </c>
      <c r="O639" s="38"/>
      <c r="P639" s="195">
        <f t="shared" si="111"/>
        <v>0</v>
      </c>
      <c r="Q639" s="195">
        <v>0</v>
      </c>
      <c r="R639" s="195">
        <f t="shared" si="112"/>
        <v>0</v>
      </c>
      <c r="S639" s="195">
        <v>0</v>
      </c>
      <c r="T639" s="196">
        <f t="shared" si="113"/>
        <v>0</v>
      </c>
      <c r="AR639" s="20" t="s">
        <v>225</v>
      </c>
      <c r="AT639" s="20" t="s">
        <v>220</v>
      </c>
      <c r="AU639" s="20" t="s">
        <v>82</v>
      </c>
      <c r="AY639" s="20" t="s">
        <v>219</v>
      </c>
      <c r="BE639" s="197">
        <f t="shared" si="114"/>
        <v>0</v>
      </c>
      <c r="BF639" s="197">
        <f t="shared" si="115"/>
        <v>0</v>
      </c>
      <c r="BG639" s="197">
        <f t="shared" si="116"/>
        <v>0</v>
      </c>
      <c r="BH639" s="197">
        <f t="shared" si="117"/>
        <v>0</v>
      </c>
      <c r="BI639" s="197">
        <f t="shared" si="118"/>
        <v>0</v>
      </c>
      <c r="BJ639" s="20" t="s">
        <v>80</v>
      </c>
      <c r="BK639" s="197">
        <f t="shared" si="119"/>
        <v>0</v>
      </c>
      <c r="BL639" s="20" t="s">
        <v>225</v>
      </c>
      <c r="BM639" s="20" t="s">
        <v>613</v>
      </c>
    </row>
    <row r="640" spans="2:65" s="1" customFormat="1" ht="16.5" customHeight="1">
      <c r="B640" s="37"/>
      <c r="C640" s="186" t="s">
        <v>462</v>
      </c>
      <c r="D640" s="186" t="s">
        <v>220</v>
      </c>
      <c r="E640" s="187" t="s">
        <v>329</v>
      </c>
      <c r="F640" s="188" t="s">
        <v>330</v>
      </c>
      <c r="G640" s="189" t="s">
        <v>236</v>
      </c>
      <c r="H640" s="190">
        <v>1</v>
      </c>
      <c r="I640" s="191"/>
      <c r="J640" s="192">
        <f t="shared" si="110"/>
        <v>0</v>
      </c>
      <c r="K640" s="188" t="s">
        <v>224</v>
      </c>
      <c r="L640" s="57"/>
      <c r="M640" s="193" t="s">
        <v>21</v>
      </c>
      <c r="N640" s="194" t="s">
        <v>43</v>
      </c>
      <c r="O640" s="38"/>
      <c r="P640" s="195">
        <f t="shared" si="111"/>
        <v>0</v>
      </c>
      <c r="Q640" s="195">
        <v>0</v>
      </c>
      <c r="R640" s="195">
        <f t="shared" si="112"/>
        <v>0</v>
      </c>
      <c r="S640" s="195">
        <v>0</v>
      </c>
      <c r="T640" s="196">
        <f t="shared" si="113"/>
        <v>0</v>
      </c>
      <c r="AR640" s="20" t="s">
        <v>225</v>
      </c>
      <c r="AT640" s="20" t="s">
        <v>220</v>
      </c>
      <c r="AU640" s="20" t="s">
        <v>82</v>
      </c>
      <c r="AY640" s="20" t="s">
        <v>219</v>
      </c>
      <c r="BE640" s="197">
        <f t="shared" si="114"/>
        <v>0</v>
      </c>
      <c r="BF640" s="197">
        <f t="shared" si="115"/>
        <v>0</v>
      </c>
      <c r="BG640" s="197">
        <f t="shared" si="116"/>
        <v>0</v>
      </c>
      <c r="BH640" s="197">
        <f t="shared" si="117"/>
        <v>0</v>
      </c>
      <c r="BI640" s="197">
        <f t="shared" si="118"/>
        <v>0</v>
      </c>
      <c r="BJ640" s="20" t="s">
        <v>80</v>
      </c>
      <c r="BK640" s="197">
        <f t="shared" si="119"/>
        <v>0</v>
      </c>
      <c r="BL640" s="20" t="s">
        <v>225</v>
      </c>
      <c r="BM640" s="20" t="s">
        <v>614</v>
      </c>
    </row>
    <row r="641" spans="2:65" s="1" customFormat="1" ht="16.5" customHeight="1">
      <c r="B641" s="37"/>
      <c r="C641" s="186" t="s">
        <v>615</v>
      </c>
      <c r="D641" s="186" t="s">
        <v>220</v>
      </c>
      <c r="E641" s="187" t="s">
        <v>332</v>
      </c>
      <c r="F641" s="188" t="s">
        <v>333</v>
      </c>
      <c r="G641" s="189" t="s">
        <v>236</v>
      </c>
      <c r="H641" s="190">
        <v>2</v>
      </c>
      <c r="I641" s="191"/>
      <c r="J641" s="192">
        <f t="shared" si="110"/>
        <v>0</v>
      </c>
      <c r="K641" s="188" t="s">
        <v>224</v>
      </c>
      <c r="L641" s="57"/>
      <c r="M641" s="193" t="s">
        <v>21</v>
      </c>
      <c r="N641" s="194" t="s">
        <v>43</v>
      </c>
      <c r="O641" s="38"/>
      <c r="P641" s="195">
        <f t="shared" si="111"/>
        <v>0</v>
      </c>
      <c r="Q641" s="195">
        <v>0</v>
      </c>
      <c r="R641" s="195">
        <f t="shared" si="112"/>
        <v>0</v>
      </c>
      <c r="S641" s="195">
        <v>0</v>
      </c>
      <c r="T641" s="196">
        <f t="shared" si="113"/>
        <v>0</v>
      </c>
      <c r="AR641" s="20" t="s">
        <v>225</v>
      </c>
      <c r="AT641" s="20" t="s">
        <v>220</v>
      </c>
      <c r="AU641" s="20" t="s">
        <v>82</v>
      </c>
      <c r="AY641" s="20" t="s">
        <v>219</v>
      </c>
      <c r="BE641" s="197">
        <f t="shared" si="114"/>
        <v>0</v>
      </c>
      <c r="BF641" s="197">
        <f t="shared" si="115"/>
        <v>0</v>
      </c>
      <c r="BG641" s="197">
        <f t="shared" si="116"/>
        <v>0</v>
      </c>
      <c r="BH641" s="197">
        <f t="shared" si="117"/>
        <v>0</v>
      </c>
      <c r="BI641" s="197">
        <f t="shared" si="118"/>
        <v>0</v>
      </c>
      <c r="BJ641" s="20" t="s">
        <v>80</v>
      </c>
      <c r="BK641" s="197">
        <f t="shared" si="119"/>
        <v>0</v>
      </c>
      <c r="BL641" s="20" t="s">
        <v>225</v>
      </c>
      <c r="BM641" s="20" t="s">
        <v>616</v>
      </c>
    </row>
    <row r="642" spans="2:65" s="1" customFormat="1" ht="16.5" customHeight="1">
      <c r="B642" s="37"/>
      <c r="C642" s="186" t="s">
        <v>463</v>
      </c>
      <c r="D642" s="186" t="s">
        <v>220</v>
      </c>
      <c r="E642" s="187" t="s">
        <v>336</v>
      </c>
      <c r="F642" s="188" t="s">
        <v>337</v>
      </c>
      <c r="G642" s="189" t="s">
        <v>236</v>
      </c>
      <c r="H642" s="190">
        <v>1</v>
      </c>
      <c r="I642" s="191"/>
      <c r="J642" s="192">
        <f t="shared" si="110"/>
        <v>0</v>
      </c>
      <c r="K642" s="188" t="s">
        <v>224</v>
      </c>
      <c r="L642" s="57"/>
      <c r="M642" s="193" t="s">
        <v>21</v>
      </c>
      <c r="N642" s="194" t="s">
        <v>43</v>
      </c>
      <c r="O642" s="38"/>
      <c r="P642" s="195">
        <f t="shared" si="111"/>
        <v>0</v>
      </c>
      <c r="Q642" s="195">
        <v>0</v>
      </c>
      <c r="R642" s="195">
        <f t="shared" si="112"/>
        <v>0</v>
      </c>
      <c r="S642" s="195">
        <v>0</v>
      </c>
      <c r="T642" s="196">
        <f t="shared" si="113"/>
        <v>0</v>
      </c>
      <c r="AR642" s="20" t="s">
        <v>225</v>
      </c>
      <c r="AT642" s="20" t="s">
        <v>220</v>
      </c>
      <c r="AU642" s="20" t="s">
        <v>82</v>
      </c>
      <c r="AY642" s="20" t="s">
        <v>219</v>
      </c>
      <c r="BE642" s="197">
        <f t="shared" si="114"/>
        <v>0</v>
      </c>
      <c r="BF642" s="197">
        <f t="shared" si="115"/>
        <v>0</v>
      </c>
      <c r="BG642" s="197">
        <f t="shared" si="116"/>
        <v>0</v>
      </c>
      <c r="BH642" s="197">
        <f t="shared" si="117"/>
        <v>0</v>
      </c>
      <c r="BI642" s="197">
        <f t="shared" si="118"/>
        <v>0</v>
      </c>
      <c r="BJ642" s="20" t="s">
        <v>80</v>
      </c>
      <c r="BK642" s="197">
        <f t="shared" si="119"/>
        <v>0</v>
      </c>
      <c r="BL642" s="20" t="s">
        <v>225</v>
      </c>
      <c r="BM642" s="20" t="s">
        <v>617</v>
      </c>
    </row>
    <row r="643" spans="2:63" s="10" customFormat="1" ht="29.85" customHeight="1">
      <c r="B643" s="172"/>
      <c r="C643" s="173"/>
      <c r="D643" s="174" t="s">
        <v>71</v>
      </c>
      <c r="E643" s="198" t="s">
        <v>339</v>
      </c>
      <c r="F643" s="198" t="s">
        <v>340</v>
      </c>
      <c r="G643" s="173"/>
      <c r="H643" s="173"/>
      <c r="I643" s="176"/>
      <c r="J643" s="199">
        <f>BK643</f>
        <v>0</v>
      </c>
      <c r="K643" s="173"/>
      <c r="L643" s="178"/>
      <c r="M643" s="179"/>
      <c r="N643" s="180"/>
      <c r="O643" s="180"/>
      <c r="P643" s="181">
        <f>SUM(P644:P647)</f>
        <v>0</v>
      </c>
      <c r="Q643" s="180"/>
      <c r="R643" s="181">
        <f>SUM(R644:R647)</f>
        <v>0</v>
      </c>
      <c r="S643" s="180"/>
      <c r="T643" s="182">
        <f>SUM(T644:T647)</f>
        <v>0</v>
      </c>
      <c r="AR643" s="183" t="s">
        <v>80</v>
      </c>
      <c r="AT643" s="184" t="s">
        <v>71</v>
      </c>
      <c r="AU643" s="184" t="s">
        <v>80</v>
      </c>
      <c r="AY643" s="183" t="s">
        <v>219</v>
      </c>
      <c r="BK643" s="185">
        <f>SUM(BK644:BK647)</f>
        <v>0</v>
      </c>
    </row>
    <row r="644" spans="2:65" s="1" customFormat="1" ht="16.5" customHeight="1">
      <c r="B644" s="37"/>
      <c r="C644" s="186" t="s">
        <v>618</v>
      </c>
      <c r="D644" s="186" t="s">
        <v>220</v>
      </c>
      <c r="E644" s="187" t="s">
        <v>341</v>
      </c>
      <c r="F644" s="188" t="s">
        <v>342</v>
      </c>
      <c r="G644" s="189" t="s">
        <v>236</v>
      </c>
      <c r="H644" s="190">
        <v>10</v>
      </c>
      <c r="I644" s="191"/>
      <c r="J644" s="192">
        <f>ROUND(I644*H644,2)</f>
        <v>0</v>
      </c>
      <c r="K644" s="188" t="s">
        <v>224</v>
      </c>
      <c r="L644" s="57"/>
      <c r="M644" s="193" t="s">
        <v>21</v>
      </c>
      <c r="N644" s="194" t="s">
        <v>43</v>
      </c>
      <c r="O644" s="38"/>
      <c r="P644" s="195">
        <f>O644*H644</f>
        <v>0</v>
      </c>
      <c r="Q644" s="195">
        <v>0</v>
      </c>
      <c r="R644" s="195">
        <f>Q644*H644</f>
        <v>0</v>
      </c>
      <c r="S644" s="195">
        <v>0</v>
      </c>
      <c r="T644" s="196">
        <f>S644*H644</f>
        <v>0</v>
      </c>
      <c r="AR644" s="20" t="s">
        <v>225</v>
      </c>
      <c r="AT644" s="20" t="s">
        <v>220</v>
      </c>
      <c r="AU644" s="20" t="s">
        <v>82</v>
      </c>
      <c r="AY644" s="20" t="s">
        <v>219</v>
      </c>
      <c r="BE644" s="197">
        <f>IF(N644="základní",J644,0)</f>
        <v>0</v>
      </c>
      <c r="BF644" s="197">
        <f>IF(N644="snížená",J644,0)</f>
        <v>0</v>
      </c>
      <c r="BG644" s="197">
        <f>IF(N644="zákl. přenesená",J644,0)</f>
        <v>0</v>
      </c>
      <c r="BH644" s="197">
        <f>IF(N644="sníž. přenesená",J644,0)</f>
        <v>0</v>
      </c>
      <c r="BI644" s="197">
        <f>IF(N644="nulová",J644,0)</f>
        <v>0</v>
      </c>
      <c r="BJ644" s="20" t="s">
        <v>80</v>
      </c>
      <c r="BK644" s="197">
        <f>ROUND(I644*H644,2)</f>
        <v>0</v>
      </c>
      <c r="BL644" s="20" t="s">
        <v>225</v>
      </c>
      <c r="BM644" s="20" t="s">
        <v>619</v>
      </c>
    </row>
    <row r="645" spans="2:65" s="1" customFormat="1" ht="16.5" customHeight="1">
      <c r="B645" s="37"/>
      <c r="C645" s="186" t="s">
        <v>465</v>
      </c>
      <c r="D645" s="186" t="s">
        <v>220</v>
      </c>
      <c r="E645" s="187" t="s">
        <v>620</v>
      </c>
      <c r="F645" s="188" t="s">
        <v>346</v>
      </c>
      <c r="G645" s="189" t="s">
        <v>236</v>
      </c>
      <c r="H645" s="190">
        <v>9</v>
      </c>
      <c r="I645" s="191"/>
      <c r="J645" s="192">
        <f>ROUND(I645*H645,2)</f>
        <v>0</v>
      </c>
      <c r="K645" s="188" t="s">
        <v>224</v>
      </c>
      <c r="L645" s="57"/>
      <c r="M645" s="193" t="s">
        <v>21</v>
      </c>
      <c r="N645" s="194" t="s">
        <v>43</v>
      </c>
      <c r="O645" s="38"/>
      <c r="P645" s="195">
        <f>O645*H645</f>
        <v>0</v>
      </c>
      <c r="Q645" s="195">
        <v>0</v>
      </c>
      <c r="R645" s="195">
        <f>Q645*H645</f>
        <v>0</v>
      </c>
      <c r="S645" s="195">
        <v>0</v>
      </c>
      <c r="T645" s="196">
        <f>S645*H645</f>
        <v>0</v>
      </c>
      <c r="AR645" s="20" t="s">
        <v>225</v>
      </c>
      <c r="AT645" s="20" t="s">
        <v>220</v>
      </c>
      <c r="AU645" s="20" t="s">
        <v>82</v>
      </c>
      <c r="AY645" s="20" t="s">
        <v>219</v>
      </c>
      <c r="BE645" s="197">
        <f>IF(N645="základní",J645,0)</f>
        <v>0</v>
      </c>
      <c r="BF645" s="197">
        <f>IF(N645="snížená",J645,0)</f>
        <v>0</v>
      </c>
      <c r="BG645" s="197">
        <f>IF(N645="zákl. přenesená",J645,0)</f>
        <v>0</v>
      </c>
      <c r="BH645" s="197">
        <f>IF(N645="sníž. přenesená",J645,0)</f>
        <v>0</v>
      </c>
      <c r="BI645" s="197">
        <f>IF(N645="nulová",J645,0)</f>
        <v>0</v>
      </c>
      <c r="BJ645" s="20" t="s">
        <v>80</v>
      </c>
      <c r="BK645" s="197">
        <f>ROUND(I645*H645,2)</f>
        <v>0</v>
      </c>
      <c r="BL645" s="20" t="s">
        <v>225</v>
      </c>
      <c r="BM645" s="20" t="s">
        <v>621</v>
      </c>
    </row>
    <row r="646" spans="2:65" s="1" customFormat="1" ht="16.5" customHeight="1">
      <c r="B646" s="37"/>
      <c r="C646" s="186" t="s">
        <v>622</v>
      </c>
      <c r="D646" s="186" t="s">
        <v>220</v>
      </c>
      <c r="E646" s="187" t="s">
        <v>348</v>
      </c>
      <c r="F646" s="188" t="s">
        <v>349</v>
      </c>
      <c r="G646" s="189" t="s">
        <v>236</v>
      </c>
      <c r="H646" s="190">
        <v>2</v>
      </c>
      <c r="I646" s="191"/>
      <c r="J646" s="192">
        <f>ROUND(I646*H646,2)</f>
        <v>0</v>
      </c>
      <c r="K646" s="188" t="s">
        <v>224</v>
      </c>
      <c r="L646" s="57"/>
      <c r="M646" s="193" t="s">
        <v>21</v>
      </c>
      <c r="N646" s="194" t="s">
        <v>43</v>
      </c>
      <c r="O646" s="38"/>
      <c r="P646" s="195">
        <f>O646*H646</f>
        <v>0</v>
      </c>
      <c r="Q646" s="195">
        <v>0</v>
      </c>
      <c r="R646" s="195">
        <f>Q646*H646</f>
        <v>0</v>
      </c>
      <c r="S646" s="195">
        <v>0</v>
      </c>
      <c r="T646" s="196">
        <f>S646*H646</f>
        <v>0</v>
      </c>
      <c r="AR646" s="20" t="s">
        <v>225</v>
      </c>
      <c r="AT646" s="20" t="s">
        <v>220</v>
      </c>
      <c r="AU646" s="20" t="s">
        <v>82</v>
      </c>
      <c r="AY646" s="20" t="s">
        <v>219</v>
      </c>
      <c r="BE646" s="197">
        <f>IF(N646="základní",J646,0)</f>
        <v>0</v>
      </c>
      <c r="BF646" s="197">
        <f>IF(N646="snížená",J646,0)</f>
        <v>0</v>
      </c>
      <c r="BG646" s="197">
        <f>IF(N646="zákl. přenesená",J646,0)</f>
        <v>0</v>
      </c>
      <c r="BH646" s="197">
        <f>IF(N646="sníž. přenesená",J646,0)</f>
        <v>0</v>
      </c>
      <c r="BI646" s="197">
        <f>IF(N646="nulová",J646,0)</f>
        <v>0</v>
      </c>
      <c r="BJ646" s="20" t="s">
        <v>80</v>
      </c>
      <c r="BK646" s="197">
        <f>ROUND(I646*H646,2)</f>
        <v>0</v>
      </c>
      <c r="BL646" s="20" t="s">
        <v>225</v>
      </c>
      <c r="BM646" s="20" t="s">
        <v>623</v>
      </c>
    </row>
    <row r="647" spans="2:65" s="1" customFormat="1" ht="16.5" customHeight="1">
      <c r="B647" s="37"/>
      <c r="C647" s="186" t="s">
        <v>466</v>
      </c>
      <c r="D647" s="186" t="s">
        <v>220</v>
      </c>
      <c r="E647" s="187" t="s">
        <v>352</v>
      </c>
      <c r="F647" s="188" t="s">
        <v>353</v>
      </c>
      <c r="G647" s="189" t="s">
        <v>236</v>
      </c>
      <c r="H647" s="190">
        <v>1</v>
      </c>
      <c r="I647" s="191"/>
      <c r="J647" s="192">
        <f>ROUND(I647*H647,2)</f>
        <v>0</v>
      </c>
      <c r="K647" s="188" t="s">
        <v>224</v>
      </c>
      <c r="L647" s="57"/>
      <c r="M647" s="193" t="s">
        <v>21</v>
      </c>
      <c r="N647" s="194" t="s">
        <v>43</v>
      </c>
      <c r="O647" s="38"/>
      <c r="P647" s="195">
        <f>O647*H647</f>
        <v>0</v>
      </c>
      <c r="Q647" s="195">
        <v>0</v>
      </c>
      <c r="R647" s="195">
        <f>Q647*H647</f>
        <v>0</v>
      </c>
      <c r="S647" s="195">
        <v>0</v>
      </c>
      <c r="T647" s="196">
        <f>S647*H647</f>
        <v>0</v>
      </c>
      <c r="AR647" s="20" t="s">
        <v>225</v>
      </c>
      <c r="AT647" s="20" t="s">
        <v>220</v>
      </c>
      <c r="AU647" s="20" t="s">
        <v>82</v>
      </c>
      <c r="AY647" s="20" t="s">
        <v>219</v>
      </c>
      <c r="BE647" s="197">
        <f>IF(N647="základní",J647,0)</f>
        <v>0</v>
      </c>
      <c r="BF647" s="197">
        <f>IF(N647="snížená",J647,0)</f>
        <v>0</v>
      </c>
      <c r="BG647" s="197">
        <f>IF(N647="zákl. přenesená",J647,0)</f>
        <v>0</v>
      </c>
      <c r="BH647" s="197">
        <f>IF(N647="sníž. přenesená",J647,0)</f>
        <v>0</v>
      </c>
      <c r="BI647" s="197">
        <f>IF(N647="nulová",J647,0)</f>
        <v>0</v>
      </c>
      <c r="BJ647" s="20" t="s">
        <v>80</v>
      </c>
      <c r="BK647" s="197">
        <f>ROUND(I647*H647,2)</f>
        <v>0</v>
      </c>
      <c r="BL647" s="20" t="s">
        <v>225</v>
      </c>
      <c r="BM647" s="20" t="s">
        <v>624</v>
      </c>
    </row>
    <row r="648" spans="2:63" s="10" customFormat="1" ht="29.85" customHeight="1">
      <c r="B648" s="172"/>
      <c r="C648" s="173"/>
      <c r="D648" s="174" t="s">
        <v>71</v>
      </c>
      <c r="E648" s="198" t="s">
        <v>355</v>
      </c>
      <c r="F648" s="198" t="s">
        <v>356</v>
      </c>
      <c r="G648" s="173"/>
      <c r="H648" s="173"/>
      <c r="I648" s="176"/>
      <c r="J648" s="199">
        <f>BK648</f>
        <v>0</v>
      </c>
      <c r="K648" s="173"/>
      <c r="L648" s="178"/>
      <c r="M648" s="179"/>
      <c r="N648" s="180"/>
      <c r="O648" s="180"/>
      <c r="P648" s="181">
        <f>P649</f>
        <v>0</v>
      </c>
      <c r="Q648" s="180"/>
      <c r="R648" s="181">
        <f>R649</f>
        <v>0</v>
      </c>
      <c r="S648" s="180"/>
      <c r="T648" s="182">
        <f>T649</f>
        <v>0</v>
      </c>
      <c r="AR648" s="183" t="s">
        <v>80</v>
      </c>
      <c r="AT648" s="184" t="s">
        <v>71</v>
      </c>
      <c r="AU648" s="184" t="s">
        <v>80</v>
      </c>
      <c r="AY648" s="183" t="s">
        <v>219</v>
      </c>
      <c r="BK648" s="185">
        <f>BK649</f>
        <v>0</v>
      </c>
    </row>
    <row r="649" spans="2:65" s="1" customFormat="1" ht="16.5" customHeight="1">
      <c r="B649" s="37"/>
      <c r="C649" s="186" t="s">
        <v>625</v>
      </c>
      <c r="D649" s="186" t="s">
        <v>220</v>
      </c>
      <c r="E649" s="187" t="s">
        <v>473</v>
      </c>
      <c r="F649" s="188" t="s">
        <v>358</v>
      </c>
      <c r="G649" s="189" t="s">
        <v>236</v>
      </c>
      <c r="H649" s="190">
        <v>1</v>
      </c>
      <c r="I649" s="191"/>
      <c r="J649" s="192">
        <f>ROUND(I649*H649,2)</f>
        <v>0</v>
      </c>
      <c r="K649" s="188" t="s">
        <v>224</v>
      </c>
      <c r="L649" s="57"/>
      <c r="M649" s="193" t="s">
        <v>21</v>
      </c>
      <c r="N649" s="194" t="s">
        <v>43</v>
      </c>
      <c r="O649" s="38"/>
      <c r="P649" s="195">
        <f>O649*H649</f>
        <v>0</v>
      </c>
      <c r="Q649" s="195">
        <v>0</v>
      </c>
      <c r="R649" s="195">
        <f>Q649*H649</f>
        <v>0</v>
      </c>
      <c r="S649" s="195">
        <v>0</v>
      </c>
      <c r="T649" s="196">
        <f>S649*H649</f>
        <v>0</v>
      </c>
      <c r="AR649" s="20" t="s">
        <v>225</v>
      </c>
      <c r="AT649" s="20" t="s">
        <v>220</v>
      </c>
      <c r="AU649" s="20" t="s">
        <v>82</v>
      </c>
      <c r="AY649" s="20" t="s">
        <v>219</v>
      </c>
      <c r="BE649" s="197">
        <f>IF(N649="základní",J649,0)</f>
        <v>0</v>
      </c>
      <c r="BF649" s="197">
        <f>IF(N649="snížená",J649,0)</f>
        <v>0</v>
      </c>
      <c r="BG649" s="197">
        <f>IF(N649="zákl. přenesená",J649,0)</f>
        <v>0</v>
      </c>
      <c r="BH649" s="197">
        <f>IF(N649="sníž. přenesená",J649,0)</f>
        <v>0</v>
      </c>
      <c r="BI649" s="197">
        <f>IF(N649="nulová",J649,0)</f>
        <v>0</v>
      </c>
      <c r="BJ649" s="20" t="s">
        <v>80</v>
      </c>
      <c r="BK649" s="197">
        <f>ROUND(I649*H649,2)</f>
        <v>0</v>
      </c>
      <c r="BL649" s="20" t="s">
        <v>225</v>
      </c>
      <c r="BM649" s="20" t="s">
        <v>626</v>
      </c>
    </row>
    <row r="650" spans="2:63" s="10" customFormat="1" ht="29.85" customHeight="1">
      <c r="B650" s="172"/>
      <c r="C650" s="173"/>
      <c r="D650" s="174" t="s">
        <v>71</v>
      </c>
      <c r="E650" s="198" t="s">
        <v>360</v>
      </c>
      <c r="F650" s="198" t="s">
        <v>361</v>
      </c>
      <c r="G650" s="173"/>
      <c r="H650" s="173"/>
      <c r="I650" s="176"/>
      <c r="J650" s="199">
        <f>BK650</f>
        <v>0</v>
      </c>
      <c r="K650" s="173"/>
      <c r="L650" s="178"/>
      <c r="M650" s="179"/>
      <c r="N650" s="180"/>
      <c r="O650" s="180"/>
      <c r="P650" s="181">
        <f>P651</f>
        <v>0</v>
      </c>
      <c r="Q650" s="180"/>
      <c r="R650" s="181">
        <f>R651</f>
        <v>0</v>
      </c>
      <c r="S650" s="180"/>
      <c r="T650" s="182">
        <f>T651</f>
        <v>0</v>
      </c>
      <c r="AR650" s="183" t="s">
        <v>80</v>
      </c>
      <c r="AT650" s="184" t="s">
        <v>71</v>
      </c>
      <c r="AU650" s="184" t="s">
        <v>80</v>
      </c>
      <c r="AY650" s="183" t="s">
        <v>219</v>
      </c>
      <c r="BK650" s="185">
        <f>BK651</f>
        <v>0</v>
      </c>
    </row>
    <row r="651" spans="2:65" s="1" customFormat="1" ht="16.5" customHeight="1">
      <c r="B651" s="37"/>
      <c r="C651" s="186" t="s">
        <v>469</v>
      </c>
      <c r="D651" s="186" t="s">
        <v>220</v>
      </c>
      <c r="E651" s="187" t="s">
        <v>476</v>
      </c>
      <c r="F651" s="188" t="s">
        <v>364</v>
      </c>
      <c r="G651" s="189" t="s">
        <v>236</v>
      </c>
      <c r="H651" s="190">
        <v>1</v>
      </c>
      <c r="I651" s="191"/>
      <c r="J651" s="192">
        <f>ROUND(I651*H651,2)</f>
        <v>0</v>
      </c>
      <c r="K651" s="188" t="s">
        <v>224</v>
      </c>
      <c r="L651" s="57"/>
      <c r="M651" s="193" t="s">
        <v>21</v>
      </c>
      <c r="N651" s="194" t="s">
        <v>43</v>
      </c>
      <c r="O651" s="38"/>
      <c r="P651" s="195">
        <f>O651*H651</f>
        <v>0</v>
      </c>
      <c r="Q651" s="195">
        <v>0</v>
      </c>
      <c r="R651" s="195">
        <f>Q651*H651</f>
        <v>0</v>
      </c>
      <c r="S651" s="195">
        <v>0</v>
      </c>
      <c r="T651" s="196">
        <f>S651*H651</f>
        <v>0</v>
      </c>
      <c r="AR651" s="20" t="s">
        <v>225</v>
      </c>
      <c r="AT651" s="20" t="s">
        <v>220</v>
      </c>
      <c r="AU651" s="20" t="s">
        <v>82</v>
      </c>
      <c r="AY651" s="20" t="s">
        <v>219</v>
      </c>
      <c r="BE651" s="197">
        <f>IF(N651="základní",J651,0)</f>
        <v>0</v>
      </c>
      <c r="BF651" s="197">
        <f>IF(N651="snížená",J651,0)</f>
        <v>0</v>
      </c>
      <c r="BG651" s="197">
        <f>IF(N651="zákl. přenesená",J651,0)</f>
        <v>0</v>
      </c>
      <c r="BH651" s="197">
        <f>IF(N651="sníž. přenesená",J651,0)</f>
        <v>0</v>
      </c>
      <c r="BI651" s="197">
        <f>IF(N651="nulová",J651,0)</f>
        <v>0</v>
      </c>
      <c r="BJ651" s="20" t="s">
        <v>80</v>
      </c>
      <c r="BK651" s="197">
        <f>ROUND(I651*H651,2)</f>
        <v>0</v>
      </c>
      <c r="BL651" s="20" t="s">
        <v>225</v>
      </c>
      <c r="BM651" s="20" t="s">
        <v>627</v>
      </c>
    </row>
    <row r="652" spans="2:63" s="10" customFormat="1" ht="29.85" customHeight="1">
      <c r="B652" s="172"/>
      <c r="C652" s="173"/>
      <c r="D652" s="174" t="s">
        <v>71</v>
      </c>
      <c r="E652" s="198" t="s">
        <v>256</v>
      </c>
      <c r="F652" s="198" t="s">
        <v>257</v>
      </c>
      <c r="G652" s="173"/>
      <c r="H652" s="173"/>
      <c r="I652" s="176"/>
      <c r="J652" s="199">
        <f>BK652</f>
        <v>0</v>
      </c>
      <c r="K652" s="173"/>
      <c r="L652" s="178"/>
      <c r="M652" s="179"/>
      <c r="N652" s="180"/>
      <c r="O652" s="180"/>
      <c r="P652" s="181">
        <f>P653</f>
        <v>0</v>
      </c>
      <c r="Q652" s="180"/>
      <c r="R652" s="181">
        <f>R653</f>
        <v>0</v>
      </c>
      <c r="S652" s="180"/>
      <c r="T652" s="182">
        <f>T653</f>
        <v>0</v>
      </c>
      <c r="AR652" s="183" t="s">
        <v>80</v>
      </c>
      <c r="AT652" s="184" t="s">
        <v>71</v>
      </c>
      <c r="AU652" s="184" t="s">
        <v>80</v>
      </c>
      <c r="AY652" s="183" t="s">
        <v>219</v>
      </c>
      <c r="BK652" s="185">
        <f>BK653</f>
        <v>0</v>
      </c>
    </row>
    <row r="653" spans="2:65" s="1" customFormat="1" ht="16.5" customHeight="1">
      <c r="B653" s="37"/>
      <c r="C653" s="186" t="s">
        <v>628</v>
      </c>
      <c r="D653" s="186" t="s">
        <v>220</v>
      </c>
      <c r="E653" s="187" t="s">
        <v>478</v>
      </c>
      <c r="F653" s="188" t="s">
        <v>260</v>
      </c>
      <c r="G653" s="189" t="s">
        <v>223</v>
      </c>
      <c r="H653" s="190">
        <v>1</v>
      </c>
      <c r="I653" s="191"/>
      <c r="J653" s="192">
        <f>ROUND(I653*H653,2)</f>
        <v>0</v>
      </c>
      <c r="K653" s="188" t="s">
        <v>224</v>
      </c>
      <c r="L653" s="57"/>
      <c r="M653" s="193" t="s">
        <v>21</v>
      </c>
      <c r="N653" s="194" t="s">
        <v>43</v>
      </c>
      <c r="O653" s="38"/>
      <c r="P653" s="195">
        <f>O653*H653</f>
        <v>0</v>
      </c>
      <c r="Q653" s="195">
        <v>0</v>
      </c>
      <c r="R653" s="195">
        <f>Q653*H653</f>
        <v>0</v>
      </c>
      <c r="S653" s="195">
        <v>0</v>
      </c>
      <c r="T653" s="196">
        <f>S653*H653</f>
        <v>0</v>
      </c>
      <c r="AR653" s="20" t="s">
        <v>225</v>
      </c>
      <c r="AT653" s="20" t="s">
        <v>220</v>
      </c>
      <c r="AU653" s="20" t="s">
        <v>82</v>
      </c>
      <c r="AY653" s="20" t="s">
        <v>219</v>
      </c>
      <c r="BE653" s="197">
        <f>IF(N653="základní",J653,0)</f>
        <v>0</v>
      </c>
      <c r="BF653" s="197">
        <f>IF(N653="snížená",J653,0)</f>
        <v>0</v>
      </c>
      <c r="BG653" s="197">
        <f>IF(N653="zákl. přenesená",J653,0)</f>
        <v>0</v>
      </c>
      <c r="BH653" s="197">
        <f>IF(N653="sníž. přenesená",J653,0)</f>
        <v>0</v>
      </c>
      <c r="BI653" s="197">
        <f>IF(N653="nulová",J653,0)</f>
        <v>0</v>
      </c>
      <c r="BJ653" s="20" t="s">
        <v>80</v>
      </c>
      <c r="BK653" s="197">
        <f>ROUND(I653*H653,2)</f>
        <v>0</v>
      </c>
      <c r="BL653" s="20" t="s">
        <v>225</v>
      </c>
      <c r="BM653" s="20" t="s">
        <v>629</v>
      </c>
    </row>
    <row r="654" spans="2:63" s="10" customFormat="1" ht="29.85" customHeight="1">
      <c r="B654" s="172"/>
      <c r="C654" s="173"/>
      <c r="D654" s="174" t="s">
        <v>71</v>
      </c>
      <c r="E654" s="198" t="s">
        <v>262</v>
      </c>
      <c r="F654" s="198" t="s">
        <v>263</v>
      </c>
      <c r="G654" s="173"/>
      <c r="H654" s="173"/>
      <c r="I654" s="176"/>
      <c r="J654" s="199">
        <f>BK654</f>
        <v>0</v>
      </c>
      <c r="K654" s="173"/>
      <c r="L654" s="178"/>
      <c r="M654" s="179"/>
      <c r="N654" s="180"/>
      <c r="O654" s="180"/>
      <c r="P654" s="181">
        <f>SUM(P655:P661)</f>
        <v>0</v>
      </c>
      <c r="Q654" s="180"/>
      <c r="R654" s="181">
        <f>SUM(R655:R661)</f>
        <v>0</v>
      </c>
      <c r="S654" s="180"/>
      <c r="T654" s="182">
        <f>SUM(T655:T661)</f>
        <v>0</v>
      </c>
      <c r="AR654" s="183" t="s">
        <v>80</v>
      </c>
      <c r="AT654" s="184" t="s">
        <v>71</v>
      </c>
      <c r="AU654" s="184" t="s">
        <v>80</v>
      </c>
      <c r="AY654" s="183" t="s">
        <v>219</v>
      </c>
      <c r="BK654" s="185">
        <f>SUM(BK655:BK661)</f>
        <v>0</v>
      </c>
    </row>
    <row r="655" spans="2:65" s="1" customFormat="1" ht="16.5" customHeight="1">
      <c r="B655" s="37"/>
      <c r="C655" s="186" t="s">
        <v>470</v>
      </c>
      <c r="D655" s="186" t="s">
        <v>220</v>
      </c>
      <c r="E655" s="187" t="s">
        <v>264</v>
      </c>
      <c r="F655" s="188" t="s">
        <v>265</v>
      </c>
      <c r="G655" s="189" t="s">
        <v>236</v>
      </c>
      <c r="H655" s="190">
        <v>3</v>
      </c>
      <c r="I655" s="191"/>
      <c r="J655" s="192">
        <f aca="true" t="shared" si="120" ref="J655:J661">ROUND(I655*H655,2)</f>
        <v>0</v>
      </c>
      <c r="K655" s="188" t="s">
        <v>224</v>
      </c>
      <c r="L655" s="57"/>
      <c r="M655" s="193" t="s">
        <v>21</v>
      </c>
      <c r="N655" s="194" t="s">
        <v>43</v>
      </c>
      <c r="O655" s="38"/>
      <c r="P655" s="195">
        <f aca="true" t="shared" si="121" ref="P655:P661">O655*H655</f>
        <v>0</v>
      </c>
      <c r="Q655" s="195">
        <v>0</v>
      </c>
      <c r="R655" s="195">
        <f aca="true" t="shared" si="122" ref="R655:R661">Q655*H655</f>
        <v>0</v>
      </c>
      <c r="S655" s="195">
        <v>0</v>
      </c>
      <c r="T655" s="196">
        <f aca="true" t="shared" si="123" ref="T655:T661">S655*H655</f>
        <v>0</v>
      </c>
      <c r="AR655" s="20" t="s">
        <v>225</v>
      </c>
      <c r="AT655" s="20" t="s">
        <v>220</v>
      </c>
      <c r="AU655" s="20" t="s">
        <v>82</v>
      </c>
      <c r="AY655" s="20" t="s">
        <v>219</v>
      </c>
      <c r="BE655" s="197">
        <f aca="true" t="shared" si="124" ref="BE655:BE661">IF(N655="základní",J655,0)</f>
        <v>0</v>
      </c>
      <c r="BF655" s="197">
        <f aca="true" t="shared" si="125" ref="BF655:BF661">IF(N655="snížená",J655,0)</f>
        <v>0</v>
      </c>
      <c r="BG655" s="197">
        <f aca="true" t="shared" si="126" ref="BG655:BG661">IF(N655="zákl. přenesená",J655,0)</f>
        <v>0</v>
      </c>
      <c r="BH655" s="197">
        <f aca="true" t="shared" si="127" ref="BH655:BH661">IF(N655="sníž. přenesená",J655,0)</f>
        <v>0</v>
      </c>
      <c r="BI655" s="197">
        <f aca="true" t="shared" si="128" ref="BI655:BI661">IF(N655="nulová",J655,0)</f>
        <v>0</v>
      </c>
      <c r="BJ655" s="20" t="s">
        <v>80</v>
      </c>
      <c r="BK655" s="197">
        <f aca="true" t="shared" si="129" ref="BK655:BK661">ROUND(I655*H655,2)</f>
        <v>0</v>
      </c>
      <c r="BL655" s="20" t="s">
        <v>225</v>
      </c>
      <c r="BM655" s="20" t="s">
        <v>630</v>
      </c>
    </row>
    <row r="656" spans="2:65" s="1" customFormat="1" ht="16.5" customHeight="1">
      <c r="B656" s="37"/>
      <c r="C656" s="186" t="s">
        <v>631</v>
      </c>
      <c r="D656" s="186" t="s">
        <v>220</v>
      </c>
      <c r="E656" s="187" t="s">
        <v>268</v>
      </c>
      <c r="F656" s="188" t="s">
        <v>269</v>
      </c>
      <c r="G656" s="189" t="s">
        <v>236</v>
      </c>
      <c r="H656" s="190">
        <v>14</v>
      </c>
      <c r="I656" s="191"/>
      <c r="J656" s="192">
        <f t="shared" si="120"/>
        <v>0</v>
      </c>
      <c r="K656" s="188" t="s">
        <v>224</v>
      </c>
      <c r="L656" s="57"/>
      <c r="M656" s="193" t="s">
        <v>21</v>
      </c>
      <c r="N656" s="194" t="s">
        <v>43</v>
      </c>
      <c r="O656" s="38"/>
      <c r="P656" s="195">
        <f t="shared" si="121"/>
        <v>0</v>
      </c>
      <c r="Q656" s="195">
        <v>0</v>
      </c>
      <c r="R656" s="195">
        <f t="shared" si="122"/>
        <v>0</v>
      </c>
      <c r="S656" s="195">
        <v>0</v>
      </c>
      <c r="T656" s="196">
        <f t="shared" si="123"/>
        <v>0</v>
      </c>
      <c r="AR656" s="20" t="s">
        <v>225</v>
      </c>
      <c r="AT656" s="20" t="s">
        <v>220</v>
      </c>
      <c r="AU656" s="20" t="s">
        <v>82</v>
      </c>
      <c r="AY656" s="20" t="s">
        <v>219</v>
      </c>
      <c r="BE656" s="197">
        <f t="shared" si="124"/>
        <v>0</v>
      </c>
      <c r="BF656" s="197">
        <f t="shared" si="125"/>
        <v>0</v>
      </c>
      <c r="BG656" s="197">
        <f t="shared" si="126"/>
        <v>0</v>
      </c>
      <c r="BH656" s="197">
        <f t="shared" si="127"/>
        <v>0</v>
      </c>
      <c r="BI656" s="197">
        <f t="shared" si="128"/>
        <v>0</v>
      </c>
      <c r="BJ656" s="20" t="s">
        <v>80</v>
      </c>
      <c r="BK656" s="197">
        <f t="shared" si="129"/>
        <v>0</v>
      </c>
      <c r="BL656" s="20" t="s">
        <v>225</v>
      </c>
      <c r="BM656" s="20" t="s">
        <v>632</v>
      </c>
    </row>
    <row r="657" spans="2:65" s="1" customFormat="1" ht="16.5" customHeight="1">
      <c r="B657" s="37"/>
      <c r="C657" s="186" t="s">
        <v>472</v>
      </c>
      <c r="D657" s="186" t="s">
        <v>220</v>
      </c>
      <c r="E657" s="187" t="s">
        <v>372</v>
      </c>
      <c r="F657" s="188" t="s">
        <v>373</v>
      </c>
      <c r="G657" s="189" t="s">
        <v>236</v>
      </c>
      <c r="H657" s="190">
        <v>2</v>
      </c>
      <c r="I657" s="191"/>
      <c r="J657" s="192">
        <f t="shared" si="120"/>
        <v>0</v>
      </c>
      <c r="K657" s="188" t="s">
        <v>224</v>
      </c>
      <c r="L657" s="57"/>
      <c r="M657" s="193" t="s">
        <v>21</v>
      </c>
      <c r="N657" s="194" t="s">
        <v>43</v>
      </c>
      <c r="O657" s="38"/>
      <c r="P657" s="195">
        <f t="shared" si="121"/>
        <v>0</v>
      </c>
      <c r="Q657" s="195">
        <v>0</v>
      </c>
      <c r="R657" s="195">
        <f t="shared" si="122"/>
        <v>0</v>
      </c>
      <c r="S657" s="195">
        <v>0</v>
      </c>
      <c r="T657" s="196">
        <f t="shared" si="123"/>
        <v>0</v>
      </c>
      <c r="AR657" s="20" t="s">
        <v>225</v>
      </c>
      <c r="AT657" s="20" t="s">
        <v>220</v>
      </c>
      <c r="AU657" s="20" t="s">
        <v>82</v>
      </c>
      <c r="AY657" s="20" t="s">
        <v>219</v>
      </c>
      <c r="BE657" s="197">
        <f t="shared" si="124"/>
        <v>0</v>
      </c>
      <c r="BF657" s="197">
        <f t="shared" si="125"/>
        <v>0</v>
      </c>
      <c r="BG657" s="197">
        <f t="shared" si="126"/>
        <v>0</v>
      </c>
      <c r="BH657" s="197">
        <f t="shared" si="127"/>
        <v>0</v>
      </c>
      <c r="BI657" s="197">
        <f t="shared" si="128"/>
        <v>0</v>
      </c>
      <c r="BJ657" s="20" t="s">
        <v>80</v>
      </c>
      <c r="BK657" s="197">
        <f t="shared" si="129"/>
        <v>0</v>
      </c>
      <c r="BL657" s="20" t="s">
        <v>225</v>
      </c>
      <c r="BM657" s="20" t="s">
        <v>633</v>
      </c>
    </row>
    <row r="658" spans="2:65" s="1" customFormat="1" ht="16.5" customHeight="1">
      <c r="B658" s="37"/>
      <c r="C658" s="186" t="s">
        <v>634</v>
      </c>
      <c r="D658" s="186" t="s">
        <v>220</v>
      </c>
      <c r="E658" s="187" t="s">
        <v>485</v>
      </c>
      <c r="F658" s="188" t="s">
        <v>272</v>
      </c>
      <c r="G658" s="189" t="s">
        <v>223</v>
      </c>
      <c r="H658" s="190">
        <v>1</v>
      </c>
      <c r="I658" s="191"/>
      <c r="J658" s="192">
        <f t="shared" si="120"/>
        <v>0</v>
      </c>
      <c r="K658" s="188" t="s">
        <v>224</v>
      </c>
      <c r="L658" s="57"/>
      <c r="M658" s="193" t="s">
        <v>21</v>
      </c>
      <c r="N658" s="194" t="s">
        <v>43</v>
      </c>
      <c r="O658" s="38"/>
      <c r="P658" s="195">
        <f t="shared" si="121"/>
        <v>0</v>
      </c>
      <c r="Q658" s="195">
        <v>0</v>
      </c>
      <c r="R658" s="195">
        <f t="shared" si="122"/>
        <v>0</v>
      </c>
      <c r="S658" s="195">
        <v>0</v>
      </c>
      <c r="T658" s="196">
        <f t="shared" si="123"/>
        <v>0</v>
      </c>
      <c r="AR658" s="20" t="s">
        <v>225</v>
      </c>
      <c r="AT658" s="20" t="s">
        <v>220</v>
      </c>
      <c r="AU658" s="20" t="s">
        <v>82</v>
      </c>
      <c r="AY658" s="20" t="s">
        <v>219</v>
      </c>
      <c r="BE658" s="197">
        <f t="shared" si="124"/>
        <v>0</v>
      </c>
      <c r="BF658" s="197">
        <f t="shared" si="125"/>
        <v>0</v>
      </c>
      <c r="BG658" s="197">
        <f t="shared" si="126"/>
        <v>0</v>
      </c>
      <c r="BH658" s="197">
        <f t="shared" si="127"/>
        <v>0</v>
      </c>
      <c r="BI658" s="197">
        <f t="shared" si="128"/>
        <v>0</v>
      </c>
      <c r="BJ658" s="20" t="s">
        <v>80</v>
      </c>
      <c r="BK658" s="197">
        <f t="shared" si="129"/>
        <v>0</v>
      </c>
      <c r="BL658" s="20" t="s">
        <v>225</v>
      </c>
      <c r="BM658" s="20" t="s">
        <v>635</v>
      </c>
    </row>
    <row r="659" spans="2:65" s="1" customFormat="1" ht="16.5" customHeight="1">
      <c r="B659" s="37"/>
      <c r="C659" s="186" t="s">
        <v>474</v>
      </c>
      <c r="D659" s="186" t="s">
        <v>220</v>
      </c>
      <c r="E659" s="187" t="s">
        <v>488</v>
      </c>
      <c r="F659" s="188" t="s">
        <v>379</v>
      </c>
      <c r="G659" s="189" t="s">
        <v>223</v>
      </c>
      <c r="H659" s="190">
        <v>1</v>
      </c>
      <c r="I659" s="191"/>
      <c r="J659" s="192">
        <f t="shared" si="120"/>
        <v>0</v>
      </c>
      <c r="K659" s="188" t="s">
        <v>224</v>
      </c>
      <c r="L659" s="57"/>
      <c r="M659" s="193" t="s">
        <v>21</v>
      </c>
      <c r="N659" s="194" t="s">
        <v>43</v>
      </c>
      <c r="O659" s="38"/>
      <c r="P659" s="195">
        <f t="shared" si="121"/>
        <v>0</v>
      </c>
      <c r="Q659" s="195">
        <v>0</v>
      </c>
      <c r="R659" s="195">
        <f t="shared" si="122"/>
        <v>0</v>
      </c>
      <c r="S659" s="195">
        <v>0</v>
      </c>
      <c r="T659" s="196">
        <f t="shared" si="123"/>
        <v>0</v>
      </c>
      <c r="AR659" s="20" t="s">
        <v>225</v>
      </c>
      <c r="AT659" s="20" t="s">
        <v>220</v>
      </c>
      <c r="AU659" s="20" t="s">
        <v>82</v>
      </c>
      <c r="AY659" s="20" t="s">
        <v>219</v>
      </c>
      <c r="BE659" s="197">
        <f t="shared" si="124"/>
        <v>0</v>
      </c>
      <c r="BF659" s="197">
        <f t="shared" si="125"/>
        <v>0</v>
      </c>
      <c r="BG659" s="197">
        <f t="shared" si="126"/>
        <v>0</v>
      </c>
      <c r="BH659" s="197">
        <f t="shared" si="127"/>
        <v>0</v>
      </c>
      <c r="BI659" s="197">
        <f t="shared" si="128"/>
        <v>0</v>
      </c>
      <c r="BJ659" s="20" t="s">
        <v>80</v>
      </c>
      <c r="BK659" s="197">
        <f t="shared" si="129"/>
        <v>0</v>
      </c>
      <c r="BL659" s="20" t="s">
        <v>225</v>
      </c>
      <c r="BM659" s="20" t="s">
        <v>636</v>
      </c>
    </row>
    <row r="660" spans="2:65" s="1" customFormat="1" ht="16.5" customHeight="1">
      <c r="B660" s="37"/>
      <c r="C660" s="186" t="s">
        <v>637</v>
      </c>
      <c r="D660" s="186" t="s">
        <v>220</v>
      </c>
      <c r="E660" s="187" t="s">
        <v>278</v>
      </c>
      <c r="F660" s="188" t="s">
        <v>279</v>
      </c>
      <c r="G660" s="189" t="s">
        <v>223</v>
      </c>
      <c r="H660" s="190">
        <v>1</v>
      </c>
      <c r="I660" s="191"/>
      <c r="J660" s="192">
        <f t="shared" si="120"/>
        <v>0</v>
      </c>
      <c r="K660" s="188" t="s">
        <v>224</v>
      </c>
      <c r="L660" s="57"/>
      <c r="M660" s="193" t="s">
        <v>21</v>
      </c>
      <c r="N660" s="194" t="s">
        <v>43</v>
      </c>
      <c r="O660" s="38"/>
      <c r="P660" s="195">
        <f t="shared" si="121"/>
        <v>0</v>
      </c>
      <c r="Q660" s="195">
        <v>0</v>
      </c>
      <c r="R660" s="195">
        <f t="shared" si="122"/>
        <v>0</v>
      </c>
      <c r="S660" s="195">
        <v>0</v>
      </c>
      <c r="T660" s="196">
        <f t="shared" si="123"/>
        <v>0</v>
      </c>
      <c r="AR660" s="20" t="s">
        <v>225</v>
      </c>
      <c r="AT660" s="20" t="s">
        <v>220</v>
      </c>
      <c r="AU660" s="20" t="s">
        <v>82</v>
      </c>
      <c r="AY660" s="20" t="s">
        <v>219</v>
      </c>
      <c r="BE660" s="197">
        <f t="shared" si="124"/>
        <v>0</v>
      </c>
      <c r="BF660" s="197">
        <f t="shared" si="125"/>
        <v>0</v>
      </c>
      <c r="BG660" s="197">
        <f t="shared" si="126"/>
        <v>0</v>
      </c>
      <c r="BH660" s="197">
        <f t="shared" si="127"/>
        <v>0</v>
      </c>
      <c r="BI660" s="197">
        <f t="shared" si="128"/>
        <v>0</v>
      </c>
      <c r="BJ660" s="20" t="s">
        <v>80</v>
      </c>
      <c r="BK660" s="197">
        <f t="shared" si="129"/>
        <v>0</v>
      </c>
      <c r="BL660" s="20" t="s">
        <v>225</v>
      </c>
      <c r="BM660" s="20" t="s">
        <v>638</v>
      </c>
    </row>
    <row r="661" spans="2:65" s="1" customFormat="1" ht="16.5" customHeight="1">
      <c r="B661" s="37"/>
      <c r="C661" s="186" t="s">
        <v>477</v>
      </c>
      <c r="D661" s="186" t="s">
        <v>220</v>
      </c>
      <c r="E661" s="187" t="s">
        <v>492</v>
      </c>
      <c r="F661" s="188" t="s">
        <v>282</v>
      </c>
      <c r="G661" s="189" t="s">
        <v>223</v>
      </c>
      <c r="H661" s="190">
        <v>1</v>
      </c>
      <c r="I661" s="191"/>
      <c r="J661" s="192">
        <f t="shared" si="120"/>
        <v>0</v>
      </c>
      <c r="K661" s="188" t="s">
        <v>224</v>
      </c>
      <c r="L661" s="57"/>
      <c r="M661" s="193" t="s">
        <v>21</v>
      </c>
      <c r="N661" s="194" t="s">
        <v>43</v>
      </c>
      <c r="O661" s="38"/>
      <c r="P661" s="195">
        <f t="shared" si="121"/>
        <v>0</v>
      </c>
      <c r="Q661" s="195">
        <v>0</v>
      </c>
      <c r="R661" s="195">
        <f t="shared" si="122"/>
        <v>0</v>
      </c>
      <c r="S661" s="195">
        <v>0</v>
      </c>
      <c r="T661" s="196">
        <f t="shared" si="123"/>
        <v>0</v>
      </c>
      <c r="AR661" s="20" t="s">
        <v>225</v>
      </c>
      <c r="AT661" s="20" t="s">
        <v>220</v>
      </c>
      <c r="AU661" s="20" t="s">
        <v>82</v>
      </c>
      <c r="AY661" s="20" t="s">
        <v>219</v>
      </c>
      <c r="BE661" s="197">
        <f t="shared" si="124"/>
        <v>0</v>
      </c>
      <c r="BF661" s="197">
        <f t="shared" si="125"/>
        <v>0</v>
      </c>
      <c r="BG661" s="197">
        <f t="shared" si="126"/>
        <v>0</v>
      </c>
      <c r="BH661" s="197">
        <f t="shared" si="127"/>
        <v>0</v>
      </c>
      <c r="BI661" s="197">
        <f t="shared" si="128"/>
        <v>0</v>
      </c>
      <c r="BJ661" s="20" t="s">
        <v>80</v>
      </c>
      <c r="BK661" s="197">
        <f t="shared" si="129"/>
        <v>0</v>
      </c>
      <c r="BL661" s="20" t="s">
        <v>225</v>
      </c>
      <c r="BM661" s="20" t="s">
        <v>639</v>
      </c>
    </row>
    <row r="662" spans="2:63" s="10" customFormat="1" ht="37.35" customHeight="1">
      <c r="B662" s="172"/>
      <c r="C662" s="173"/>
      <c r="D662" s="174" t="s">
        <v>71</v>
      </c>
      <c r="E662" s="175" t="s">
        <v>640</v>
      </c>
      <c r="F662" s="175" t="s">
        <v>641</v>
      </c>
      <c r="G662" s="173"/>
      <c r="H662" s="173"/>
      <c r="I662" s="176"/>
      <c r="J662" s="177">
        <f>BK662</f>
        <v>0</v>
      </c>
      <c r="K662" s="173"/>
      <c r="L662" s="178"/>
      <c r="M662" s="179"/>
      <c r="N662" s="180"/>
      <c r="O662" s="180"/>
      <c r="P662" s="181">
        <f>P663+P665+P668+P670+P673+P675+P677+P684+P689+P691+P693+P695</f>
        <v>0</v>
      </c>
      <c r="Q662" s="180"/>
      <c r="R662" s="181">
        <f>R663+R665+R668+R670+R673+R675+R677+R684+R689+R691+R693+R695</f>
        <v>0</v>
      </c>
      <c r="S662" s="180"/>
      <c r="T662" s="182">
        <f>T663+T665+T668+T670+T673+T675+T677+T684+T689+T691+T693+T695</f>
        <v>0</v>
      </c>
      <c r="AR662" s="183" t="s">
        <v>80</v>
      </c>
      <c r="AT662" s="184" t="s">
        <v>71</v>
      </c>
      <c r="AU662" s="184" t="s">
        <v>72</v>
      </c>
      <c r="AY662" s="183" t="s">
        <v>219</v>
      </c>
      <c r="BK662" s="185">
        <f>BK663+BK665+BK668+BK670+BK673+BK675+BK677+BK684+BK689+BK691+BK693+BK695</f>
        <v>0</v>
      </c>
    </row>
    <row r="663" spans="2:63" s="10" customFormat="1" ht="19.9" customHeight="1">
      <c r="B663" s="172"/>
      <c r="C663" s="173"/>
      <c r="D663" s="174" t="s">
        <v>71</v>
      </c>
      <c r="E663" s="198" t="s">
        <v>286</v>
      </c>
      <c r="F663" s="198" t="s">
        <v>287</v>
      </c>
      <c r="G663" s="173"/>
      <c r="H663" s="173"/>
      <c r="I663" s="176"/>
      <c r="J663" s="199">
        <f>BK663</f>
        <v>0</v>
      </c>
      <c r="K663" s="173"/>
      <c r="L663" s="178"/>
      <c r="M663" s="179"/>
      <c r="N663" s="180"/>
      <c r="O663" s="180"/>
      <c r="P663" s="181">
        <f>P664</f>
        <v>0</v>
      </c>
      <c r="Q663" s="180"/>
      <c r="R663" s="181">
        <f>R664</f>
        <v>0</v>
      </c>
      <c r="S663" s="180"/>
      <c r="T663" s="182">
        <f>T664</f>
        <v>0</v>
      </c>
      <c r="AR663" s="183" t="s">
        <v>80</v>
      </c>
      <c r="AT663" s="184" t="s">
        <v>71</v>
      </c>
      <c r="AU663" s="184" t="s">
        <v>80</v>
      </c>
      <c r="AY663" s="183" t="s">
        <v>219</v>
      </c>
      <c r="BK663" s="185">
        <f>BK664</f>
        <v>0</v>
      </c>
    </row>
    <row r="664" spans="2:65" s="1" customFormat="1" ht="25.5" customHeight="1">
      <c r="B664" s="37"/>
      <c r="C664" s="186" t="s">
        <v>642</v>
      </c>
      <c r="D664" s="186" t="s">
        <v>220</v>
      </c>
      <c r="E664" s="187" t="s">
        <v>643</v>
      </c>
      <c r="F664" s="188" t="s">
        <v>644</v>
      </c>
      <c r="G664" s="189" t="s">
        <v>236</v>
      </c>
      <c r="H664" s="190">
        <v>1</v>
      </c>
      <c r="I664" s="191"/>
      <c r="J664" s="192">
        <f>ROUND(I664*H664,2)</f>
        <v>0</v>
      </c>
      <c r="K664" s="188" t="s">
        <v>224</v>
      </c>
      <c r="L664" s="57"/>
      <c r="M664" s="193" t="s">
        <v>21</v>
      </c>
      <c r="N664" s="194" t="s">
        <v>43</v>
      </c>
      <c r="O664" s="38"/>
      <c r="P664" s="195">
        <f>O664*H664</f>
        <v>0</v>
      </c>
      <c r="Q664" s="195">
        <v>0</v>
      </c>
      <c r="R664" s="195">
        <f>Q664*H664</f>
        <v>0</v>
      </c>
      <c r="S664" s="195">
        <v>0</v>
      </c>
      <c r="T664" s="196">
        <f>S664*H664</f>
        <v>0</v>
      </c>
      <c r="AR664" s="20" t="s">
        <v>225</v>
      </c>
      <c r="AT664" s="20" t="s">
        <v>220</v>
      </c>
      <c r="AU664" s="20" t="s">
        <v>82</v>
      </c>
      <c r="AY664" s="20" t="s">
        <v>219</v>
      </c>
      <c r="BE664" s="197">
        <f>IF(N664="základní",J664,0)</f>
        <v>0</v>
      </c>
      <c r="BF664" s="197">
        <f>IF(N664="snížená",J664,0)</f>
        <v>0</v>
      </c>
      <c r="BG664" s="197">
        <f>IF(N664="zákl. přenesená",J664,0)</f>
        <v>0</v>
      </c>
      <c r="BH664" s="197">
        <f>IF(N664="sníž. přenesená",J664,0)</f>
        <v>0</v>
      </c>
      <c r="BI664" s="197">
        <f>IF(N664="nulová",J664,0)</f>
        <v>0</v>
      </c>
      <c r="BJ664" s="20" t="s">
        <v>80</v>
      </c>
      <c r="BK664" s="197">
        <f>ROUND(I664*H664,2)</f>
        <v>0</v>
      </c>
      <c r="BL664" s="20" t="s">
        <v>225</v>
      </c>
      <c r="BM664" s="20" t="s">
        <v>645</v>
      </c>
    </row>
    <row r="665" spans="2:63" s="10" customFormat="1" ht="29.85" customHeight="1">
      <c r="B665" s="172"/>
      <c r="C665" s="173"/>
      <c r="D665" s="174" t="s">
        <v>71</v>
      </c>
      <c r="E665" s="198" t="s">
        <v>232</v>
      </c>
      <c r="F665" s="198" t="s">
        <v>233</v>
      </c>
      <c r="G665" s="173"/>
      <c r="H665" s="173"/>
      <c r="I665" s="176"/>
      <c r="J665" s="199">
        <f>BK665</f>
        <v>0</v>
      </c>
      <c r="K665" s="173"/>
      <c r="L665" s="178"/>
      <c r="M665" s="179"/>
      <c r="N665" s="180"/>
      <c r="O665" s="180"/>
      <c r="P665" s="181">
        <f>SUM(P666:P667)</f>
        <v>0</v>
      </c>
      <c r="Q665" s="180"/>
      <c r="R665" s="181">
        <f>SUM(R666:R667)</f>
        <v>0</v>
      </c>
      <c r="S665" s="180"/>
      <c r="T665" s="182">
        <f>SUM(T666:T667)</f>
        <v>0</v>
      </c>
      <c r="AR665" s="183" t="s">
        <v>80</v>
      </c>
      <c r="AT665" s="184" t="s">
        <v>71</v>
      </c>
      <c r="AU665" s="184" t="s">
        <v>80</v>
      </c>
      <c r="AY665" s="183" t="s">
        <v>219</v>
      </c>
      <c r="BK665" s="185">
        <f>SUM(BK666:BK667)</f>
        <v>0</v>
      </c>
    </row>
    <row r="666" spans="2:65" s="1" customFormat="1" ht="16.5" customHeight="1">
      <c r="B666" s="37"/>
      <c r="C666" s="186" t="s">
        <v>479</v>
      </c>
      <c r="D666" s="186" t="s">
        <v>220</v>
      </c>
      <c r="E666" s="187" t="s">
        <v>292</v>
      </c>
      <c r="F666" s="188" t="s">
        <v>235</v>
      </c>
      <c r="G666" s="189" t="s">
        <v>236</v>
      </c>
      <c r="H666" s="190">
        <v>1</v>
      </c>
      <c r="I666" s="191"/>
      <c r="J666" s="192">
        <f>ROUND(I666*H666,2)</f>
        <v>0</v>
      </c>
      <c r="K666" s="188" t="s">
        <v>224</v>
      </c>
      <c r="L666" s="57"/>
      <c r="M666" s="193" t="s">
        <v>21</v>
      </c>
      <c r="N666" s="194" t="s">
        <v>43</v>
      </c>
      <c r="O666" s="38"/>
      <c r="P666" s="195">
        <f>O666*H666</f>
        <v>0</v>
      </c>
      <c r="Q666" s="195">
        <v>0</v>
      </c>
      <c r="R666" s="195">
        <f>Q666*H666</f>
        <v>0</v>
      </c>
      <c r="S666" s="195">
        <v>0</v>
      </c>
      <c r="T666" s="196">
        <f>S666*H666</f>
        <v>0</v>
      </c>
      <c r="AR666" s="20" t="s">
        <v>225</v>
      </c>
      <c r="AT666" s="20" t="s">
        <v>220</v>
      </c>
      <c r="AU666" s="20" t="s">
        <v>82</v>
      </c>
      <c r="AY666" s="20" t="s">
        <v>219</v>
      </c>
      <c r="BE666" s="197">
        <f>IF(N666="základní",J666,0)</f>
        <v>0</v>
      </c>
      <c r="BF666" s="197">
        <f>IF(N666="snížená",J666,0)</f>
        <v>0</v>
      </c>
      <c r="BG666" s="197">
        <f>IF(N666="zákl. přenesená",J666,0)</f>
        <v>0</v>
      </c>
      <c r="BH666" s="197">
        <f>IF(N666="sníž. přenesená",J666,0)</f>
        <v>0</v>
      </c>
      <c r="BI666" s="197">
        <f>IF(N666="nulová",J666,0)</f>
        <v>0</v>
      </c>
      <c r="BJ666" s="20" t="s">
        <v>80</v>
      </c>
      <c r="BK666" s="197">
        <f>ROUND(I666*H666,2)</f>
        <v>0</v>
      </c>
      <c r="BL666" s="20" t="s">
        <v>225</v>
      </c>
      <c r="BM666" s="20" t="s">
        <v>646</v>
      </c>
    </row>
    <row r="667" spans="2:65" s="1" customFormat="1" ht="16.5" customHeight="1">
      <c r="B667" s="37"/>
      <c r="C667" s="186" t="s">
        <v>647</v>
      </c>
      <c r="D667" s="186" t="s">
        <v>220</v>
      </c>
      <c r="E667" s="187" t="s">
        <v>294</v>
      </c>
      <c r="F667" s="188" t="s">
        <v>240</v>
      </c>
      <c r="G667" s="189" t="s">
        <v>236</v>
      </c>
      <c r="H667" s="190">
        <v>1</v>
      </c>
      <c r="I667" s="191"/>
      <c r="J667" s="192">
        <f>ROUND(I667*H667,2)</f>
        <v>0</v>
      </c>
      <c r="K667" s="188" t="s">
        <v>224</v>
      </c>
      <c r="L667" s="57"/>
      <c r="M667" s="193" t="s">
        <v>21</v>
      </c>
      <c r="N667" s="194" t="s">
        <v>43</v>
      </c>
      <c r="O667" s="38"/>
      <c r="P667" s="195">
        <f>O667*H667</f>
        <v>0</v>
      </c>
      <c r="Q667" s="195">
        <v>0</v>
      </c>
      <c r="R667" s="195">
        <f>Q667*H667</f>
        <v>0</v>
      </c>
      <c r="S667" s="195">
        <v>0</v>
      </c>
      <c r="T667" s="196">
        <f>S667*H667</f>
        <v>0</v>
      </c>
      <c r="AR667" s="20" t="s">
        <v>225</v>
      </c>
      <c r="AT667" s="20" t="s">
        <v>220</v>
      </c>
      <c r="AU667" s="20" t="s">
        <v>82</v>
      </c>
      <c r="AY667" s="20" t="s">
        <v>219</v>
      </c>
      <c r="BE667" s="197">
        <f>IF(N667="základní",J667,0)</f>
        <v>0</v>
      </c>
      <c r="BF667" s="197">
        <f>IF(N667="snížená",J667,0)</f>
        <v>0</v>
      </c>
      <c r="BG667" s="197">
        <f>IF(N667="zákl. přenesená",J667,0)</f>
        <v>0</v>
      </c>
      <c r="BH667" s="197">
        <f>IF(N667="sníž. přenesená",J667,0)</f>
        <v>0</v>
      </c>
      <c r="BI667" s="197">
        <f>IF(N667="nulová",J667,0)</f>
        <v>0</v>
      </c>
      <c r="BJ667" s="20" t="s">
        <v>80</v>
      </c>
      <c r="BK667" s="197">
        <f>ROUND(I667*H667,2)</f>
        <v>0</v>
      </c>
      <c r="BL667" s="20" t="s">
        <v>225</v>
      </c>
      <c r="BM667" s="20" t="s">
        <v>648</v>
      </c>
    </row>
    <row r="668" spans="2:63" s="10" customFormat="1" ht="29.85" customHeight="1">
      <c r="B668" s="172"/>
      <c r="C668" s="173"/>
      <c r="D668" s="174" t="s">
        <v>71</v>
      </c>
      <c r="E668" s="198" t="s">
        <v>242</v>
      </c>
      <c r="F668" s="198" t="s">
        <v>243</v>
      </c>
      <c r="G668" s="173"/>
      <c r="H668" s="173"/>
      <c r="I668" s="176"/>
      <c r="J668" s="199">
        <f>BK668</f>
        <v>0</v>
      </c>
      <c r="K668" s="173"/>
      <c r="L668" s="178"/>
      <c r="M668" s="179"/>
      <c r="N668" s="180"/>
      <c r="O668" s="180"/>
      <c r="P668" s="181">
        <f>P669</f>
        <v>0</v>
      </c>
      <c r="Q668" s="180"/>
      <c r="R668" s="181">
        <f>R669</f>
        <v>0</v>
      </c>
      <c r="S668" s="180"/>
      <c r="T668" s="182">
        <f>T669</f>
        <v>0</v>
      </c>
      <c r="AR668" s="183" t="s">
        <v>80</v>
      </c>
      <c r="AT668" s="184" t="s">
        <v>71</v>
      </c>
      <c r="AU668" s="184" t="s">
        <v>80</v>
      </c>
      <c r="AY668" s="183" t="s">
        <v>219</v>
      </c>
      <c r="BK668" s="185">
        <f>BK669</f>
        <v>0</v>
      </c>
    </row>
    <row r="669" spans="2:65" s="1" customFormat="1" ht="16.5" customHeight="1">
      <c r="B669" s="37"/>
      <c r="C669" s="186" t="s">
        <v>481</v>
      </c>
      <c r="D669" s="186" t="s">
        <v>220</v>
      </c>
      <c r="E669" s="187" t="s">
        <v>297</v>
      </c>
      <c r="F669" s="188" t="s">
        <v>245</v>
      </c>
      <c r="G669" s="189" t="s">
        <v>236</v>
      </c>
      <c r="H669" s="190">
        <v>1</v>
      </c>
      <c r="I669" s="191"/>
      <c r="J669" s="192">
        <f>ROUND(I669*H669,2)</f>
        <v>0</v>
      </c>
      <c r="K669" s="188" t="s">
        <v>224</v>
      </c>
      <c r="L669" s="57"/>
      <c r="M669" s="193" t="s">
        <v>21</v>
      </c>
      <c r="N669" s="194" t="s">
        <v>43</v>
      </c>
      <c r="O669" s="38"/>
      <c r="P669" s="195">
        <f>O669*H669</f>
        <v>0</v>
      </c>
      <c r="Q669" s="195">
        <v>0</v>
      </c>
      <c r="R669" s="195">
        <f>Q669*H669</f>
        <v>0</v>
      </c>
      <c r="S669" s="195">
        <v>0</v>
      </c>
      <c r="T669" s="196">
        <f>S669*H669</f>
        <v>0</v>
      </c>
      <c r="AR669" s="20" t="s">
        <v>225</v>
      </c>
      <c r="AT669" s="20" t="s">
        <v>220</v>
      </c>
      <c r="AU669" s="20" t="s">
        <v>82</v>
      </c>
      <c r="AY669" s="20" t="s">
        <v>219</v>
      </c>
      <c r="BE669" s="197">
        <f>IF(N669="základní",J669,0)</f>
        <v>0</v>
      </c>
      <c r="BF669" s="197">
        <f>IF(N669="snížená",J669,0)</f>
        <v>0</v>
      </c>
      <c r="BG669" s="197">
        <f>IF(N669="zákl. přenesená",J669,0)</f>
        <v>0</v>
      </c>
      <c r="BH669" s="197">
        <f>IF(N669="sníž. přenesená",J669,0)</f>
        <v>0</v>
      </c>
      <c r="BI669" s="197">
        <f>IF(N669="nulová",J669,0)</f>
        <v>0</v>
      </c>
      <c r="BJ669" s="20" t="s">
        <v>80</v>
      </c>
      <c r="BK669" s="197">
        <f>ROUND(I669*H669,2)</f>
        <v>0</v>
      </c>
      <c r="BL669" s="20" t="s">
        <v>225</v>
      </c>
      <c r="BM669" s="20" t="s">
        <v>649</v>
      </c>
    </row>
    <row r="670" spans="2:63" s="10" customFormat="1" ht="29.85" customHeight="1">
      <c r="B670" s="172"/>
      <c r="C670" s="173"/>
      <c r="D670" s="174" t="s">
        <v>71</v>
      </c>
      <c r="E670" s="198" t="s">
        <v>299</v>
      </c>
      <c r="F670" s="198" t="s">
        <v>300</v>
      </c>
      <c r="G670" s="173"/>
      <c r="H670" s="173"/>
      <c r="I670" s="176"/>
      <c r="J670" s="199">
        <f>BK670</f>
        <v>0</v>
      </c>
      <c r="K670" s="173"/>
      <c r="L670" s="178"/>
      <c r="M670" s="179"/>
      <c r="N670" s="180"/>
      <c r="O670" s="180"/>
      <c r="P670" s="181">
        <f>SUM(P671:P672)</f>
        <v>0</v>
      </c>
      <c r="Q670" s="180"/>
      <c r="R670" s="181">
        <f>SUM(R671:R672)</f>
        <v>0</v>
      </c>
      <c r="S670" s="180"/>
      <c r="T670" s="182">
        <f>SUM(T671:T672)</f>
        <v>0</v>
      </c>
      <c r="AR670" s="183" t="s">
        <v>80</v>
      </c>
      <c r="AT670" s="184" t="s">
        <v>71</v>
      </c>
      <c r="AU670" s="184" t="s">
        <v>80</v>
      </c>
      <c r="AY670" s="183" t="s">
        <v>219</v>
      </c>
      <c r="BK670" s="185">
        <f>SUM(BK671:BK672)</f>
        <v>0</v>
      </c>
    </row>
    <row r="671" spans="2:65" s="1" customFormat="1" ht="16.5" customHeight="1">
      <c r="B671" s="37"/>
      <c r="C671" s="186" t="s">
        <v>650</v>
      </c>
      <c r="D671" s="186" t="s">
        <v>220</v>
      </c>
      <c r="E671" s="187" t="s">
        <v>301</v>
      </c>
      <c r="F671" s="188" t="s">
        <v>302</v>
      </c>
      <c r="G671" s="189" t="s">
        <v>236</v>
      </c>
      <c r="H671" s="190">
        <v>1</v>
      </c>
      <c r="I671" s="191"/>
      <c r="J671" s="192">
        <f>ROUND(I671*H671,2)</f>
        <v>0</v>
      </c>
      <c r="K671" s="188" t="s">
        <v>224</v>
      </c>
      <c r="L671" s="57"/>
      <c r="M671" s="193" t="s">
        <v>21</v>
      </c>
      <c r="N671" s="194" t="s">
        <v>43</v>
      </c>
      <c r="O671" s="38"/>
      <c r="P671" s="195">
        <f>O671*H671</f>
        <v>0</v>
      </c>
      <c r="Q671" s="195">
        <v>0</v>
      </c>
      <c r="R671" s="195">
        <f>Q671*H671</f>
        <v>0</v>
      </c>
      <c r="S671" s="195">
        <v>0</v>
      </c>
      <c r="T671" s="196">
        <f>S671*H671</f>
        <v>0</v>
      </c>
      <c r="AR671" s="20" t="s">
        <v>225</v>
      </c>
      <c r="AT671" s="20" t="s">
        <v>220</v>
      </c>
      <c r="AU671" s="20" t="s">
        <v>82</v>
      </c>
      <c r="AY671" s="20" t="s">
        <v>219</v>
      </c>
      <c r="BE671" s="197">
        <f>IF(N671="základní",J671,0)</f>
        <v>0</v>
      </c>
      <c r="BF671" s="197">
        <f>IF(N671="snížená",J671,0)</f>
        <v>0</v>
      </c>
      <c r="BG671" s="197">
        <f>IF(N671="zákl. přenesená",J671,0)</f>
        <v>0</v>
      </c>
      <c r="BH671" s="197">
        <f>IF(N671="sníž. přenesená",J671,0)</f>
        <v>0</v>
      </c>
      <c r="BI671" s="197">
        <f>IF(N671="nulová",J671,0)</f>
        <v>0</v>
      </c>
      <c r="BJ671" s="20" t="s">
        <v>80</v>
      </c>
      <c r="BK671" s="197">
        <f>ROUND(I671*H671,2)</f>
        <v>0</v>
      </c>
      <c r="BL671" s="20" t="s">
        <v>225</v>
      </c>
      <c r="BM671" s="20" t="s">
        <v>651</v>
      </c>
    </row>
    <row r="672" spans="2:65" s="1" customFormat="1" ht="16.5" customHeight="1">
      <c r="B672" s="37"/>
      <c r="C672" s="186" t="s">
        <v>482</v>
      </c>
      <c r="D672" s="186" t="s">
        <v>220</v>
      </c>
      <c r="E672" s="187" t="s">
        <v>304</v>
      </c>
      <c r="F672" s="188" t="s">
        <v>305</v>
      </c>
      <c r="G672" s="189" t="s">
        <v>236</v>
      </c>
      <c r="H672" s="190">
        <v>3</v>
      </c>
      <c r="I672" s="191"/>
      <c r="J672" s="192">
        <f>ROUND(I672*H672,2)</f>
        <v>0</v>
      </c>
      <c r="K672" s="188" t="s">
        <v>224</v>
      </c>
      <c r="L672" s="57"/>
      <c r="M672" s="193" t="s">
        <v>21</v>
      </c>
      <c r="N672" s="194" t="s">
        <v>43</v>
      </c>
      <c r="O672" s="38"/>
      <c r="P672" s="195">
        <f>O672*H672</f>
        <v>0</v>
      </c>
      <c r="Q672" s="195">
        <v>0</v>
      </c>
      <c r="R672" s="195">
        <f>Q672*H672</f>
        <v>0</v>
      </c>
      <c r="S672" s="195">
        <v>0</v>
      </c>
      <c r="T672" s="196">
        <f>S672*H672</f>
        <v>0</v>
      </c>
      <c r="AR672" s="20" t="s">
        <v>225</v>
      </c>
      <c r="AT672" s="20" t="s">
        <v>220</v>
      </c>
      <c r="AU672" s="20" t="s">
        <v>82</v>
      </c>
      <c r="AY672" s="20" t="s">
        <v>219</v>
      </c>
      <c r="BE672" s="197">
        <f>IF(N672="základní",J672,0)</f>
        <v>0</v>
      </c>
      <c r="BF672" s="197">
        <f>IF(N672="snížená",J672,0)</f>
        <v>0</v>
      </c>
      <c r="BG672" s="197">
        <f>IF(N672="zákl. přenesená",J672,0)</f>
        <v>0</v>
      </c>
      <c r="BH672" s="197">
        <f>IF(N672="sníž. přenesená",J672,0)</f>
        <v>0</v>
      </c>
      <c r="BI672" s="197">
        <f>IF(N672="nulová",J672,0)</f>
        <v>0</v>
      </c>
      <c r="BJ672" s="20" t="s">
        <v>80</v>
      </c>
      <c r="BK672" s="197">
        <f>ROUND(I672*H672,2)</f>
        <v>0</v>
      </c>
      <c r="BL672" s="20" t="s">
        <v>225</v>
      </c>
      <c r="BM672" s="20" t="s">
        <v>652</v>
      </c>
    </row>
    <row r="673" spans="2:63" s="10" customFormat="1" ht="29.85" customHeight="1">
      <c r="B673" s="172"/>
      <c r="C673" s="173"/>
      <c r="D673" s="174" t="s">
        <v>71</v>
      </c>
      <c r="E673" s="198" t="s">
        <v>307</v>
      </c>
      <c r="F673" s="198" t="s">
        <v>308</v>
      </c>
      <c r="G673" s="173"/>
      <c r="H673" s="173"/>
      <c r="I673" s="176"/>
      <c r="J673" s="199">
        <f>BK673</f>
        <v>0</v>
      </c>
      <c r="K673" s="173"/>
      <c r="L673" s="178"/>
      <c r="M673" s="179"/>
      <c r="N673" s="180"/>
      <c r="O673" s="180"/>
      <c r="P673" s="181">
        <f>P674</f>
        <v>0</v>
      </c>
      <c r="Q673" s="180"/>
      <c r="R673" s="181">
        <f>R674</f>
        <v>0</v>
      </c>
      <c r="S673" s="180"/>
      <c r="T673" s="182">
        <f>T674</f>
        <v>0</v>
      </c>
      <c r="AR673" s="183" t="s">
        <v>80</v>
      </c>
      <c r="AT673" s="184" t="s">
        <v>71</v>
      </c>
      <c r="AU673" s="184" t="s">
        <v>80</v>
      </c>
      <c r="AY673" s="183" t="s">
        <v>219</v>
      </c>
      <c r="BK673" s="185">
        <f>BK674</f>
        <v>0</v>
      </c>
    </row>
    <row r="674" spans="2:65" s="1" customFormat="1" ht="16.5" customHeight="1">
      <c r="B674" s="37"/>
      <c r="C674" s="186" t="s">
        <v>653</v>
      </c>
      <c r="D674" s="186" t="s">
        <v>220</v>
      </c>
      <c r="E674" s="187" t="s">
        <v>309</v>
      </c>
      <c r="F674" s="188" t="s">
        <v>310</v>
      </c>
      <c r="G674" s="189" t="s">
        <v>236</v>
      </c>
      <c r="H674" s="190">
        <v>1</v>
      </c>
      <c r="I674" s="191"/>
      <c r="J674" s="192">
        <f>ROUND(I674*H674,2)</f>
        <v>0</v>
      </c>
      <c r="K674" s="188" t="s">
        <v>224</v>
      </c>
      <c r="L674" s="57"/>
      <c r="M674" s="193" t="s">
        <v>21</v>
      </c>
      <c r="N674" s="194" t="s">
        <v>43</v>
      </c>
      <c r="O674" s="38"/>
      <c r="P674" s="195">
        <f>O674*H674</f>
        <v>0</v>
      </c>
      <c r="Q674" s="195">
        <v>0</v>
      </c>
      <c r="R674" s="195">
        <f>Q674*H674</f>
        <v>0</v>
      </c>
      <c r="S674" s="195">
        <v>0</v>
      </c>
      <c r="T674" s="196">
        <f>S674*H674</f>
        <v>0</v>
      </c>
      <c r="AR674" s="20" t="s">
        <v>225</v>
      </c>
      <c r="AT674" s="20" t="s">
        <v>220</v>
      </c>
      <c r="AU674" s="20" t="s">
        <v>82</v>
      </c>
      <c r="AY674" s="20" t="s">
        <v>219</v>
      </c>
      <c r="BE674" s="197">
        <f>IF(N674="základní",J674,0)</f>
        <v>0</v>
      </c>
      <c r="BF674" s="197">
        <f>IF(N674="snížená",J674,0)</f>
        <v>0</v>
      </c>
      <c r="BG674" s="197">
        <f>IF(N674="zákl. přenesená",J674,0)</f>
        <v>0</v>
      </c>
      <c r="BH674" s="197">
        <f>IF(N674="sníž. přenesená",J674,0)</f>
        <v>0</v>
      </c>
      <c r="BI674" s="197">
        <f>IF(N674="nulová",J674,0)</f>
        <v>0</v>
      </c>
      <c r="BJ674" s="20" t="s">
        <v>80</v>
      </c>
      <c r="BK674" s="197">
        <f>ROUND(I674*H674,2)</f>
        <v>0</v>
      </c>
      <c r="BL674" s="20" t="s">
        <v>225</v>
      </c>
      <c r="BM674" s="20" t="s">
        <v>654</v>
      </c>
    </row>
    <row r="675" spans="2:63" s="10" customFormat="1" ht="29.85" customHeight="1">
      <c r="B675" s="172"/>
      <c r="C675" s="173"/>
      <c r="D675" s="174" t="s">
        <v>71</v>
      </c>
      <c r="E675" s="198" t="s">
        <v>312</v>
      </c>
      <c r="F675" s="198" t="s">
        <v>313</v>
      </c>
      <c r="G675" s="173"/>
      <c r="H675" s="173"/>
      <c r="I675" s="176"/>
      <c r="J675" s="199">
        <f>BK675</f>
        <v>0</v>
      </c>
      <c r="K675" s="173"/>
      <c r="L675" s="178"/>
      <c r="M675" s="179"/>
      <c r="N675" s="180"/>
      <c r="O675" s="180"/>
      <c r="P675" s="181">
        <f>P676</f>
        <v>0</v>
      </c>
      <c r="Q675" s="180"/>
      <c r="R675" s="181">
        <f>R676</f>
        <v>0</v>
      </c>
      <c r="S675" s="180"/>
      <c r="T675" s="182">
        <f>T676</f>
        <v>0</v>
      </c>
      <c r="AR675" s="183" t="s">
        <v>80</v>
      </c>
      <c r="AT675" s="184" t="s">
        <v>71</v>
      </c>
      <c r="AU675" s="184" t="s">
        <v>80</v>
      </c>
      <c r="AY675" s="183" t="s">
        <v>219</v>
      </c>
      <c r="BK675" s="185">
        <f>BK676</f>
        <v>0</v>
      </c>
    </row>
    <row r="676" spans="2:65" s="1" customFormat="1" ht="16.5" customHeight="1">
      <c r="B676" s="37"/>
      <c r="C676" s="186" t="s">
        <v>484</v>
      </c>
      <c r="D676" s="186" t="s">
        <v>220</v>
      </c>
      <c r="E676" s="187" t="s">
        <v>655</v>
      </c>
      <c r="F676" s="188" t="s">
        <v>316</v>
      </c>
      <c r="G676" s="189" t="s">
        <v>236</v>
      </c>
      <c r="H676" s="190">
        <v>4</v>
      </c>
      <c r="I676" s="191"/>
      <c r="J676" s="192">
        <f>ROUND(I676*H676,2)</f>
        <v>0</v>
      </c>
      <c r="K676" s="188" t="s">
        <v>224</v>
      </c>
      <c r="L676" s="57"/>
      <c r="M676" s="193" t="s">
        <v>21</v>
      </c>
      <c r="N676" s="194" t="s">
        <v>43</v>
      </c>
      <c r="O676" s="38"/>
      <c r="P676" s="195">
        <f>O676*H676</f>
        <v>0</v>
      </c>
      <c r="Q676" s="195">
        <v>0</v>
      </c>
      <c r="R676" s="195">
        <f>Q676*H676</f>
        <v>0</v>
      </c>
      <c r="S676" s="195">
        <v>0</v>
      </c>
      <c r="T676" s="196">
        <f>S676*H676</f>
        <v>0</v>
      </c>
      <c r="AR676" s="20" t="s">
        <v>225</v>
      </c>
      <c r="AT676" s="20" t="s">
        <v>220</v>
      </c>
      <c r="AU676" s="20" t="s">
        <v>82</v>
      </c>
      <c r="AY676" s="20" t="s">
        <v>219</v>
      </c>
      <c r="BE676" s="197">
        <f>IF(N676="základní",J676,0)</f>
        <v>0</v>
      </c>
      <c r="BF676" s="197">
        <f>IF(N676="snížená",J676,0)</f>
        <v>0</v>
      </c>
      <c r="BG676" s="197">
        <f>IF(N676="zákl. přenesená",J676,0)</f>
        <v>0</v>
      </c>
      <c r="BH676" s="197">
        <f>IF(N676="sníž. přenesená",J676,0)</f>
        <v>0</v>
      </c>
      <c r="BI676" s="197">
        <f>IF(N676="nulová",J676,0)</f>
        <v>0</v>
      </c>
      <c r="BJ676" s="20" t="s">
        <v>80</v>
      </c>
      <c r="BK676" s="197">
        <f>ROUND(I676*H676,2)</f>
        <v>0</v>
      </c>
      <c r="BL676" s="20" t="s">
        <v>225</v>
      </c>
      <c r="BM676" s="20" t="s">
        <v>656</v>
      </c>
    </row>
    <row r="677" spans="2:63" s="10" customFormat="1" ht="29.85" customHeight="1">
      <c r="B677" s="172"/>
      <c r="C677" s="173"/>
      <c r="D677" s="174" t="s">
        <v>71</v>
      </c>
      <c r="E677" s="198" t="s">
        <v>247</v>
      </c>
      <c r="F677" s="198" t="s">
        <v>248</v>
      </c>
      <c r="G677" s="173"/>
      <c r="H677" s="173"/>
      <c r="I677" s="176"/>
      <c r="J677" s="199">
        <f>BK677</f>
        <v>0</v>
      </c>
      <c r="K677" s="173"/>
      <c r="L677" s="178"/>
      <c r="M677" s="179"/>
      <c r="N677" s="180"/>
      <c r="O677" s="180"/>
      <c r="P677" s="181">
        <f>SUM(P678:P683)</f>
        <v>0</v>
      </c>
      <c r="Q677" s="180"/>
      <c r="R677" s="181">
        <f>SUM(R678:R683)</f>
        <v>0</v>
      </c>
      <c r="S677" s="180"/>
      <c r="T677" s="182">
        <f>SUM(T678:T683)</f>
        <v>0</v>
      </c>
      <c r="AR677" s="183" t="s">
        <v>80</v>
      </c>
      <c r="AT677" s="184" t="s">
        <v>71</v>
      </c>
      <c r="AU677" s="184" t="s">
        <v>80</v>
      </c>
      <c r="AY677" s="183" t="s">
        <v>219</v>
      </c>
      <c r="BK677" s="185">
        <f>SUM(BK678:BK683)</f>
        <v>0</v>
      </c>
    </row>
    <row r="678" spans="2:65" s="1" customFormat="1" ht="16.5" customHeight="1">
      <c r="B678" s="37"/>
      <c r="C678" s="186" t="s">
        <v>657</v>
      </c>
      <c r="D678" s="186" t="s">
        <v>220</v>
      </c>
      <c r="E678" s="187" t="s">
        <v>400</v>
      </c>
      <c r="F678" s="188" t="s">
        <v>319</v>
      </c>
      <c r="G678" s="189" t="s">
        <v>236</v>
      </c>
      <c r="H678" s="190">
        <v>4</v>
      </c>
      <c r="I678" s="191"/>
      <c r="J678" s="192">
        <f aca="true" t="shared" si="130" ref="J678:J683">ROUND(I678*H678,2)</f>
        <v>0</v>
      </c>
      <c r="K678" s="188" t="s">
        <v>224</v>
      </c>
      <c r="L678" s="57"/>
      <c r="M678" s="193" t="s">
        <v>21</v>
      </c>
      <c r="N678" s="194" t="s">
        <v>43</v>
      </c>
      <c r="O678" s="38"/>
      <c r="P678" s="195">
        <f aca="true" t="shared" si="131" ref="P678:P683">O678*H678</f>
        <v>0</v>
      </c>
      <c r="Q678" s="195">
        <v>0</v>
      </c>
      <c r="R678" s="195">
        <f aca="true" t="shared" si="132" ref="R678:R683">Q678*H678</f>
        <v>0</v>
      </c>
      <c r="S678" s="195">
        <v>0</v>
      </c>
      <c r="T678" s="196">
        <f aca="true" t="shared" si="133" ref="T678:T683">S678*H678</f>
        <v>0</v>
      </c>
      <c r="AR678" s="20" t="s">
        <v>225</v>
      </c>
      <c r="AT678" s="20" t="s">
        <v>220</v>
      </c>
      <c r="AU678" s="20" t="s">
        <v>82</v>
      </c>
      <c r="AY678" s="20" t="s">
        <v>219</v>
      </c>
      <c r="BE678" s="197">
        <f aca="true" t="shared" si="134" ref="BE678:BE683">IF(N678="základní",J678,0)</f>
        <v>0</v>
      </c>
      <c r="BF678" s="197">
        <f aca="true" t="shared" si="135" ref="BF678:BF683">IF(N678="snížená",J678,0)</f>
        <v>0</v>
      </c>
      <c r="BG678" s="197">
        <f aca="true" t="shared" si="136" ref="BG678:BG683">IF(N678="zákl. přenesená",J678,0)</f>
        <v>0</v>
      </c>
      <c r="BH678" s="197">
        <f aca="true" t="shared" si="137" ref="BH678:BH683">IF(N678="sníž. přenesená",J678,0)</f>
        <v>0</v>
      </c>
      <c r="BI678" s="197">
        <f aca="true" t="shared" si="138" ref="BI678:BI683">IF(N678="nulová",J678,0)</f>
        <v>0</v>
      </c>
      <c r="BJ678" s="20" t="s">
        <v>80</v>
      </c>
      <c r="BK678" s="197">
        <f aca="true" t="shared" si="139" ref="BK678:BK683">ROUND(I678*H678,2)</f>
        <v>0</v>
      </c>
      <c r="BL678" s="20" t="s">
        <v>225</v>
      </c>
      <c r="BM678" s="20" t="s">
        <v>658</v>
      </c>
    </row>
    <row r="679" spans="2:65" s="1" customFormat="1" ht="16.5" customHeight="1">
      <c r="B679" s="37"/>
      <c r="C679" s="186" t="s">
        <v>486</v>
      </c>
      <c r="D679" s="186" t="s">
        <v>220</v>
      </c>
      <c r="E679" s="187" t="s">
        <v>457</v>
      </c>
      <c r="F679" s="188" t="s">
        <v>323</v>
      </c>
      <c r="G679" s="189" t="s">
        <v>236</v>
      </c>
      <c r="H679" s="190">
        <v>1</v>
      </c>
      <c r="I679" s="191"/>
      <c r="J679" s="192">
        <f t="shared" si="130"/>
        <v>0</v>
      </c>
      <c r="K679" s="188" t="s">
        <v>224</v>
      </c>
      <c r="L679" s="57"/>
      <c r="M679" s="193" t="s">
        <v>21</v>
      </c>
      <c r="N679" s="194" t="s">
        <v>43</v>
      </c>
      <c r="O679" s="38"/>
      <c r="P679" s="195">
        <f t="shared" si="131"/>
        <v>0</v>
      </c>
      <c r="Q679" s="195">
        <v>0</v>
      </c>
      <c r="R679" s="195">
        <f t="shared" si="132"/>
        <v>0</v>
      </c>
      <c r="S679" s="195">
        <v>0</v>
      </c>
      <c r="T679" s="196">
        <f t="shared" si="133"/>
        <v>0</v>
      </c>
      <c r="AR679" s="20" t="s">
        <v>225</v>
      </c>
      <c r="AT679" s="20" t="s">
        <v>220</v>
      </c>
      <c r="AU679" s="20" t="s">
        <v>82</v>
      </c>
      <c r="AY679" s="20" t="s">
        <v>219</v>
      </c>
      <c r="BE679" s="197">
        <f t="shared" si="134"/>
        <v>0</v>
      </c>
      <c r="BF679" s="197">
        <f t="shared" si="135"/>
        <v>0</v>
      </c>
      <c r="BG679" s="197">
        <f t="shared" si="136"/>
        <v>0</v>
      </c>
      <c r="BH679" s="197">
        <f t="shared" si="137"/>
        <v>0</v>
      </c>
      <c r="BI679" s="197">
        <f t="shared" si="138"/>
        <v>0</v>
      </c>
      <c r="BJ679" s="20" t="s">
        <v>80</v>
      </c>
      <c r="BK679" s="197">
        <f t="shared" si="139"/>
        <v>0</v>
      </c>
      <c r="BL679" s="20" t="s">
        <v>225</v>
      </c>
      <c r="BM679" s="20" t="s">
        <v>659</v>
      </c>
    </row>
    <row r="680" spans="2:65" s="1" customFormat="1" ht="16.5" customHeight="1">
      <c r="B680" s="37"/>
      <c r="C680" s="186" t="s">
        <v>660</v>
      </c>
      <c r="D680" s="186" t="s">
        <v>220</v>
      </c>
      <c r="E680" s="187" t="s">
        <v>325</v>
      </c>
      <c r="F680" s="188" t="s">
        <v>326</v>
      </c>
      <c r="G680" s="189" t="s">
        <v>236</v>
      </c>
      <c r="H680" s="190">
        <v>6</v>
      </c>
      <c r="I680" s="191"/>
      <c r="J680" s="192">
        <f t="shared" si="130"/>
        <v>0</v>
      </c>
      <c r="K680" s="188" t="s">
        <v>224</v>
      </c>
      <c r="L680" s="57"/>
      <c r="M680" s="193" t="s">
        <v>21</v>
      </c>
      <c r="N680" s="194" t="s">
        <v>43</v>
      </c>
      <c r="O680" s="38"/>
      <c r="P680" s="195">
        <f t="shared" si="131"/>
        <v>0</v>
      </c>
      <c r="Q680" s="195">
        <v>0</v>
      </c>
      <c r="R680" s="195">
        <f t="shared" si="132"/>
        <v>0</v>
      </c>
      <c r="S680" s="195">
        <v>0</v>
      </c>
      <c r="T680" s="196">
        <f t="shared" si="133"/>
        <v>0</v>
      </c>
      <c r="AR680" s="20" t="s">
        <v>225</v>
      </c>
      <c r="AT680" s="20" t="s">
        <v>220</v>
      </c>
      <c r="AU680" s="20" t="s">
        <v>82</v>
      </c>
      <c r="AY680" s="20" t="s">
        <v>219</v>
      </c>
      <c r="BE680" s="197">
        <f t="shared" si="134"/>
        <v>0</v>
      </c>
      <c r="BF680" s="197">
        <f t="shared" si="135"/>
        <v>0</v>
      </c>
      <c r="BG680" s="197">
        <f t="shared" si="136"/>
        <v>0</v>
      </c>
      <c r="BH680" s="197">
        <f t="shared" si="137"/>
        <v>0</v>
      </c>
      <c r="BI680" s="197">
        <f t="shared" si="138"/>
        <v>0</v>
      </c>
      <c r="BJ680" s="20" t="s">
        <v>80</v>
      </c>
      <c r="BK680" s="197">
        <f t="shared" si="139"/>
        <v>0</v>
      </c>
      <c r="BL680" s="20" t="s">
        <v>225</v>
      </c>
      <c r="BM680" s="20" t="s">
        <v>661</v>
      </c>
    </row>
    <row r="681" spans="2:65" s="1" customFormat="1" ht="16.5" customHeight="1">
      <c r="B681" s="37"/>
      <c r="C681" s="186" t="s">
        <v>489</v>
      </c>
      <c r="D681" s="186" t="s">
        <v>220</v>
      </c>
      <c r="E681" s="187" t="s">
        <v>329</v>
      </c>
      <c r="F681" s="188" t="s">
        <v>330</v>
      </c>
      <c r="G681" s="189" t="s">
        <v>236</v>
      </c>
      <c r="H681" s="190">
        <v>1</v>
      </c>
      <c r="I681" s="191"/>
      <c r="J681" s="192">
        <f t="shared" si="130"/>
        <v>0</v>
      </c>
      <c r="K681" s="188" t="s">
        <v>224</v>
      </c>
      <c r="L681" s="57"/>
      <c r="M681" s="193" t="s">
        <v>21</v>
      </c>
      <c r="N681" s="194" t="s">
        <v>43</v>
      </c>
      <c r="O681" s="38"/>
      <c r="P681" s="195">
        <f t="shared" si="131"/>
        <v>0</v>
      </c>
      <c r="Q681" s="195">
        <v>0</v>
      </c>
      <c r="R681" s="195">
        <f t="shared" si="132"/>
        <v>0</v>
      </c>
      <c r="S681" s="195">
        <v>0</v>
      </c>
      <c r="T681" s="196">
        <f t="shared" si="133"/>
        <v>0</v>
      </c>
      <c r="AR681" s="20" t="s">
        <v>225</v>
      </c>
      <c r="AT681" s="20" t="s">
        <v>220</v>
      </c>
      <c r="AU681" s="20" t="s">
        <v>82</v>
      </c>
      <c r="AY681" s="20" t="s">
        <v>219</v>
      </c>
      <c r="BE681" s="197">
        <f t="shared" si="134"/>
        <v>0</v>
      </c>
      <c r="BF681" s="197">
        <f t="shared" si="135"/>
        <v>0</v>
      </c>
      <c r="BG681" s="197">
        <f t="shared" si="136"/>
        <v>0</v>
      </c>
      <c r="BH681" s="197">
        <f t="shared" si="137"/>
        <v>0</v>
      </c>
      <c r="BI681" s="197">
        <f t="shared" si="138"/>
        <v>0</v>
      </c>
      <c r="BJ681" s="20" t="s">
        <v>80</v>
      </c>
      <c r="BK681" s="197">
        <f t="shared" si="139"/>
        <v>0</v>
      </c>
      <c r="BL681" s="20" t="s">
        <v>225</v>
      </c>
      <c r="BM681" s="20" t="s">
        <v>662</v>
      </c>
    </row>
    <row r="682" spans="2:65" s="1" customFormat="1" ht="16.5" customHeight="1">
      <c r="B682" s="37"/>
      <c r="C682" s="186" t="s">
        <v>663</v>
      </c>
      <c r="D682" s="186" t="s">
        <v>220</v>
      </c>
      <c r="E682" s="187" t="s">
        <v>664</v>
      </c>
      <c r="F682" s="188" t="s">
        <v>333</v>
      </c>
      <c r="G682" s="189" t="s">
        <v>236</v>
      </c>
      <c r="H682" s="190">
        <v>3</v>
      </c>
      <c r="I682" s="191"/>
      <c r="J682" s="192">
        <f t="shared" si="130"/>
        <v>0</v>
      </c>
      <c r="K682" s="188" t="s">
        <v>224</v>
      </c>
      <c r="L682" s="57"/>
      <c r="M682" s="193" t="s">
        <v>21</v>
      </c>
      <c r="N682" s="194" t="s">
        <v>43</v>
      </c>
      <c r="O682" s="38"/>
      <c r="P682" s="195">
        <f t="shared" si="131"/>
        <v>0</v>
      </c>
      <c r="Q682" s="195">
        <v>0</v>
      </c>
      <c r="R682" s="195">
        <f t="shared" si="132"/>
        <v>0</v>
      </c>
      <c r="S682" s="195">
        <v>0</v>
      </c>
      <c r="T682" s="196">
        <f t="shared" si="133"/>
        <v>0</v>
      </c>
      <c r="AR682" s="20" t="s">
        <v>225</v>
      </c>
      <c r="AT682" s="20" t="s">
        <v>220</v>
      </c>
      <c r="AU682" s="20" t="s">
        <v>82</v>
      </c>
      <c r="AY682" s="20" t="s">
        <v>219</v>
      </c>
      <c r="BE682" s="197">
        <f t="shared" si="134"/>
        <v>0</v>
      </c>
      <c r="BF682" s="197">
        <f t="shared" si="135"/>
        <v>0</v>
      </c>
      <c r="BG682" s="197">
        <f t="shared" si="136"/>
        <v>0</v>
      </c>
      <c r="BH682" s="197">
        <f t="shared" si="137"/>
        <v>0</v>
      </c>
      <c r="BI682" s="197">
        <f t="shared" si="138"/>
        <v>0</v>
      </c>
      <c r="BJ682" s="20" t="s">
        <v>80</v>
      </c>
      <c r="BK682" s="197">
        <f t="shared" si="139"/>
        <v>0</v>
      </c>
      <c r="BL682" s="20" t="s">
        <v>225</v>
      </c>
      <c r="BM682" s="20" t="s">
        <v>665</v>
      </c>
    </row>
    <row r="683" spans="2:65" s="1" customFormat="1" ht="16.5" customHeight="1">
      <c r="B683" s="37"/>
      <c r="C683" s="186" t="s">
        <v>490</v>
      </c>
      <c r="D683" s="186" t="s">
        <v>220</v>
      </c>
      <c r="E683" s="187" t="s">
        <v>336</v>
      </c>
      <c r="F683" s="188" t="s">
        <v>337</v>
      </c>
      <c r="G683" s="189" t="s">
        <v>236</v>
      </c>
      <c r="H683" s="190">
        <v>1</v>
      </c>
      <c r="I683" s="191"/>
      <c r="J683" s="192">
        <f t="shared" si="130"/>
        <v>0</v>
      </c>
      <c r="K683" s="188" t="s">
        <v>224</v>
      </c>
      <c r="L683" s="57"/>
      <c r="M683" s="193" t="s">
        <v>21</v>
      </c>
      <c r="N683" s="194" t="s">
        <v>43</v>
      </c>
      <c r="O683" s="38"/>
      <c r="P683" s="195">
        <f t="shared" si="131"/>
        <v>0</v>
      </c>
      <c r="Q683" s="195">
        <v>0</v>
      </c>
      <c r="R683" s="195">
        <f t="shared" si="132"/>
        <v>0</v>
      </c>
      <c r="S683" s="195">
        <v>0</v>
      </c>
      <c r="T683" s="196">
        <f t="shared" si="133"/>
        <v>0</v>
      </c>
      <c r="AR683" s="20" t="s">
        <v>225</v>
      </c>
      <c r="AT683" s="20" t="s">
        <v>220</v>
      </c>
      <c r="AU683" s="20" t="s">
        <v>82</v>
      </c>
      <c r="AY683" s="20" t="s">
        <v>219</v>
      </c>
      <c r="BE683" s="197">
        <f t="shared" si="134"/>
        <v>0</v>
      </c>
      <c r="BF683" s="197">
        <f t="shared" si="135"/>
        <v>0</v>
      </c>
      <c r="BG683" s="197">
        <f t="shared" si="136"/>
        <v>0</v>
      </c>
      <c r="BH683" s="197">
        <f t="shared" si="137"/>
        <v>0</v>
      </c>
      <c r="BI683" s="197">
        <f t="shared" si="138"/>
        <v>0</v>
      </c>
      <c r="BJ683" s="20" t="s">
        <v>80</v>
      </c>
      <c r="BK683" s="197">
        <f t="shared" si="139"/>
        <v>0</v>
      </c>
      <c r="BL683" s="20" t="s">
        <v>225</v>
      </c>
      <c r="BM683" s="20" t="s">
        <v>666</v>
      </c>
    </row>
    <row r="684" spans="2:63" s="10" customFormat="1" ht="29.85" customHeight="1">
      <c r="B684" s="172"/>
      <c r="C684" s="173"/>
      <c r="D684" s="174" t="s">
        <v>71</v>
      </c>
      <c r="E684" s="198" t="s">
        <v>339</v>
      </c>
      <c r="F684" s="198" t="s">
        <v>340</v>
      </c>
      <c r="G684" s="173"/>
      <c r="H684" s="173"/>
      <c r="I684" s="176"/>
      <c r="J684" s="199">
        <f>BK684</f>
        <v>0</v>
      </c>
      <c r="K684" s="173"/>
      <c r="L684" s="178"/>
      <c r="M684" s="179"/>
      <c r="N684" s="180"/>
      <c r="O684" s="180"/>
      <c r="P684" s="181">
        <f>SUM(P685:P688)</f>
        <v>0</v>
      </c>
      <c r="Q684" s="180"/>
      <c r="R684" s="181">
        <f>SUM(R685:R688)</f>
        <v>0</v>
      </c>
      <c r="S684" s="180"/>
      <c r="T684" s="182">
        <f>SUM(T685:T688)</f>
        <v>0</v>
      </c>
      <c r="AR684" s="183" t="s">
        <v>80</v>
      </c>
      <c r="AT684" s="184" t="s">
        <v>71</v>
      </c>
      <c r="AU684" s="184" t="s">
        <v>80</v>
      </c>
      <c r="AY684" s="183" t="s">
        <v>219</v>
      </c>
      <c r="BK684" s="185">
        <f>SUM(BK685:BK688)</f>
        <v>0</v>
      </c>
    </row>
    <row r="685" spans="2:65" s="1" customFormat="1" ht="16.5" customHeight="1">
      <c r="B685" s="37"/>
      <c r="C685" s="186" t="s">
        <v>667</v>
      </c>
      <c r="D685" s="186" t="s">
        <v>220</v>
      </c>
      <c r="E685" s="187" t="s">
        <v>341</v>
      </c>
      <c r="F685" s="188" t="s">
        <v>342</v>
      </c>
      <c r="G685" s="189" t="s">
        <v>236</v>
      </c>
      <c r="H685" s="190">
        <v>28</v>
      </c>
      <c r="I685" s="191"/>
      <c r="J685" s="192">
        <f>ROUND(I685*H685,2)</f>
        <v>0</v>
      </c>
      <c r="K685" s="188" t="s">
        <v>224</v>
      </c>
      <c r="L685" s="57"/>
      <c r="M685" s="193" t="s">
        <v>21</v>
      </c>
      <c r="N685" s="194" t="s">
        <v>43</v>
      </c>
      <c r="O685" s="38"/>
      <c r="P685" s="195">
        <f>O685*H685</f>
        <v>0</v>
      </c>
      <c r="Q685" s="195">
        <v>0</v>
      </c>
      <c r="R685" s="195">
        <f>Q685*H685</f>
        <v>0</v>
      </c>
      <c r="S685" s="195">
        <v>0</v>
      </c>
      <c r="T685" s="196">
        <f>S685*H685</f>
        <v>0</v>
      </c>
      <c r="AR685" s="20" t="s">
        <v>225</v>
      </c>
      <c r="AT685" s="20" t="s">
        <v>220</v>
      </c>
      <c r="AU685" s="20" t="s">
        <v>82</v>
      </c>
      <c r="AY685" s="20" t="s">
        <v>219</v>
      </c>
      <c r="BE685" s="197">
        <f>IF(N685="základní",J685,0)</f>
        <v>0</v>
      </c>
      <c r="BF685" s="197">
        <f>IF(N685="snížená",J685,0)</f>
        <v>0</v>
      </c>
      <c r="BG685" s="197">
        <f>IF(N685="zákl. přenesená",J685,0)</f>
        <v>0</v>
      </c>
      <c r="BH685" s="197">
        <f>IF(N685="sníž. přenesená",J685,0)</f>
        <v>0</v>
      </c>
      <c r="BI685" s="197">
        <f>IF(N685="nulová",J685,0)</f>
        <v>0</v>
      </c>
      <c r="BJ685" s="20" t="s">
        <v>80</v>
      </c>
      <c r="BK685" s="197">
        <f>ROUND(I685*H685,2)</f>
        <v>0</v>
      </c>
      <c r="BL685" s="20" t="s">
        <v>225</v>
      </c>
      <c r="BM685" s="20" t="s">
        <v>668</v>
      </c>
    </row>
    <row r="686" spans="2:65" s="1" customFormat="1" ht="16.5" customHeight="1">
      <c r="B686" s="37"/>
      <c r="C686" s="186" t="s">
        <v>493</v>
      </c>
      <c r="D686" s="186" t="s">
        <v>220</v>
      </c>
      <c r="E686" s="187" t="s">
        <v>669</v>
      </c>
      <c r="F686" s="188" t="s">
        <v>346</v>
      </c>
      <c r="G686" s="189" t="s">
        <v>236</v>
      </c>
      <c r="H686" s="190">
        <v>14</v>
      </c>
      <c r="I686" s="191"/>
      <c r="J686" s="192">
        <f>ROUND(I686*H686,2)</f>
        <v>0</v>
      </c>
      <c r="K686" s="188" t="s">
        <v>224</v>
      </c>
      <c r="L686" s="57"/>
      <c r="M686" s="193" t="s">
        <v>21</v>
      </c>
      <c r="N686" s="194" t="s">
        <v>43</v>
      </c>
      <c r="O686" s="38"/>
      <c r="P686" s="195">
        <f>O686*H686</f>
        <v>0</v>
      </c>
      <c r="Q686" s="195">
        <v>0</v>
      </c>
      <c r="R686" s="195">
        <f>Q686*H686</f>
        <v>0</v>
      </c>
      <c r="S686" s="195">
        <v>0</v>
      </c>
      <c r="T686" s="196">
        <f>S686*H686</f>
        <v>0</v>
      </c>
      <c r="AR686" s="20" t="s">
        <v>225</v>
      </c>
      <c r="AT686" s="20" t="s">
        <v>220</v>
      </c>
      <c r="AU686" s="20" t="s">
        <v>82</v>
      </c>
      <c r="AY686" s="20" t="s">
        <v>219</v>
      </c>
      <c r="BE686" s="197">
        <f>IF(N686="základní",J686,0)</f>
        <v>0</v>
      </c>
      <c r="BF686" s="197">
        <f>IF(N686="snížená",J686,0)</f>
        <v>0</v>
      </c>
      <c r="BG686" s="197">
        <f>IF(N686="zákl. přenesená",J686,0)</f>
        <v>0</v>
      </c>
      <c r="BH686" s="197">
        <f>IF(N686="sníž. přenesená",J686,0)</f>
        <v>0</v>
      </c>
      <c r="BI686" s="197">
        <f>IF(N686="nulová",J686,0)</f>
        <v>0</v>
      </c>
      <c r="BJ686" s="20" t="s">
        <v>80</v>
      </c>
      <c r="BK686" s="197">
        <f>ROUND(I686*H686,2)</f>
        <v>0</v>
      </c>
      <c r="BL686" s="20" t="s">
        <v>225</v>
      </c>
      <c r="BM686" s="20" t="s">
        <v>670</v>
      </c>
    </row>
    <row r="687" spans="2:65" s="1" customFormat="1" ht="16.5" customHeight="1">
      <c r="B687" s="37"/>
      <c r="C687" s="186" t="s">
        <v>671</v>
      </c>
      <c r="D687" s="186" t="s">
        <v>220</v>
      </c>
      <c r="E687" s="187" t="s">
        <v>520</v>
      </c>
      <c r="F687" s="188" t="s">
        <v>349</v>
      </c>
      <c r="G687" s="189" t="s">
        <v>236</v>
      </c>
      <c r="H687" s="190">
        <v>3</v>
      </c>
      <c r="I687" s="191"/>
      <c r="J687" s="192">
        <f>ROUND(I687*H687,2)</f>
        <v>0</v>
      </c>
      <c r="K687" s="188" t="s">
        <v>224</v>
      </c>
      <c r="L687" s="57"/>
      <c r="M687" s="193" t="s">
        <v>21</v>
      </c>
      <c r="N687" s="194" t="s">
        <v>43</v>
      </c>
      <c r="O687" s="38"/>
      <c r="P687" s="195">
        <f>O687*H687</f>
        <v>0</v>
      </c>
      <c r="Q687" s="195">
        <v>0</v>
      </c>
      <c r="R687" s="195">
        <f>Q687*H687</f>
        <v>0</v>
      </c>
      <c r="S687" s="195">
        <v>0</v>
      </c>
      <c r="T687" s="196">
        <f>S687*H687</f>
        <v>0</v>
      </c>
      <c r="AR687" s="20" t="s">
        <v>225</v>
      </c>
      <c r="AT687" s="20" t="s">
        <v>220</v>
      </c>
      <c r="AU687" s="20" t="s">
        <v>82</v>
      </c>
      <c r="AY687" s="20" t="s">
        <v>219</v>
      </c>
      <c r="BE687" s="197">
        <f>IF(N687="základní",J687,0)</f>
        <v>0</v>
      </c>
      <c r="BF687" s="197">
        <f>IF(N687="snížená",J687,0)</f>
        <v>0</v>
      </c>
      <c r="BG687" s="197">
        <f>IF(N687="zákl. přenesená",J687,0)</f>
        <v>0</v>
      </c>
      <c r="BH687" s="197">
        <f>IF(N687="sníž. přenesená",J687,0)</f>
        <v>0</v>
      </c>
      <c r="BI687" s="197">
        <f>IF(N687="nulová",J687,0)</f>
        <v>0</v>
      </c>
      <c r="BJ687" s="20" t="s">
        <v>80</v>
      </c>
      <c r="BK687" s="197">
        <f>ROUND(I687*H687,2)</f>
        <v>0</v>
      </c>
      <c r="BL687" s="20" t="s">
        <v>225</v>
      </c>
      <c r="BM687" s="20" t="s">
        <v>672</v>
      </c>
    </row>
    <row r="688" spans="2:65" s="1" customFormat="1" ht="16.5" customHeight="1">
      <c r="B688" s="37"/>
      <c r="C688" s="186" t="s">
        <v>496</v>
      </c>
      <c r="D688" s="186" t="s">
        <v>220</v>
      </c>
      <c r="E688" s="187" t="s">
        <v>352</v>
      </c>
      <c r="F688" s="188" t="s">
        <v>353</v>
      </c>
      <c r="G688" s="189" t="s">
        <v>236</v>
      </c>
      <c r="H688" s="190">
        <v>1</v>
      </c>
      <c r="I688" s="191"/>
      <c r="J688" s="192">
        <f>ROUND(I688*H688,2)</f>
        <v>0</v>
      </c>
      <c r="K688" s="188" t="s">
        <v>224</v>
      </c>
      <c r="L688" s="57"/>
      <c r="M688" s="193" t="s">
        <v>21</v>
      </c>
      <c r="N688" s="194" t="s">
        <v>43</v>
      </c>
      <c r="O688" s="38"/>
      <c r="P688" s="195">
        <f>O688*H688</f>
        <v>0</v>
      </c>
      <c r="Q688" s="195">
        <v>0</v>
      </c>
      <c r="R688" s="195">
        <f>Q688*H688</f>
        <v>0</v>
      </c>
      <c r="S688" s="195">
        <v>0</v>
      </c>
      <c r="T688" s="196">
        <f>S688*H688</f>
        <v>0</v>
      </c>
      <c r="AR688" s="20" t="s">
        <v>225</v>
      </c>
      <c r="AT688" s="20" t="s">
        <v>220</v>
      </c>
      <c r="AU688" s="20" t="s">
        <v>82</v>
      </c>
      <c r="AY688" s="20" t="s">
        <v>219</v>
      </c>
      <c r="BE688" s="197">
        <f>IF(N688="základní",J688,0)</f>
        <v>0</v>
      </c>
      <c r="BF688" s="197">
        <f>IF(N688="snížená",J688,0)</f>
        <v>0</v>
      </c>
      <c r="BG688" s="197">
        <f>IF(N688="zákl. přenesená",J688,0)</f>
        <v>0</v>
      </c>
      <c r="BH688" s="197">
        <f>IF(N688="sníž. přenesená",J688,0)</f>
        <v>0</v>
      </c>
      <c r="BI688" s="197">
        <f>IF(N688="nulová",J688,0)</f>
        <v>0</v>
      </c>
      <c r="BJ688" s="20" t="s">
        <v>80</v>
      </c>
      <c r="BK688" s="197">
        <f>ROUND(I688*H688,2)</f>
        <v>0</v>
      </c>
      <c r="BL688" s="20" t="s">
        <v>225</v>
      </c>
      <c r="BM688" s="20" t="s">
        <v>673</v>
      </c>
    </row>
    <row r="689" spans="2:63" s="10" customFormat="1" ht="29.85" customHeight="1">
      <c r="B689" s="172"/>
      <c r="C689" s="173"/>
      <c r="D689" s="174" t="s">
        <v>71</v>
      </c>
      <c r="E689" s="198" t="s">
        <v>355</v>
      </c>
      <c r="F689" s="198" t="s">
        <v>356</v>
      </c>
      <c r="G689" s="173"/>
      <c r="H689" s="173"/>
      <c r="I689" s="176"/>
      <c r="J689" s="199">
        <f>BK689</f>
        <v>0</v>
      </c>
      <c r="K689" s="173"/>
      <c r="L689" s="178"/>
      <c r="M689" s="179"/>
      <c r="N689" s="180"/>
      <c r="O689" s="180"/>
      <c r="P689" s="181">
        <f>P690</f>
        <v>0</v>
      </c>
      <c r="Q689" s="180"/>
      <c r="R689" s="181">
        <f>R690</f>
        <v>0</v>
      </c>
      <c r="S689" s="180"/>
      <c r="T689" s="182">
        <f>T690</f>
        <v>0</v>
      </c>
      <c r="AR689" s="183" t="s">
        <v>80</v>
      </c>
      <c r="AT689" s="184" t="s">
        <v>71</v>
      </c>
      <c r="AU689" s="184" t="s">
        <v>80</v>
      </c>
      <c r="AY689" s="183" t="s">
        <v>219</v>
      </c>
      <c r="BK689" s="185">
        <f>BK690</f>
        <v>0</v>
      </c>
    </row>
    <row r="690" spans="2:65" s="1" customFormat="1" ht="16.5" customHeight="1">
      <c r="B690" s="37"/>
      <c r="C690" s="186" t="s">
        <v>674</v>
      </c>
      <c r="D690" s="186" t="s">
        <v>220</v>
      </c>
      <c r="E690" s="187" t="s">
        <v>525</v>
      </c>
      <c r="F690" s="188" t="s">
        <v>358</v>
      </c>
      <c r="G690" s="189" t="s">
        <v>236</v>
      </c>
      <c r="H690" s="190">
        <v>3</v>
      </c>
      <c r="I690" s="191"/>
      <c r="J690" s="192">
        <f>ROUND(I690*H690,2)</f>
        <v>0</v>
      </c>
      <c r="K690" s="188" t="s">
        <v>224</v>
      </c>
      <c r="L690" s="57"/>
      <c r="M690" s="193" t="s">
        <v>21</v>
      </c>
      <c r="N690" s="194" t="s">
        <v>43</v>
      </c>
      <c r="O690" s="38"/>
      <c r="P690" s="195">
        <f>O690*H690</f>
        <v>0</v>
      </c>
      <c r="Q690" s="195">
        <v>0</v>
      </c>
      <c r="R690" s="195">
        <f>Q690*H690</f>
        <v>0</v>
      </c>
      <c r="S690" s="195">
        <v>0</v>
      </c>
      <c r="T690" s="196">
        <f>S690*H690</f>
        <v>0</v>
      </c>
      <c r="AR690" s="20" t="s">
        <v>225</v>
      </c>
      <c r="AT690" s="20" t="s">
        <v>220</v>
      </c>
      <c r="AU690" s="20" t="s">
        <v>82</v>
      </c>
      <c r="AY690" s="20" t="s">
        <v>219</v>
      </c>
      <c r="BE690" s="197">
        <f>IF(N690="základní",J690,0)</f>
        <v>0</v>
      </c>
      <c r="BF690" s="197">
        <f>IF(N690="snížená",J690,0)</f>
        <v>0</v>
      </c>
      <c r="BG690" s="197">
        <f>IF(N690="zákl. přenesená",J690,0)</f>
        <v>0</v>
      </c>
      <c r="BH690" s="197">
        <f>IF(N690="sníž. přenesená",J690,0)</f>
        <v>0</v>
      </c>
      <c r="BI690" s="197">
        <f>IF(N690="nulová",J690,0)</f>
        <v>0</v>
      </c>
      <c r="BJ690" s="20" t="s">
        <v>80</v>
      </c>
      <c r="BK690" s="197">
        <f>ROUND(I690*H690,2)</f>
        <v>0</v>
      </c>
      <c r="BL690" s="20" t="s">
        <v>225</v>
      </c>
      <c r="BM690" s="20" t="s">
        <v>675</v>
      </c>
    </row>
    <row r="691" spans="2:63" s="10" customFormat="1" ht="29.85" customHeight="1">
      <c r="B691" s="172"/>
      <c r="C691" s="173"/>
      <c r="D691" s="174" t="s">
        <v>71</v>
      </c>
      <c r="E691" s="198" t="s">
        <v>360</v>
      </c>
      <c r="F691" s="198" t="s">
        <v>361</v>
      </c>
      <c r="G691" s="173"/>
      <c r="H691" s="173"/>
      <c r="I691" s="176"/>
      <c r="J691" s="199">
        <f>BK691</f>
        <v>0</v>
      </c>
      <c r="K691" s="173"/>
      <c r="L691" s="178"/>
      <c r="M691" s="179"/>
      <c r="N691" s="180"/>
      <c r="O691" s="180"/>
      <c r="P691" s="181">
        <f>P692</f>
        <v>0</v>
      </c>
      <c r="Q691" s="180"/>
      <c r="R691" s="181">
        <f>R692</f>
        <v>0</v>
      </c>
      <c r="S691" s="180"/>
      <c r="T691" s="182">
        <f>T692</f>
        <v>0</v>
      </c>
      <c r="AR691" s="183" t="s">
        <v>80</v>
      </c>
      <c r="AT691" s="184" t="s">
        <v>71</v>
      </c>
      <c r="AU691" s="184" t="s">
        <v>80</v>
      </c>
      <c r="AY691" s="183" t="s">
        <v>219</v>
      </c>
      <c r="BK691" s="185">
        <f>BK692</f>
        <v>0</v>
      </c>
    </row>
    <row r="692" spans="2:65" s="1" customFormat="1" ht="16.5" customHeight="1">
      <c r="B692" s="37"/>
      <c r="C692" s="186" t="s">
        <v>498</v>
      </c>
      <c r="D692" s="186" t="s">
        <v>220</v>
      </c>
      <c r="E692" s="187" t="s">
        <v>528</v>
      </c>
      <c r="F692" s="188" t="s">
        <v>364</v>
      </c>
      <c r="G692" s="189" t="s">
        <v>236</v>
      </c>
      <c r="H692" s="190">
        <v>3</v>
      </c>
      <c r="I692" s="191"/>
      <c r="J692" s="192">
        <f>ROUND(I692*H692,2)</f>
        <v>0</v>
      </c>
      <c r="K692" s="188" t="s">
        <v>224</v>
      </c>
      <c r="L692" s="57"/>
      <c r="M692" s="193" t="s">
        <v>21</v>
      </c>
      <c r="N692" s="194" t="s">
        <v>43</v>
      </c>
      <c r="O692" s="38"/>
      <c r="P692" s="195">
        <f>O692*H692</f>
        <v>0</v>
      </c>
      <c r="Q692" s="195">
        <v>0</v>
      </c>
      <c r="R692" s="195">
        <f>Q692*H692</f>
        <v>0</v>
      </c>
      <c r="S692" s="195">
        <v>0</v>
      </c>
      <c r="T692" s="196">
        <f>S692*H692</f>
        <v>0</v>
      </c>
      <c r="AR692" s="20" t="s">
        <v>225</v>
      </c>
      <c r="AT692" s="20" t="s">
        <v>220</v>
      </c>
      <c r="AU692" s="20" t="s">
        <v>82</v>
      </c>
      <c r="AY692" s="20" t="s">
        <v>219</v>
      </c>
      <c r="BE692" s="197">
        <f>IF(N692="základní",J692,0)</f>
        <v>0</v>
      </c>
      <c r="BF692" s="197">
        <f>IF(N692="snížená",J692,0)</f>
        <v>0</v>
      </c>
      <c r="BG692" s="197">
        <f>IF(N692="zákl. přenesená",J692,0)</f>
        <v>0</v>
      </c>
      <c r="BH692" s="197">
        <f>IF(N692="sníž. přenesená",J692,0)</f>
        <v>0</v>
      </c>
      <c r="BI692" s="197">
        <f>IF(N692="nulová",J692,0)</f>
        <v>0</v>
      </c>
      <c r="BJ692" s="20" t="s">
        <v>80</v>
      </c>
      <c r="BK692" s="197">
        <f>ROUND(I692*H692,2)</f>
        <v>0</v>
      </c>
      <c r="BL692" s="20" t="s">
        <v>225</v>
      </c>
      <c r="BM692" s="20" t="s">
        <v>676</v>
      </c>
    </row>
    <row r="693" spans="2:63" s="10" customFormat="1" ht="29.85" customHeight="1">
      <c r="B693" s="172"/>
      <c r="C693" s="173"/>
      <c r="D693" s="174" t="s">
        <v>71</v>
      </c>
      <c r="E693" s="198" t="s">
        <v>256</v>
      </c>
      <c r="F693" s="198" t="s">
        <v>257</v>
      </c>
      <c r="G693" s="173"/>
      <c r="H693" s="173"/>
      <c r="I693" s="176"/>
      <c r="J693" s="199">
        <f>BK693</f>
        <v>0</v>
      </c>
      <c r="K693" s="173"/>
      <c r="L693" s="178"/>
      <c r="M693" s="179"/>
      <c r="N693" s="180"/>
      <c r="O693" s="180"/>
      <c r="P693" s="181">
        <f>P694</f>
        <v>0</v>
      </c>
      <c r="Q693" s="180"/>
      <c r="R693" s="181">
        <f>R694</f>
        <v>0</v>
      </c>
      <c r="S693" s="180"/>
      <c r="T693" s="182">
        <f>T694</f>
        <v>0</v>
      </c>
      <c r="AR693" s="183" t="s">
        <v>80</v>
      </c>
      <c r="AT693" s="184" t="s">
        <v>71</v>
      </c>
      <c r="AU693" s="184" t="s">
        <v>80</v>
      </c>
      <c r="AY693" s="183" t="s">
        <v>219</v>
      </c>
      <c r="BK693" s="185">
        <f>BK694</f>
        <v>0</v>
      </c>
    </row>
    <row r="694" spans="2:65" s="1" customFormat="1" ht="16.5" customHeight="1">
      <c r="B694" s="37"/>
      <c r="C694" s="186" t="s">
        <v>677</v>
      </c>
      <c r="D694" s="186" t="s">
        <v>220</v>
      </c>
      <c r="E694" s="187" t="s">
        <v>678</v>
      </c>
      <c r="F694" s="188" t="s">
        <v>260</v>
      </c>
      <c r="G694" s="189" t="s">
        <v>223</v>
      </c>
      <c r="H694" s="190">
        <v>1</v>
      </c>
      <c r="I694" s="191"/>
      <c r="J694" s="192">
        <f>ROUND(I694*H694,2)</f>
        <v>0</v>
      </c>
      <c r="K694" s="188" t="s">
        <v>224</v>
      </c>
      <c r="L694" s="57"/>
      <c r="M694" s="193" t="s">
        <v>21</v>
      </c>
      <c r="N694" s="194" t="s">
        <v>43</v>
      </c>
      <c r="O694" s="38"/>
      <c r="P694" s="195">
        <f>O694*H694</f>
        <v>0</v>
      </c>
      <c r="Q694" s="195">
        <v>0</v>
      </c>
      <c r="R694" s="195">
        <f>Q694*H694</f>
        <v>0</v>
      </c>
      <c r="S694" s="195">
        <v>0</v>
      </c>
      <c r="T694" s="196">
        <f>S694*H694</f>
        <v>0</v>
      </c>
      <c r="AR694" s="20" t="s">
        <v>225</v>
      </c>
      <c r="AT694" s="20" t="s">
        <v>220</v>
      </c>
      <c r="AU694" s="20" t="s">
        <v>82</v>
      </c>
      <c r="AY694" s="20" t="s">
        <v>219</v>
      </c>
      <c r="BE694" s="197">
        <f>IF(N694="základní",J694,0)</f>
        <v>0</v>
      </c>
      <c r="BF694" s="197">
        <f>IF(N694="snížená",J694,0)</f>
        <v>0</v>
      </c>
      <c r="BG694" s="197">
        <f>IF(N694="zákl. přenesená",J694,0)</f>
        <v>0</v>
      </c>
      <c r="BH694" s="197">
        <f>IF(N694="sníž. přenesená",J694,0)</f>
        <v>0</v>
      </c>
      <c r="BI694" s="197">
        <f>IF(N694="nulová",J694,0)</f>
        <v>0</v>
      </c>
      <c r="BJ694" s="20" t="s">
        <v>80</v>
      </c>
      <c r="BK694" s="197">
        <f>ROUND(I694*H694,2)</f>
        <v>0</v>
      </c>
      <c r="BL694" s="20" t="s">
        <v>225</v>
      </c>
      <c r="BM694" s="20" t="s">
        <v>679</v>
      </c>
    </row>
    <row r="695" spans="2:63" s="10" customFormat="1" ht="29.85" customHeight="1">
      <c r="B695" s="172"/>
      <c r="C695" s="173"/>
      <c r="D695" s="174" t="s">
        <v>71</v>
      </c>
      <c r="E695" s="198" t="s">
        <v>262</v>
      </c>
      <c r="F695" s="198" t="s">
        <v>263</v>
      </c>
      <c r="G695" s="173"/>
      <c r="H695" s="173"/>
      <c r="I695" s="176"/>
      <c r="J695" s="199">
        <f>BK695</f>
        <v>0</v>
      </c>
      <c r="K695" s="173"/>
      <c r="L695" s="178"/>
      <c r="M695" s="179"/>
      <c r="N695" s="180"/>
      <c r="O695" s="180"/>
      <c r="P695" s="181">
        <f>SUM(P696:P702)</f>
        <v>0</v>
      </c>
      <c r="Q695" s="180"/>
      <c r="R695" s="181">
        <f>SUM(R696:R702)</f>
        <v>0</v>
      </c>
      <c r="S695" s="180"/>
      <c r="T695" s="182">
        <f>SUM(T696:T702)</f>
        <v>0</v>
      </c>
      <c r="AR695" s="183" t="s">
        <v>80</v>
      </c>
      <c r="AT695" s="184" t="s">
        <v>71</v>
      </c>
      <c r="AU695" s="184" t="s">
        <v>80</v>
      </c>
      <c r="AY695" s="183" t="s">
        <v>219</v>
      </c>
      <c r="BK695" s="185">
        <f>SUM(BK696:BK702)</f>
        <v>0</v>
      </c>
    </row>
    <row r="696" spans="2:65" s="1" customFormat="1" ht="16.5" customHeight="1">
      <c r="B696" s="37"/>
      <c r="C696" s="186" t="s">
        <v>499</v>
      </c>
      <c r="D696" s="186" t="s">
        <v>220</v>
      </c>
      <c r="E696" s="187" t="s">
        <v>264</v>
      </c>
      <c r="F696" s="188" t="s">
        <v>265</v>
      </c>
      <c r="G696" s="189" t="s">
        <v>236</v>
      </c>
      <c r="H696" s="190">
        <v>3</v>
      </c>
      <c r="I696" s="191"/>
      <c r="J696" s="192">
        <f aca="true" t="shared" si="140" ref="J696:J702">ROUND(I696*H696,2)</f>
        <v>0</v>
      </c>
      <c r="K696" s="188" t="s">
        <v>224</v>
      </c>
      <c r="L696" s="57"/>
      <c r="M696" s="193" t="s">
        <v>21</v>
      </c>
      <c r="N696" s="194" t="s">
        <v>43</v>
      </c>
      <c r="O696" s="38"/>
      <c r="P696" s="195">
        <f aca="true" t="shared" si="141" ref="P696:P702">O696*H696</f>
        <v>0</v>
      </c>
      <c r="Q696" s="195">
        <v>0</v>
      </c>
      <c r="R696" s="195">
        <f aca="true" t="shared" si="142" ref="R696:R702">Q696*H696</f>
        <v>0</v>
      </c>
      <c r="S696" s="195">
        <v>0</v>
      </c>
      <c r="T696" s="196">
        <f aca="true" t="shared" si="143" ref="T696:T702">S696*H696</f>
        <v>0</v>
      </c>
      <c r="AR696" s="20" t="s">
        <v>225</v>
      </c>
      <c r="AT696" s="20" t="s">
        <v>220</v>
      </c>
      <c r="AU696" s="20" t="s">
        <v>82</v>
      </c>
      <c r="AY696" s="20" t="s">
        <v>219</v>
      </c>
      <c r="BE696" s="197">
        <f aca="true" t="shared" si="144" ref="BE696:BE702">IF(N696="základní",J696,0)</f>
        <v>0</v>
      </c>
      <c r="BF696" s="197">
        <f aca="true" t="shared" si="145" ref="BF696:BF702">IF(N696="snížená",J696,0)</f>
        <v>0</v>
      </c>
      <c r="BG696" s="197">
        <f aca="true" t="shared" si="146" ref="BG696:BG702">IF(N696="zákl. přenesená",J696,0)</f>
        <v>0</v>
      </c>
      <c r="BH696" s="197">
        <f aca="true" t="shared" si="147" ref="BH696:BH702">IF(N696="sníž. přenesená",J696,0)</f>
        <v>0</v>
      </c>
      <c r="BI696" s="197">
        <f aca="true" t="shared" si="148" ref="BI696:BI702">IF(N696="nulová",J696,0)</f>
        <v>0</v>
      </c>
      <c r="BJ696" s="20" t="s">
        <v>80</v>
      </c>
      <c r="BK696" s="197">
        <f aca="true" t="shared" si="149" ref="BK696:BK702">ROUND(I696*H696,2)</f>
        <v>0</v>
      </c>
      <c r="BL696" s="20" t="s">
        <v>225</v>
      </c>
      <c r="BM696" s="20" t="s">
        <v>680</v>
      </c>
    </row>
    <row r="697" spans="2:65" s="1" customFormat="1" ht="16.5" customHeight="1">
      <c r="B697" s="37"/>
      <c r="C697" s="186" t="s">
        <v>681</v>
      </c>
      <c r="D697" s="186" t="s">
        <v>220</v>
      </c>
      <c r="E697" s="187" t="s">
        <v>268</v>
      </c>
      <c r="F697" s="188" t="s">
        <v>269</v>
      </c>
      <c r="G697" s="189" t="s">
        <v>236</v>
      </c>
      <c r="H697" s="190">
        <v>14</v>
      </c>
      <c r="I697" s="191"/>
      <c r="J697" s="192">
        <f t="shared" si="140"/>
        <v>0</v>
      </c>
      <c r="K697" s="188" t="s">
        <v>224</v>
      </c>
      <c r="L697" s="57"/>
      <c r="M697" s="193" t="s">
        <v>21</v>
      </c>
      <c r="N697" s="194" t="s">
        <v>43</v>
      </c>
      <c r="O697" s="38"/>
      <c r="P697" s="195">
        <f t="shared" si="141"/>
        <v>0</v>
      </c>
      <c r="Q697" s="195">
        <v>0</v>
      </c>
      <c r="R697" s="195">
        <f t="shared" si="142"/>
        <v>0</v>
      </c>
      <c r="S697" s="195">
        <v>0</v>
      </c>
      <c r="T697" s="196">
        <f t="shared" si="143"/>
        <v>0</v>
      </c>
      <c r="AR697" s="20" t="s">
        <v>225</v>
      </c>
      <c r="AT697" s="20" t="s">
        <v>220</v>
      </c>
      <c r="AU697" s="20" t="s">
        <v>82</v>
      </c>
      <c r="AY697" s="20" t="s">
        <v>219</v>
      </c>
      <c r="BE697" s="197">
        <f t="shared" si="144"/>
        <v>0</v>
      </c>
      <c r="BF697" s="197">
        <f t="shared" si="145"/>
        <v>0</v>
      </c>
      <c r="BG697" s="197">
        <f t="shared" si="146"/>
        <v>0</v>
      </c>
      <c r="BH697" s="197">
        <f t="shared" si="147"/>
        <v>0</v>
      </c>
      <c r="BI697" s="197">
        <f t="shared" si="148"/>
        <v>0</v>
      </c>
      <c r="BJ697" s="20" t="s">
        <v>80</v>
      </c>
      <c r="BK697" s="197">
        <f t="shared" si="149"/>
        <v>0</v>
      </c>
      <c r="BL697" s="20" t="s">
        <v>225</v>
      </c>
      <c r="BM697" s="20" t="s">
        <v>682</v>
      </c>
    </row>
    <row r="698" spans="2:65" s="1" customFormat="1" ht="16.5" customHeight="1">
      <c r="B698" s="37"/>
      <c r="C698" s="186" t="s">
        <v>501</v>
      </c>
      <c r="D698" s="186" t="s">
        <v>220</v>
      </c>
      <c r="E698" s="187" t="s">
        <v>372</v>
      </c>
      <c r="F698" s="188" t="s">
        <v>373</v>
      </c>
      <c r="G698" s="189" t="s">
        <v>236</v>
      </c>
      <c r="H698" s="190">
        <v>2</v>
      </c>
      <c r="I698" s="191"/>
      <c r="J698" s="192">
        <f t="shared" si="140"/>
        <v>0</v>
      </c>
      <c r="K698" s="188" t="s">
        <v>224</v>
      </c>
      <c r="L698" s="57"/>
      <c r="M698" s="193" t="s">
        <v>21</v>
      </c>
      <c r="N698" s="194" t="s">
        <v>43</v>
      </c>
      <c r="O698" s="38"/>
      <c r="P698" s="195">
        <f t="shared" si="141"/>
        <v>0</v>
      </c>
      <c r="Q698" s="195">
        <v>0</v>
      </c>
      <c r="R698" s="195">
        <f t="shared" si="142"/>
        <v>0</v>
      </c>
      <c r="S698" s="195">
        <v>0</v>
      </c>
      <c r="T698" s="196">
        <f t="shared" si="143"/>
        <v>0</v>
      </c>
      <c r="AR698" s="20" t="s">
        <v>225</v>
      </c>
      <c r="AT698" s="20" t="s">
        <v>220</v>
      </c>
      <c r="AU698" s="20" t="s">
        <v>82</v>
      </c>
      <c r="AY698" s="20" t="s">
        <v>219</v>
      </c>
      <c r="BE698" s="197">
        <f t="shared" si="144"/>
        <v>0</v>
      </c>
      <c r="BF698" s="197">
        <f t="shared" si="145"/>
        <v>0</v>
      </c>
      <c r="BG698" s="197">
        <f t="shared" si="146"/>
        <v>0</v>
      </c>
      <c r="BH698" s="197">
        <f t="shared" si="147"/>
        <v>0</v>
      </c>
      <c r="BI698" s="197">
        <f t="shared" si="148"/>
        <v>0</v>
      </c>
      <c r="BJ698" s="20" t="s">
        <v>80</v>
      </c>
      <c r="BK698" s="197">
        <f t="shared" si="149"/>
        <v>0</v>
      </c>
      <c r="BL698" s="20" t="s">
        <v>225</v>
      </c>
      <c r="BM698" s="20" t="s">
        <v>683</v>
      </c>
    </row>
    <row r="699" spans="2:65" s="1" customFormat="1" ht="16.5" customHeight="1">
      <c r="B699" s="37"/>
      <c r="C699" s="186" t="s">
        <v>684</v>
      </c>
      <c r="D699" s="186" t="s">
        <v>220</v>
      </c>
      <c r="E699" s="187" t="s">
        <v>685</v>
      </c>
      <c r="F699" s="188" t="s">
        <v>272</v>
      </c>
      <c r="G699" s="189" t="s">
        <v>223</v>
      </c>
      <c r="H699" s="190">
        <v>1</v>
      </c>
      <c r="I699" s="191"/>
      <c r="J699" s="192">
        <f t="shared" si="140"/>
        <v>0</v>
      </c>
      <c r="K699" s="188" t="s">
        <v>224</v>
      </c>
      <c r="L699" s="57"/>
      <c r="M699" s="193" t="s">
        <v>21</v>
      </c>
      <c r="N699" s="194" t="s">
        <v>43</v>
      </c>
      <c r="O699" s="38"/>
      <c r="P699" s="195">
        <f t="shared" si="141"/>
        <v>0</v>
      </c>
      <c r="Q699" s="195">
        <v>0</v>
      </c>
      <c r="R699" s="195">
        <f t="shared" si="142"/>
        <v>0</v>
      </c>
      <c r="S699" s="195">
        <v>0</v>
      </c>
      <c r="T699" s="196">
        <f t="shared" si="143"/>
        <v>0</v>
      </c>
      <c r="AR699" s="20" t="s">
        <v>225</v>
      </c>
      <c r="AT699" s="20" t="s">
        <v>220</v>
      </c>
      <c r="AU699" s="20" t="s">
        <v>82</v>
      </c>
      <c r="AY699" s="20" t="s">
        <v>219</v>
      </c>
      <c r="BE699" s="197">
        <f t="shared" si="144"/>
        <v>0</v>
      </c>
      <c r="BF699" s="197">
        <f t="shared" si="145"/>
        <v>0</v>
      </c>
      <c r="BG699" s="197">
        <f t="shared" si="146"/>
        <v>0</v>
      </c>
      <c r="BH699" s="197">
        <f t="shared" si="147"/>
        <v>0</v>
      </c>
      <c r="BI699" s="197">
        <f t="shared" si="148"/>
        <v>0</v>
      </c>
      <c r="BJ699" s="20" t="s">
        <v>80</v>
      </c>
      <c r="BK699" s="197">
        <f t="shared" si="149"/>
        <v>0</v>
      </c>
      <c r="BL699" s="20" t="s">
        <v>225</v>
      </c>
      <c r="BM699" s="20" t="s">
        <v>686</v>
      </c>
    </row>
    <row r="700" spans="2:65" s="1" customFormat="1" ht="16.5" customHeight="1">
      <c r="B700" s="37"/>
      <c r="C700" s="186" t="s">
        <v>502</v>
      </c>
      <c r="D700" s="186" t="s">
        <v>220</v>
      </c>
      <c r="E700" s="187" t="s">
        <v>687</v>
      </c>
      <c r="F700" s="188" t="s">
        <v>379</v>
      </c>
      <c r="G700" s="189" t="s">
        <v>223</v>
      </c>
      <c r="H700" s="190">
        <v>1</v>
      </c>
      <c r="I700" s="191"/>
      <c r="J700" s="192">
        <f t="shared" si="140"/>
        <v>0</v>
      </c>
      <c r="K700" s="188" t="s">
        <v>224</v>
      </c>
      <c r="L700" s="57"/>
      <c r="M700" s="193" t="s">
        <v>21</v>
      </c>
      <c r="N700" s="194" t="s">
        <v>43</v>
      </c>
      <c r="O700" s="38"/>
      <c r="P700" s="195">
        <f t="shared" si="141"/>
        <v>0</v>
      </c>
      <c r="Q700" s="195">
        <v>0</v>
      </c>
      <c r="R700" s="195">
        <f t="shared" si="142"/>
        <v>0</v>
      </c>
      <c r="S700" s="195">
        <v>0</v>
      </c>
      <c r="T700" s="196">
        <f t="shared" si="143"/>
        <v>0</v>
      </c>
      <c r="AR700" s="20" t="s">
        <v>225</v>
      </c>
      <c r="AT700" s="20" t="s">
        <v>220</v>
      </c>
      <c r="AU700" s="20" t="s">
        <v>82</v>
      </c>
      <c r="AY700" s="20" t="s">
        <v>219</v>
      </c>
      <c r="BE700" s="197">
        <f t="shared" si="144"/>
        <v>0</v>
      </c>
      <c r="BF700" s="197">
        <f t="shared" si="145"/>
        <v>0</v>
      </c>
      <c r="BG700" s="197">
        <f t="shared" si="146"/>
        <v>0</v>
      </c>
      <c r="BH700" s="197">
        <f t="shared" si="147"/>
        <v>0</v>
      </c>
      <c r="BI700" s="197">
        <f t="shared" si="148"/>
        <v>0</v>
      </c>
      <c r="BJ700" s="20" t="s">
        <v>80</v>
      </c>
      <c r="BK700" s="197">
        <f t="shared" si="149"/>
        <v>0</v>
      </c>
      <c r="BL700" s="20" t="s">
        <v>225</v>
      </c>
      <c r="BM700" s="20" t="s">
        <v>688</v>
      </c>
    </row>
    <row r="701" spans="2:65" s="1" customFormat="1" ht="16.5" customHeight="1">
      <c r="B701" s="37"/>
      <c r="C701" s="186" t="s">
        <v>689</v>
      </c>
      <c r="D701" s="186" t="s">
        <v>220</v>
      </c>
      <c r="E701" s="187" t="s">
        <v>278</v>
      </c>
      <c r="F701" s="188" t="s">
        <v>279</v>
      </c>
      <c r="G701" s="189" t="s">
        <v>223</v>
      </c>
      <c r="H701" s="190">
        <v>1</v>
      </c>
      <c r="I701" s="191"/>
      <c r="J701" s="192">
        <f t="shared" si="140"/>
        <v>0</v>
      </c>
      <c r="K701" s="188" t="s">
        <v>224</v>
      </c>
      <c r="L701" s="57"/>
      <c r="M701" s="193" t="s">
        <v>21</v>
      </c>
      <c r="N701" s="194" t="s">
        <v>43</v>
      </c>
      <c r="O701" s="38"/>
      <c r="P701" s="195">
        <f t="shared" si="141"/>
        <v>0</v>
      </c>
      <c r="Q701" s="195">
        <v>0</v>
      </c>
      <c r="R701" s="195">
        <f t="shared" si="142"/>
        <v>0</v>
      </c>
      <c r="S701" s="195">
        <v>0</v>
      </c>
      <c r="T701" s="196">
        <f t="shared" si="143"/>
        <v>0</v>
      </c>
      <c r="AR701" s="20" t="s">
        <v>225</v>
      </c>
      <c r="AT701" s="20" t="s">
        <v>220</v>
      </c>
      <c r="AU701" s="20" t="s">
        <v>82</v>
      </c>
      <c r="AY701" s="20" t="s">
        <v>219</v>
      </c>
      <c r="BE701" s="197">
        <f t="shared" si="144"/>
        <v>0</v>
      </c>
      <c r="BF701" s="197">
        <f t="shared" si="145"/>
        <v>0</v>
      </c>
      <c r="BG701" s="197">
        <f t="shared" si="146"/>
        <v>0</v>
      </c>
      <c r="BH701" s="197">
        <f t="shared" si="147"/>
        <v>0</v>
      </c>
      <c r="BI701" s="197">
        <f t="shared" si="148"/>
        <v>0</v>
      </c>
      <c r="BJ701" s="20" t="s">
        <v>80</v>
      </c>
      <c r="BK701" s="197">
        <f t="shared" si="149"/>
        <v>0</v>
      </c>
      <c r="BL701" s="20" t="s">
        <v>225</v>
      </c>
      <c r="BM701" s="20" t="s">
        <v>690</v>
      </c>
    </row>
    <row r="702" spans="2:65" s="1" customFormat="1" ht="16.5" customHeight="1">
      <c r="B702" s="37"/>
      <c r="C702" s="186" t="s">
        <v>504</v>
      </c>
      <c r="D702" s="186" t="s">
        <v>220</v>
      </c>
      <c r="E702" s="187" t="s">
        <v>691</v>
      </c>
      <c r="F702" s="188" t="s">
        <v>282</v>
      </c>
      <c r="G702" s="189" t="s">
        <v>223</v>
      </c>
      <c r="H702" s="190">
        <v>1</v>
      </c>
      <c r="I702" s="191"/>
      <c r="J702" s="192">
        <f t="shared" si="140"/>
        <v>0</v>
      </c>
      <c r="K702" s="188" t="s">
        <v>224</v>
      </c>
      <c r="L702" s="57"/>
      <c r="M702" s="193" t="s">
        <v>21</v>
      </c>
      <c r="N702" s="194" t="s">
        <v>43</v>
      </c>
      <c r="O702" s="38"/>
      <c r="P702" s="195">
        <f t="shared" si="141"/>
        <v>0</v>
      </c>
      <c r="Q702" s="195">
        <v>0</v>
      </c>
      <c r="R702" s="195">
        <f t="shared" si="142"/>
        <v>0</v>
      </c>
      <c r="S702" s="195">
        <v>0</v>
      </c>
      <c r="T702" s="196">
        <f t="shared" si="143"/>
        <v>0</v>
      </c>
      <c r="AR702" s="20" t="s">
        <v>225</v>
      </c>
      <c r="AT702" s="20" t="s">
        <v>220</v>
      </c>
      <c r="AU702" s="20" t="s">
        <v>82</v>
      </c>
      <c r="AY702" s="20" t="s">
        <v>219</v>
      </c>
      <c r="BE702" s="197">
        <f t="shared" si="144"/>
        <v>0</v>
      </c>
      <c r="BF702" s="197">
        <f t="shared" si="145"/>
        <v>0</v>
      </c>
      <c r="BG702" s="197">
        <f t="shared" si="146"/>
        <v>0</v>
      </c>
      <c r="BH702" s="197">
        <f t="shared" si="147"/>
        <v>0</v>
      </c>
      <c r="BI702" s="197">
        <f t="shared" si="148"/>
        <v>0</v>
      </c>
      <c r="BJ702" s="20" t="s">
        <v>80</v>
      </c>
      <c r="BK702" s="197">
        <f t="shared" si="149"/>
        <v>0</v>
      </c>
      <c r="BL702" s="20" t="s">
        <v>225</v>
      </c>
      <c r="BM702" s="20" t="s">
        <v>692</v>
      </c>
    </row>
    <row r="703" spans="2:63" s="10" customFormat="1" ht="37.35" customHeight="1">
      <c r="B703" s="172"/>
      <c r="C703" s="173"/>
      <c r="D703" s="174" t="s">
        <v>71</v>
      </c>
      <c r="E703" s="175" t="s">
        <v>693</v>
      </c>
      <c r="F703" s="175" t="s">
        <v>694</v>
      </c>
      <c r="G703" s="173"/>
      <c r="H703" s="173"/>
      <c r="I703" s="176"/>
      <c r="J703" s="177">
        <f>BK703</f>
        <v>0</v>
      </c>
      <c r="K703" s="173"/>
      <c r="L703" s="178"/>
      <c r="M703" s="179"/>
      <c r="N703" s="180"/>
      <c r="O703" s="180"/>
      <c r="P703" s="181">
        <f>P704+P706+P709+P711+P714+P716+P718+P725+P730+P732+P734+P736</f>
        <v>0</v>
      </c>
      <c r="Q703" s="180"/>
      <c r="R703" s="181">
        <f>R704+R706+R709+R711+R714+R716+R718+R725+R730+R732+R734+R736</f>
        <v>0</v>
      </c>
      <c r="S703" s="180"/>
      <c r="T703" s="182">
        <f>T704+T706+T709+T711+T714+T716+T718+T725+T730+T732+T734+T736</f>
        <v>0</v>
      </c>
      <c r="AR703" s="183" t="s">
        <v>80</v>
      </c>
      <c r="AT703" s="184" t="s">
        <v>71</v>
      </c>
      <c r="AU703" s="184" t="s">
        <v>72</v>
      </c>
      <c r="AY703" s="183" t="s">
        <v>219</v>
      </c>
      <c r="BK703" s="185">
        <f>BK704+BK706+BK709+BK711+BK714+BK716+BK718+BK725+BK730+BK732+BK734+BK736</f>
        <v>0</v>
      </c>
    </row>
    <row r="704" spans="2:63" s="10" customFormat="1" ht="19.9" customHeight="1">
      <c r="B704" s="172"/>
      <c r="C704" s="173"/>
      <c r="D704" s="174" t="s">
        <v>71</v>
      </c>
      <c r="E704" s="198" t="s">
        <v>286</v>
      </c>
      <c r="F704" s="198" t="s">
        <v>287</v>
      </c>
      <c r="G704" s="173"/>
      <c r="H704" s="173"/>
      <c r="I704" s="176"/>
      <c r="J704" s="199">
        <f>BK704</f>
        <v>0</v>
      </c>
      <c r="K704" s="173"/>
      <c r="L704" s="178"/>
      <c r="M704" s="179"/>
      <c r="N704" s="180"/>
      <c r="O704" s="180"/>
      <c r="P704" s="181">
        <f>P705</f>
        <v>0</v>
      </c>
      <c r="Q704" s="180"/>
      <c r="R704" s="181">
        <f>R705</f>
        <v>0</v>
      </c>
      <c r="S704" s="180"/>
      <c r="T704" s="182">
        <f>T705</f>
        <v>0</v>
      </c>
      <c r="AR704" s="183" t="s">
        <v>80</v>
      </c>
      <c r="AT704" s="184" t="s">
        <v>71</v>
      </c>
      <c r="AU704" s="184" t="s">
        <v>80</v>
      </c>
      <c r="AY704" s="183" t="s">
        <v>219</v>
      </c>
      <c r="BK704" s="185">
        <f>BK705</f>
        <v>0</v>
      </c>
    </row>
    <row r="705" spans="2:65" s="1" customFormat="1" ht="25.5" customHeight="1">
      <c r="B705" s="37"/>
      <c r="C705" s="186" t="s">
        <v>695</v>
      </c>
      <c r="D705" s="186" t="s">
        <v>220</v>
      </c>
      <c r="E705" s="187" t="s">
        <v>288</v>
      </c>
      <c r="F705" s="188" t="s">
        <v>289</v>
      </c>
      <c r="G705" s="189" t="s">
        <v>236</v>
      </c>
      <c r="H705" s="190">
        <v>1</v>
      </c>
      <c r="I705" s="191"/>
      <c r="J705" s="192">
        <f>ROUND(I705*H705,2)</f>
        <v>0</v>
      </c>
      <c r="K705" s="188" t="s">
        <v>224</v>
      </c>
      <c r="L705" s="57"/>
      <c r="M705" s="193" t="s">
        <v>21</v>
      </c>
      <c r="N705" s="194" t="s">
        <v>43</v>
      </c>
      <c r="O705" s="38"/>
      <c r="P705" s="195">
        <f>O705*H705</f>
        <v>0</v>
      </c>
      <c r="Q705" s="195">
        <v>0</v>
      </c>
      <c r="R705" s="195">
        <f>Q705*H705</f>
        <v>0</v>
      </c>
      <c r="S705" s="195">
        <v>0</v>
      </c>
      <c r="T705" s="196">
        <f>S705*H705</f>
        <v>0</v>
      </c>
      <c r="AR705" s="20" t="s">
        <v>225</v>
      </c>
      <c r="AT705" s="20" t="s">
        <v>220</v>
      </c>
      <c r="AU705" s="20" t="s">
        <v>82</v>
      </c>
      <c r="AY705" s="20" t="s">
        <v>219</v>
      </c>
      <c r="BE705" s="197">
        <f>IF(N705="základní",J705,0)</f>
        <v>0</v>
      </c>
      <c r="BF705" s="197">
        <f>IF(N705="snížená",J705,0)</f>
        <v>0</v>
      </c>
      <c r="BG705" s="197">
        <f>IF(N705="zákl. přenesená",J705,0)</f>
        <v>0</v>
      </c>
      <c r="BH705" s="197">
        <f>IF(N705="sníž. přenesená",J705,0)</f>
        <v>0</v>
      </c>
      <c r="BI705" s="197">
        <f>IF(N705="nulová",J705,0)</f>
        <v>0</v>
      </c>
      <c r="BJ705" s="20" t="s">
        <v>80</v>
      </c>
      <c r="BK705" s="197">
        <f>ROUND(I705*H705,2)</f>
        <v>0</v>
      </c>
      <c r="BL705" s="20" t="s">
        <v>225</v>
      </c>
      <c r="BM705" s="20" t="s">
        <v>696</v>
      </c>
    </row>
    <row r="706" spans="2:63" s="10" customFormat="1" ht="29.85" customHeight="1">
      <c r="B706" s="172"/>
      <c r="C706" s="173"/>
      <c r="D706" s="174" t="s">
        <v>71</v>
      </c>
      <c r="E706" s="198" t="s">
        <v>232</v>
      </c>
      <c r="F706" s="198" t="s">
        <v>233</v>
      </c>
      <c r="G706" s="173"/>
      <c r="H706" s="173"/>
      <c r="I706" s="176"/>
      <c r="J706" s="199">
        <f>BK706</f>
        <v>0</v>
      </c>
      <c r="K706" s="173"/>
      <c r="L706" s="178"/>
      <c r="M706" s="179"/>
      <c r="N706" s="180"/>
      <c r="O706" s="180"/>
      <c r="P706" s="181">
        <f>SUM(P707:P708)</f>
        <v>0</v>
      </c>
      <c r="Q706" s="180"/>
      <c r="R706" s="181">
        <f>SUM(R707:R708)</f>
        <v>0</v>
      </c>
      <c r="S706" s="180"/>
      <c r="T706" s="182">
        <f>SUM(T707:T708)</f>
        <v>0</v>
      </c>
      <c r="AR706" s="183" t="s">
        <v>80</v>
      </c>
      <c r="AT706" s="184" t="s">
        <v>71</v>
      </c>
      <c r="AU706" s="184" t="s">
        <v>80</v>
      </c>
      <c r="AY706" s="183" t="s">
        <v>219</v>
      </c>
      <c r="BK706" s="185">
        <f>SUM(BK707:BK708)</f>
        <v>0</v>
      </c>
    </row>
    <row r="707" spans="2:65" s="1" customFormat="1" ht="16.5" customHeight="1">
      <c r="B707" s="37"/>
      <c r="C707" s="186" t="s">
        <v>505</v>
      </c>
      <c r="D707" s="186" t="s">
        <v>220</v>
      </c>
      <c r="E707" s="187" t="s">
        <v>292</v>
      </c>
      <c r="F707" s="188" t="s">
        <v>235</v>
      </c>
      <c r="G707" s="189" t="s">
        <v>236</v>
      </c>
      <c r="H707" s="190">
        <v>1</v>
      </c>
      <c r="I707" s="191"/>
      <c r="J707" s="192">
        <f>ROUND(I707*H707,2)</f>
        <v>0</v>
      </c>
      <c r="K707" s="188" t="s">
        <v>224</v>
      </c>
      <c r="L707" s="57"/>
      <c r="M707" s="193" t="s">
        <v>21</v>
      </c>
      <c r="N707" s="194" t="s">
        <v>43</v>
      </c>
      <c r="O707" s="38"/>
      <c r="P707" s="195">
        <f>O707*H707</f>
        <v>0</v>
      </c>
      <c r="Q707" s="195">
        <v>0</v>
      </c>
      <c r="R707" s="195">
        <f>Q707*H707</f>
        <v>0</v>
      </c>
      <c r="S707" s="195">
        <v>0</v>
      </c>
      <c r="T707" s="196">
        <f>S707*H707</f>
        <v>0</v>
      </c>
      <c r="AR707" s="20" t="s">
        <v>225</v>
      </c>
      <c r="AT707" s="20" t="s">
        <v>220</v>
      </c>
      <c r="AU707" s="20" t="s">
        <v>82</v>
      </c>
      <c r="AY707" s="20" t="s">
        <v>219</v>
      </c>
      <c r="BE707" s="197">
        <f>IF(N707="základní",J707,0)</f>
        <v>0</v>
      </c>
      <c r="BF707" s="197">
        <f>IF(N707="snížená",J707,0)</f>
        <v>0</v>
      </c>
      <c r="BG707" s="197">
        <f>IF(N707="zákl. přenesená",J707,0)</f>
        <v>0</v>
      </c>
      <c r="BH707" s="197">
        <f>IF(N707="sníž. přenesená",J707,0)</f>
        <v>0</v>
      </c>
      <c r="BI707" s="197">
        <f>IF(N707="nulová",J707,0)</f>
        <v>0</v>
      </c>
      <c r="BJ707" s="20" t="s">
        <v>80</v>
      </c>
      <c r="BK707" s="197">
        <f>ROUND(I707*H707,2)</f>
        <v>0</v>
      </c>
      <c r="BL707" s="20" t="s">
        <v>225</v>
      </c>
      <c r="BM707" s="20" t="s">
        <v>697</v>
      </c>
    </row>
    <row r="708" spans="2:65" s="1" customFormat="1" ht="16.5" customHeight="1">
      <c r="B708" s="37"/>
      <c r="C708" s="186" t="s">
        <v>698</v>
      </c>
      <c r="D708" s="186" t="s">
        <v>220</v>
      </c>
      <c r="E708" s="187" t="s">
        <v>294</v>
      </c>
      <c r="F708" s="188" t="s">
        <v>240</v>
      </c>
      <c r="G708" s="189" t="s">
        <v>236</v>
      </c>
      <c r="H708" s="190">
        <v>1</v>
      </c>
      <c r="I708" s="191"/>
      <c r="J708" s="192">
        <f>ROUND(I708*H708,2)</f>
        <v>0</v>
      </c>
      <c r="K708" s="188" t="s">
        <v>224</v>
      </c>
      <c r="L708" s="57"/>
      <c r="M708" s="193" t="s">
        <v>21</v>
      </c>
      <c r="N708" s="194" t="s">
        <v>43</v>
      </c>
      <c r="O708" s="38"/>
      <c r="P708" s="195">
        <f>O708*H708</f>
        <v>0</v>
      </c>
      <c r="Q708" s="195">
        <v>0</v>
      </c>
      <c r="R708" s="195">
        <f>Q708*H708</f>
        <v>0</v>
      </c>
      <c r="S708" s="195">
        <v>0</v>
      </c>
      <c r="T708" s="196">
        <f>S708*H708</f>
        <v>0</v>
      </c>
      <c r="AR708" s="20" t="s">
        <v>225</v>
      </c>
      <c r="AT708" s="20" t="s">
        <v>220</v>
      </c>
      <c r="AU708" s="20" t="s">
        <v>82</v>
      </c>
      <c r="AY708" s="20" t="s">
        <v>219</v>
      </c>
      <c r="BE708" s="197">
        <f>IF(N708="základní",J708,0)</f>
        <v>0</v>
      </c>
      <c r="BF708" s="197">
        <f>IF(N708="snížená",J708,0)</f>
        <v>0</v>
      </c>
      <c r="BG708" s="197">
        <f>IF(N708="zákl. přenesená",J708,0)</f>
        <v>0</v>
      </c>
      <c r="BH708" s="197">
        <f>IF(N708="sníž. přenesená",J708,0)</f>
        <v>0</v>
      </c>
      <c r="BI708" s="197">
        <f>IF(N708="nulová",J708,0)</f>
        <v>0</v>
      </c>
      <c r="BJ708" s="20" t="s">
        <v>80</v>
      </c>
      <c r="BK708" s="197">
        <f>ROUND(I708*H708,2)</f>
        <v>0</v>
      </c>
      <c r="BL708" s="20" t="s">
        <v>225</v>
      </c>
      <c r="BM708" s="20" t="s">
        <v>699</v>
      </c>
    </row>
    <row r="709" spans="2:63" s="10" customFormat="1" ht="29.85" customHeight="1">
      <c r="B709" s="172"/>
      <c r="C709" s="173"/>
      <c r="D709" s="174" t="s">
        <v>71</v>
      </c>
      <c r="E709" s="198" t="s">
        <v>242</v>
      </c>
      <c r="F709" s="198" t="s">
        <v>243</v>
      </c>
      <c r="G709" s="173"/>
      <c r="H709" s="173"/>
      <c r="I709" s="176"/>
      <c r="J709" s="199">
        <f>BK709</f>
        <v>0</v>
      </c>
      <c r="K709" s="173"/>
      <c r="L709" s="178"/>
      <c r="M709" s="179"/>
      <c r="N709" s="180"/>
      <c r="O709" s="180"/>
      <c r="P709" s="181">
        <f>P710</f>
        <v>0</v>
      </c>
      <c r="Q709" s="180"/>
      <c r="R709" s="181">
        <f>R710</f>
        <v>0</v>
      </c>
      <c r="S709" s="180"/>
      <c r="T709" s="182">
        <f>T710</f>
        <v>0</v>
      </c>
      <c r="AR709" s="183" t="s">
        <v>80</v>
      </c>
      <c r="AT709" s="184" t="s">
        <v>71</v>
      </c>
      <c r="AU709" s="184" t="s">
        <v>80</v>
      </c>
      <c r="AY709" s="183" t="s">
        <v>219</v>
      </c>
      <c r="BK709" s="185">
        <f>BK710</f>
        <v>0</v>
      </c>
    </row>
    <row r="710" spans="2:65" s="1" customFormat="1" ht="16.5" customHeight="1">
      <c r="B710" s="37"/>
      <c r="C710" s="186" t="s">
        <v>507</v>
      </c>
      <c r="D710" s="186" t="s">
        <v>220</v>
      </c>
      <c r="E710" s="187" t="s">
        <v>297</v>
      </c>
      <c r="F710" s="188" t="s">
        <v>245</v>
      </c>
      <c r="G710" s="189" t="s">
        <v>236</v>
      </c>
      <c r="H710" s="190">
        <v>1</v>
      </c>
      <c r="I710" s="191"/>
      <c r="J710" s="192">
        <f>ROUND(I710*H710,2)</f>
        <v>0</v>
      </c>
      <c r="K710" s="188" t="s">
        <v>224</v>
      </c>
      <c r="L710" s="57"/>
      <c r="M710" s="193" t="s">
        <v>21</v>
      </c>
      <c r="N710" s="194" t="s">
        <v>43</v>
      </c>
      <c r="O710" s="38"/>
      <c r="P710" s="195">
        <f>O710*H710</f>
        <v>0</v>
      </c>
      <c r="Q710" s="195">
        <v>0</v>
      </c>
      <c r="R710" s="195">
        <f>Q710*H710</f>
        <v>0</v>
      </c>
      <c r="S710" s="195">
        <v>0</v>
      </c>
      <c r="T710" s="196">
        <f>S710*H710</f>
        <v>0</v>
      </c>
      <c r="AR710" s="20" t="s">
        <v>225</v>
      </c>
      <c r="AT710" s="20" t="s">
        <v>220</v>
      </c>
      <c r="AU710" s="20" t="s">
        <v>82</v>
      </c>
      <c r="AY710" s="20" t="s">
        <v>219</v>
      </c>
      <c r="BE710" s="197">
        <f>IF(N710="základní",J710,0)</f>
        <v>0</v>
      </c>
      <c r="BF710" s="197">
        <f>IF(N710="snížená",J710,0)</f>
        <v>0</v>
      </c>
      <c r="BG710" s="197">
        <f>IF(N710="zákl. přenesená",J710,0)</f>
        <v>0</v>
      </c>
      <c r="BH710" s="197">
        <f>IF(N710="sníž. přenesená",J710,0)</f>
        <v>0</v>
      </c>
      <c r="BI710" s="197">
        <f>IF(N710="nulová",J710,0)</f>
        <v>0</v>
      </c>
      <c r="BJ710" s="20" t="s">
        <v>80</v>
      </c>
      <c r="BK710" s="197">
        <f>ROUND(I710*H710,2)</f>
        <v>0</v>
      </c>
      <c r="BL710" s="20" t="s">
        <v>225</v>
      </c>
      <c r="BM710" s="20" t="s">
        <v>700</v>
      </c>
    </row>
    <row r="711" spans="2:63" s="10" customFormat="1" ht="29.85" customHeight="1">
      <c r="B711" s="172"/>
      <c r="C711" s="173"/>
      <c r="D711" s="174" t="s">
        <v>71</v>
      </c>
      <c r="E711" s="198" t="s">
        <v>299</v>
      </c>
      <c r="F711" s="198" t="s">
        <v>300</v>
      </c>
      <c r="G711" s="173"/>
      <c r="H711" s="173"/>
      <c r="I711" s="176"/>
      <c r="J711" s="199">
        <f>BK711</f>
        <v>0</v>
      </c>
      <c r="K711" s="173"/>
      <c r="L711" s="178"/>
      <c r="M711" s="179"/>
      <c r="N711" s="180"/>
      <c r="O711" s="180"/>
      <c r="P711" s="181">
        <f>SUM(P712:P713)</f>
        <v>0</v>
      </c>
      <c r="Q711" s="180"/>
      <c r="R711" s="181">
        <f>SUM(R712:R713)</f>
        <v>0</v>
      </c>
      <c r="S711" s="180"/>
      <c r="T711" s="182">
        <f>SUM(T712:T713)</f>
        <v>0</v>
      </c>
      <c r="AR711" s="183" t="s">
        <v>80</v>
      </c>
      <c r="AT711" s="184" t="s">
        <v>71</v>
      </c>
      <c r="AU711" s="184" t="s">
        <v>80</v>
      </c>
      <c r="AY711" s="183" t="s">
        <v>219</v>
      </c>
      <c r="BK711" s="185">
        <f>SUM(BK712:BK713)</f>
        <v>0</v>
      </c>
    </row>
    <row r="712" spans="2:65" s="1" customFormat="1" ht="16.5" customHeight="1">
      <c r="B712" s="37"/>
      <c r="C712" s="186" t="s">
        <v>701</v>
      </c>
      <c r="D712" s="186" t="s">
        <v>220</v>
      </c>
      <c r="E712" s="187" t="s">
        <v>301</v>
      </c>
      <c r="F712" s="188" t="s">
        <v>302</v>
      </c>
      <c r="G712" s="189" t="s">
        <v>236</v>
      </c>
      <c r="H712" s="190">
        <v>1</v>
      </c>
      <c r="I712" s="191"/>
      <c r="J712" s="192">
        <f>ROUND(I712*H712,2)</f>
        <v>0</v>
      </c>
      <c r="K712" s="188" t="s">
        <v>224</v>
      </c>
      <c r="L712" s="57"/>
      <c r="M712" s="193" t="s">
        <v>21</v>
      </c>
      <c r="N712" s="194" t="s">
        <v>43</v>
      </c>
      <c r="O712" s="38"/>
      <c r="P712" s="195">
        <f>O712*H712</f>
        <v>0</v>
      </c>
      <c r="Q712" s="195">
        <v>0</v>
      </c>
      <c r="R712" s="195">
        <f>Q712*H712</f>
        <v>0</v>
      </c>
      <c r="S712" s="195">
        <v>0</v>
      </c>
      <c r="T712" s="196">
        <f>S712*H712</f>
        <v>0</v>
      </c>
      <c r="AR712" s="20" t="s">
        <v>225</v>
      </c>
      <c r="AT712" s="20" t="s">
        <v>220</v>
      </c>
      <c r="AU712" s="20" t="s">
        <v>82</v>
      </c>
      <c r="AY712" s="20" t="s">
        <v>219</v>
      </c>
      <c r="BE712" s="197">
        <f>IF(N712="základní",J712,0)</f>
        <v>0</v>
      </c>
      <c r="BF712" s="197">
        <f>IF(N712="snížená",J712,0)</f>
        <v>0</v>
      </c>
      <c r="BG712" s="197">
        <f>IF(N712="zákl. přenesená",J712,0)</f>
        <v>0</v>
      </c>
      <c r="BH712" s="197">
        <f>IF(N712="sníž. přenesená",J712,0)</f>
        <v>0</v>
      </c>
      <c r="BI712" s="197">
        <f>IF(N712="nulová",J712,0)</f>
        <v>0</v>
      </c>
      <c r="BJ712" s="20" t="s">
        <v>80</v>
      </c>
      <c r="BK712" s="197">
        <f>ROUND(I712*H712,2)</f>
        <v>0</v>
      </c>
      <c r="BL712" s="20" t="s">
        <v>225</v>
      </c>
      <c r="BM712" s="20" t="s">
        <v>702</v>
      </c>
    </row>
    <row r="713" spans="2:65" s="1" customFormat="1" ht="16.5" customHeight="1">
      <c r="B713" s="37"/>
      <c r="C713" s="186" t="s">
        <v>508</v>
      </c>
      <c r="D713" s="186" t="s">
        <v>220</v>
      </c>
      <c r="E713" s="187" t="s">
        <v>304</v>
      </c>
      <c r="F713" s="188" t="s">
        <v>305</v>
      </c>
      <c r="G713" s="189" t="s">
        <v>236</v>
      </c>
      <c r="H713" s="190">
        <v>3</v>
      </c>
      <c r="I713" s="191"/>
      <c r="J713" s="192">
        <f>ROUND(I713*H713,2)</f>
        <v>0</v>
      </c>
      <c r="K713" s="188" t="s">
        <v>224</v>
      </c>
      <c r="L713" s="57"/>
      <c r="M713" s="193" t="s">
        <v>21</v>
      </c>
      <c r="N713" s="194" t="s">
        <v>43</v>
      </c>
      <c r="O713" s="38"/>
      <c r="P713" s="195">
        <f>O713*H713</f>
        <v>0</v>
      </c>
      <c r="Q713" s="195">
        <v>0</v>
      </c>
      <c r="R713" s="195">
        <f>Q713*H713</f>
        <v>0</v>
      </c>
      <c r="S713" s="195">
        <v>0</v>
      </c>
      <c r="T713" s="196">
        <f>S713*H713</f>
        <v>0</v>
      </c>
      <c r="AR713" s="20" t="s">
        <v>225</v>
      </c>
      <c r="AT713" s="20" t="s">
        <v>220</v>
      </c>
      <c r="AU713" s="20" t="s">
        <v>82</v>
      </c>
      <c r="AY713" s="20" t="s">
        <v>219</v>
      </c>
      <c r="BE713" s="197">
        <f>IF(N713="základní",J713,0)</f>
        <v>0</v>
      </c>
      <c r="BF713" s="197">
        <f>IF(N713="snížená",J713,0)</f>
        <v>0</v>
      </c>
      <c r="BG713" s="197">
        <f>IF(N713="zákl. přenesená",J713,0)</f>
        <v>0</v>
      </c>
      <c r="BH713" s="197">
        <f>IF(N713="sníž. přenesená",J713,0)</f>
        <v>0</v>
      </c>
      <c r="BI713" s="197">
        <f>IF(N713="nulová",J713,0)</f>
        <v>0</v>
      </c>
      <c r="BJ713" s="20" t="s">
        <v>80</v>
      </c>
      <c r="BK713" s="197">
        <f>ROUND(I713*H713,2)</f>
        <v>0</v>
      </c>
      <c r="BL713" s="20" t="s">
        <v>225</v>
      </c>
      <c r="BM713" s="20" t="s">
        <v>703</v>
      </c>
    </row>
    <row r="714" spans="2:63" s="10" customFormat="1" ht="29.85" customHeight="1">
      <c r="B714" s="172"/>
      <c r="C714" s="173"/>
      <c r="D714" s="174" t="s">
        <v>71</v>
      </c>
      <c r="E714" s="198" t="s">
        <v>307</v>
      </c>
      <c r="F714" s="198" t="s">
        <v>308</v>
      </c>
      <c r="G714" s="173"/>
      <c r="H714" s="173"/>
      <c r="I714" s="176"/>
      <c r="J714" s="199">
        <f>BK714</f>
        <v>0</v>
      </c>
      <c r="K714" s="173"/>
      <c r="L714" s="178"/>
      <c r="M714" s="179"/>
      <c r="N714" s="180"/>
      <c r="O714" s="180"/>
      <c r="P714" s="181">
        <f>P715</f>
        <v>0</v>
      </c>
      <c r="Q714" s="180"/>
      <c r="R714" s="181">
        <f>R715</f>
        <v>0</v>
      </c>
      <c r="S714" s="180"/>
      <c r="T714" s="182">
        <f>T715</f>
        <v>0</v>
      </c>
      <c r="AR714" s="183" t="s">
        <v>80</v>
      </c>
      <c r="AT714" s="184" t="s">
        <v>71</v>
      </c>
      <c r="AU714" s="184" t="s">
        <v>80</v>
      </c>
      <c r="AY714" s="183" t="s">
        <v>219</v>
      </c>
      <c r="BK714" s="185">
        <f>BK715</f>
        <v>0</v>
      </c>
    </row>
    <row r="715" spans="2:65" s="1" customFormat="1" ht="16.5" customHeight="1">
      <c r="B715" s="37"/>
      <c r="C715" s="186" t="s">
        <v>704</v>
      </c>
      <c r="D715" s="186" t="s">
        <v>220</v>
      </c>
      <c r="E715" s="187" t="s">
        <v>309</v>
      </c>
      <c r="F715" s="188" t="s">
        <v>310</v>
      </c>
      <c r="G715" s="189" t="s">
        <v>236</v>
      </c>
      <c r="H715" s="190">
        <v>1</v>
      </c>
      <c r="I715" s="191"/>
      <c r="J715" s="192">
        <f>ROUND(I715*H715,2)</f>
        <v>0</v>
      </c>
      <c r="K715" s="188" t="s">
        <v>224</v>
      </c>
      <c r="L715" s="57"/>
      <c r="M715" s="193" t="s">
        <v>21</v>
      </c>
      <c r="N715" s="194" t="s">
        <v>43</v>
      </c>
      <c r="O715" s="38"/>
      <c r="P715" s="195">
        <f>O715*H715</f>
        <v>0</v>
      </c>
      <c r="Q715" s="195">
        <v>0</v>
      </c>
      <c r="R715" s="195">
        <f>Q715*H715</f>
        <v>0</v>
      </c>
      <c r="S715" s="195">
        <v>0</v>
      </c>
      <c r="T715" s="196">
        <f>S715*H715</f>
        <v>0</v>
      </c>
      <c r="AR715" s="20" t="s">
        <v>225</v>
      </c>
      <c r="AT715" s="20" t="s">
        <v>220</v>
      </c>
      <c r="AU715" s="20" t="s">
        <v>82</v>
      </c>
      <c r="AY715" s="20" t="s">
        <v>219</v>
      </c>
      <c r="BE715" s="197">
        <f>IF(N715="základní",J715,0)</f>
        <v>0</v>
      </c>
      <c r="BF715" s="197">
        <f>IF(N715="snížená",J715,0)</f>
        <v>0</v>
      </c>
      <c r="BG715" s="197">
        <f>IF(N715="zákl. přenesená",J715,0)</f>
        <v>0</v>
      </c>
      <c r="BH715" s="197">
        <f>IF(N715="sníž. přenesená",J715,0)</f>
        <v>0</v>
      </c>
      <c r="BI715" s="197">
        <f>IF(N715="nulová",J715,0)</f>
        <v>0</v>
      </c>
      <c r="BJ715" s="20" t="s">
        <v>80</v>
      </c>
      <c r="BK715" s="197">
        <f>ROUND(I715*H715,2)</f>
        <v>0</v>
      </c>
      <c r="BL715" s="20" t="s">
        <v>225</v>
      </c>
      <c r="BM715" s="20" t="s">
        <v>705</v>
      </c>
    </row>
    <row r="716" spans="2:63" s="10" customFormat="1" ht="29.85" customHeight="1">
      <c r="B716" s="172"/>
      <c r="C716" s="173"/>
      <c r="D716" s="174" t="s">
        <v>71</v>
      </c>
      <c r="E716" s="198" t="s">
        <v>312</v>
      </c>
      <c r="F716" s="198" t="s">
        <v>313</v>
      </c>
      <c r="G716" s="173"/>
      <c r="H716" s="173"/>
      <c r="I716" s="176"/>
      <c r="J716" s="199">
        <f>BK716</f>
        <v>0</v>
      </c>
      <c r="K716" s="173"/>
      <c r="L716" s="178"/>
      <c r="M716" s="179"/>
      <c r="N716" s="180"/>
      <c r="O716" s="180"/>
      <c r="P716" s="181">
        <f>P717</f>
        <v>0</v>
      </c>
      <c r="Q716" s="180"/>
      <c r="R716" s="181">
        <f>R717</f>
        <v>0</v>
      </c>
      <c r="S716" s="180"/>
      <c r="T716" s="182">
        <f>T717</f>
        <v>0</v>
      </c>
      <c r="AR716" s="183" t="s">
        <v>80</v>
      </c>
      <c r="AT716" s="184" t="s">
        <v>71</v>
      </c>
      <c r="AU716" s="184" t="s">
        <v>80</v>
      </c>
      <c r="AY716" s="183" t="s">
        <v>219</v>
      </c>
      <c r="BK716" s="185">
        <f>BK717</f>
        <v>0</v>
      </c>
    </row>
    <row r="717" spans="2:65" s="1" customFormat="1" ht="16.5" customHeight="1">
      <c r="B717" s="37"/>
      <c r="C717" s="186" t="s">
        <v>510</v>
      </c>
      <c r="D717" s="186" t="s">
        <v>220</v>
      </c>
      <c r="E717" s="187" t="s">
        <v>315</v>
      </c>
      <c r="F717" s="188" t="s">
        <v>316</v>
      </c>
      <c r="G717" s="189" t="s">
        <v>236</v>
      </c>
      <c r="H717" s="190">
        <v>3</v>
      </c>
      <c r="I717" s="191"/>
      <c r="J717" s="192">
        <f>ROUND(I717*H717,2)</f>
        <v>0</v>
      </c>
      <c r="K717" s="188" t="s">
        <v>224</v>
      </c>
      <c r="L717" s="57"/>
      <c r="M717" s="193" t="s">
        <v>21</v>
      </c>
      <c r="N717" s="194" t="s">
        <v>43</v>
      </c>
      <c r="O717" s="38"/>
      <c r="P717" s="195">
        <f>O717*H717</f>
        <v>0</v>
      </c>
      <c r="Q717" s="195">
        <v>0</v>
      </c>
      <c r="R717" s="195">
        <f>Q717*H717</f>
        <v>0</v>
      </c>
      <c r="S717" s="195">
        <v>0</v>
      </c>
      <c r="T717" s="196">
        <f>S717*H717</f>
        <v>0</v>
      </c>
      <c r="AR717" s="20" t="s">
        <v>225</v>
      </c>
      <c r="AT717" s="20" t="s">
        <v>220</v>
      </c>
      <c r="AU717" s="20" t="s">
        <v>82</v>
      </c>
      <c r="AY717" s="20" t="s">
        <v>219</v>
      </c>
      <c r="BE717" s="197">
        <f>IF(N717="základní",J717,0)</f>
        <v>0</v>
      </c>
      <c r="BF717" s="197">
        <f>IF(N717="snížená",J717,0)</f>
        <v>0</v>
      </c>
      <c r="BG717" s="197">
        <f>IF(N717="zákl. přenesená",J717,0)</f>
        <v>0</v>
      </c>
      <c r="BH717" s="197">
        <f>IF(N717="sníž. přenesená",J717,0)</f>
        <v>0</v>
      </c>
      <c r="BI717" s="197">
        <f>IF(N717="nulová",J717,0)</f>
        <v>0</v>
      </c>
      <c r="BJ717" s="20" t="s">
        <v>80</v>
      </c>
      <c r="BK717" s="197">
        <f>ROUND(I717*H717,2)</f>
        <v>0</v>
      </c>
      <c r="BL717" s="20" t="s">
        <v>225</v>
      </c>
      <c r="BM717" s="20" t="s">
        <v>706</v>
      </c>
    </row>
    <row r="718" spans="2:63" s="10" customFormat="1" ht="29.85" customHeight="1">
      <c r="B718" s="172"/>
      <c r="C718" s="173"/>
      <c r="D718" s="174" t="s">
        <v>71</v>
      </c>
      <c r="E718" s="198" t="s">
        <v>247</v>
      </c>
      <c r="F718" s="198" t="s">
        <v>248</v>
      </c>
      <c r="G718" s="173"/>
      <c r="H718" s="173"/>
      <c r="I718" s="176"/>
      <c r="J718" s="199">
        <f>BK718</f>
        <v>0</v>
      </c>
      <c r="K718" s="173"/>
      <c r="L718" s="178"/>
      <c r="M718" s="179"/>
      <c r="N718" s="180"/>
      <c r="O718" s="180"/>
      <c r="P718" s="181">
        <f>SUM(P719:P724)</f>
        <v>0</v>
      </c>
      <c r="Q718" s="180"/>
      <c r="R718" s="181">
        <f>SUM(R719:R724)</f>
        <v>0</v>
      </c>
      <c r="S718" s="180"/>
      <c r="T718" s="182">
        <f>SUM(T719:T724)</f>
        <v>0</v>
      </c>
      <c r="AR718" s="183" t="s">
        <v>80</v>
      </c>
      <c r="AT718" s="184" t="s">
        <v>71</v>
      </c>
      <c r="AU718" s="184" t="s">
        <v>80</v>
      </c>
      <c r="AY718" s="183" t="s">
        <v>219</v>
      </c>
      <c r="BK718" s="185">
        <f>SUM(BK719:BK724)</f>
        <v>0</v>
      </c>
    </row>
    <row r="719" spans="2:65" s="1" customFormat="1" ht="16.5" customHeight="1">
      <c r="B719" s="37"/>
      <c r="C719" s="186" t="s">
        <v>707</v>
      </c>
      <c r="D719" s="186" t="s">
        <v>220</v>
      </c>
      <c r="E719" s="187" t="s">
        <v>318</v>
      </c>
      <c r="F719" s="188" t="s">
        <v>319</v>
      </c>
      <c r="G719" s="189" t="s">
        <v>236</v>
      </c>
      <c r="H719" s="190">
        <v>3</v>
      </c>
      <c r="I719" s="191"/>
      <c r="J719" s="192">
        <f aca="true" t="shared" si="150" ref="J719:J724">ROUND(I719*H719,2)</f>
        <v>0</v>
      </c>
      <c r="K719" s="188" t="s">
        <v>224</v>
      </c>
      <c r="L719" s="57"/>
      <c r="M719" s="193" t="s">
        <v>21</v>
      </c>
      <c r="N719" s="194" t="s">
        <v>43</v>
      </c>
      <c r="O719" s="38"/>
      <c r="P719" s="195">
        <f aca="true" t="shared" si="151" ref="P719:P724">O719*H719</f>
        <v>0</v>
      </c>
      <c r="Q719" s="195">
        <v>0</v>
      </c>
      <c r="R719" s="195">
        <f aca="true" t="shared" si="152" ref="R719:R724">Q719*H719</f>
        <v>0</v>
      </c>
      <c r="S719" s="195">
        <v>0</v>
      </c>
      <c r="T719" s="196">
        <f aca="true" t="shared" si="153" ref="T719:T724">S719*H719</f>
        <v>0</v>
      </c>
      <c r="AR719" s="20" t="s">
        <v>225</v>
      </c>
      <c r="AT719" s="20" t="s">
        <v>220</v>
      </c>
      <c r="AU719" s="20" t="s">
        <v>82</v>
      </c>
      <c r="AY719" s="20" t="s">
        <v>219</v>
      </c>
      <c r="BE719" s="197">
        <f aca="true" t="shared" si="154" ref="BE719:BE724">IF(N719="základní",J719,0)</f>
        <v>0</v>
      </c>
      <c r="BF719" s="197">
        <f aca="true" t="shared" si="155" ref="BF719:BF724">IF(N719="snížená",J719,0)</f>
        <v>0</v>
      </c>
      <c r="BG719" s="197">
        <f aca="true" t="shared" si="156" ref="BG719:BG724">IF(N719="zákl. přenesená",J719,0)</f>
        <v>0</v>
      </c>
      <c r="BH719" s="197">
        <f aca="true" t="shared" si="157" ref="BH719:BH724">IF(N719="sníž. přenesená",J719,0)</f>
        <v>0</v>
      </c>
      <c r="BI719" s="197">
        <f aca="true" t="shared" si="158" ref="BI719:BI724">IF(N719="nulová",J719,0)</f>
        <v>0</v>
      </c>
      <c r="BJ719" s="20" t="s">
        <v>80</v>
      </c>
      <c r="BK719" s="197">
        <f aca="true" t="shared" si="159" ref="BK719:BK724">ROUND(I719*H719,2)</f>
        <v>0</v>
      </c>
      <c r="BL719" s="20" t="s">
        <v>225</v>
      </c>
      <c r="BM719" s="20" t="s">
        <v>708</v>
      </c>
    </row>
    <row r="720" spans="2:65" s="1" customFormat="1" ht="16.5" customHeight="1">
      <c r="B720" s="37"/>
      <c r="C720" s="186" t="s">
        <v>511</v>
      </c>
      <c r="D720" s="186" t="s">
        <v>220</v>
      </c>
      <c r="E720" s="187" t="s">
        <v>457</v>
      </c>
      <c r="F720" s="188" t="s">
        <v>323</v>
      </c>
      <c r="G720" s="189" t="s">
        <v>236</v>
      </c>
      <c r="H720" s="190">
        <v>1</v>
      </c>
      <c r="I720" s="191"/>
      <c r="J720" s="192">
        <f t="shared" si="150"/>
        <v>0</v>
      </c>
      <c r="K720" s="188" t="s">
        <v>224</v>
      </c>
      <c r="L720" s="57"/>
      <c r="M720" s="193" t="s">
        <v>21</v>
      </c>
      <c r="N720" s="194" t="s">
        <v>43</v>
      </c>
      <c r="O720" s="38"/>
      <c r="P720" s="195">
        <f t="shared" si="151"/>
        <v>0</v>
      </c>
      <c r="Q720" s="195">
        <v>0</v>
      </c>
      <c r="R720" s="195">
        <f t="shared" si="152"/>
        <v>0</v>
      </c>
      <c r="S720" s="195">
        <v>0</v>
      </c>
      <c r="T720" s="196">
        <f t="shared" si="153"/>
        <v>0</v>
      </c>
      <c r="AR720" s="20" t="s">
        <v>225</v>
      </c>
      <c r="AT720" s="20" t="s">
        <v>220</v>
      </c>
      <c r="AU720" s="20" t="s">
        <v>82</v>
      </c>
      <c r="AY720" s="20" t="s">
        <v>219</v>
      </c>
      <c r="BE720" s="197">
        <f t="shared" si="154"/>
        <v>0</v>
      </c>
      <c r="BF720" s="197">
        <f t="shared" si="155"/>
        <v>0</v>
      </c>
      <c r="BG720" s="197">
        <f t="shared" si="156"/>
        <v>0</v>
      </c>
      <c r="BH720" s="197">
        <f t="shared" si="157"/>
        <v>0</v>
      </c>
      <c r="BI720" s="197">
        <f t="shared" si="158"/>
        <v>0</v>
      </c>
      <c r="BJ720" s="20" t="s">
        <v>80</v>
      </c>
      <c r="BK720" s="197">
        <f t="shared" si="159"/>
        <v>0</v>
      </c>
      <c r="BL720" s="20" t="s">
        <v>225</v>
      </c>
      <c r="BM720" s="20" t="s">
        <v>709</v>
      </c>
    </row>
    <row r="721" spans="2:65" s="1" customFormat="1" ht="16.5" customHeight="1">
      <c r="B721" s="37"/>
      <c r="C721" s="186" t="s">
        <v>710</v>
      </c>
      <c r="D721" s="186" t="s">
        <v>220</v>
      </c>
      <c r="E721" s="187" t="s">
        <v>325</v>
      </c>
      <c r="F721" s="188" t="s">
        <v>326</v>
      </c>
      <c r="G721" s="189" t="s">
        <v>236</v>
      </c>
      <c r="H721" s="190">
        <v>3</v>
      </c>
      <c r="I721" s="191"/>
      <c r="J721" s="192">
        <f t="shared" si="150"/>
        <v>0</v>
      </c>
      <c r="K721" s="188" t="s">
        <v>224</v>
      </c>
      <c r="L721" s="57"/>
      <c r="M721" s="193" t="s">
        <v>21</v>
      </c>
      <c r="N721" s="194" t="s">
        <v>43</v>
      </c>
      <c r="O721" s="38"/>
      <c r="P721" s="195">
        <f t="shared" si="151"/>
        <v>0</v>
      </c>
      <c r="Q721" s="195">
        <v>0</v>
      </c>
      <c r="R721" s="195">
        <f t="shared" si="152"/>
        <v>0</v>
      </c>
      <c r="S721" s="195">
        <v>0</v>
      </c>
      <c r="T721" s="196">
        <f t="shared" si="153"/>
        <v>0</v>
      </c>
      <c r="AR721" s="20" t="s">
        <v>225</v>
      </c>
      <c r="AT721" s="20" t="s">
        <v>220</v>
      </c>
      <c r="AU721" s="20" t="s">
        <v>82</v>
      </c>
      <c r="AY721" s="20" t="s">
        <v>219</v>
      </c>
      <c r="BE721" s="197">
        <f t="shared" si="154"/>
        <v>0</v>
      </c>
      <c r="BF721" s="197">
        <f t="shared" si="155"/>
        <v>0</v>
      </c>
      <c r="BG721" s="197">
        <f t="shared" si="156"/>
        <v>0</v>
      </c>
      <c r="BH721" s="197">
        <f t="shared" si="157"/>
        <v>0</v>
      </c>
      <c r="BI721" s="197">
        <f t="shared" si="158"/>
        <v>0</v>
      </c>
      <c r="BJ721" s="20" t="s">
        <v>80</v>
      </c>
      <c r="BK721" s="197">
        <f t="shared" si="159"/>
        <v>0</v>
      </c>
      <c r="BL721" s="20" t="s">
        <v>225</v>
      </c>
      <c r="BM721" s="20" t="s">
        <v>711</v>
      </c>
    </row>
    <row r="722" spans="2:65" s="1" customFormat="1" ht="16.5" customHeight="1">
      <c r="B722" s="37"/>
      <c r="C722" s="186" t="s">
        <v>513</v>
      </c>
      <c r="D722" s="186" t="s">
        <v>220</v>
      </c>
      <c r="E722" s="187" t="s">
        <v>329</v>
      </c>
      <c r="F722" s="188" t="s">
        <v>330</v>
      </c>
      <c r="G722" s="189" t="s">
        <v>236</v>
      </c>
      <c r="H722" s="190">
        <v>1</v>
      </c>
      <c r="I722" s="191"/>
      <c r="J722" s="192">
        <f t="shared" si="150"/>
        <v>0</v>
      </c>
      <c r="K722" s="188" t="s">
        <v>224</v>
      </c>
      <c r="L722" s="57"/>
      <c r="M722" s="193" t="s">
        <v>21</v>
      </c>
      <c r="N722" s="194" t="s">
        <v>43</v>
      </c>
      <c r="O722" s="38"/>
      <c r="P722" s="195">
        <f t="shared" si="151"/>
        <v>0</v>
      </c>
      <c r="Q722" s="195">
        <v>0</v>
      </c>
      <c r="R722" s="195">
        <f t="shared" si="152"/>
        <v>0</v>
      </c>
      <c r="S722" s="195">
        <v>0</v>
      </c>
      <c r="T722" s="196">
        <f t="shared" si="153"/>
        <v>0</v>
      </c>
      <c r="AR722" s="20" t="s">
        <v>225</v>
      </c>
      <c r="AT722" s="20" t="s">
        <v>220</v>
      </c>
      <c r="AU722" s="20" t="s">
        <v>82</v>
      </c>
      <c r="AY722" s="20" t="s">
        <v>219</v>
      </c>
      <c r="BE722" s="197">
        <f t="shared" si="154"/>
        <v>0</v>
      </c>
      <c r="BF722" s="197">
        <f t="shared" si="155"/>
        <v>0</v>
      </c>
      <c r="BG722" s="197">
        <f t="shared" si="156"/>
        <v>0</v>
      </c>
      <c r="BH722" s="197">
        <f t="shared" si="157"/>
        <v>0</v>
      </c>
      <c r="BI722" s="197">
        <f t="shared" si="158"/>
        <v>0</v>
      </c>
      <c r="BJ722" s="20" t="s">
        <v>80</v>
      </c>
      <c r="BK722" s="197">
        <f t="shared" si="159"/>
        <v>0</v>
      </c>
      <c r="BL722" s="20" t="s">
        <v>225</v>
      </c>
      <c r="BM722" s="20" t="s">
        <v>712</v>
      </c>
    </row>
    <row r="723" spans="2:65" s="1" customFormat="1" ht="16.5" customHeight="1">
      <c r="B723" s="37"/>
      <c r="C723" s="186" t="s">
        <v>713</v>
      </c>
      <c r="D723" s="186" t="s">
        <v>220</v>
      </c>
      <c r="E723" s="187" t="s">
        <v>332</v>
      </c>
      <c r="F723" s="188" t="s">
        <v>333</v>
      </c>
      <c r="G723" s="189" t="s">
        <v>236</v>
      </c>
      <c r="H723" s="190">
        <v>2</v>
      </c>
      <c r="I723" s="191"/>
      <c r="J723" s="192">
        <f t="shared" si="150"/>
        <v>0</v>
      </c>
      <c r="K723" s="188" t="s">
        <v>224</v>
      </c>
      <c r="L723" s="57"/>
      <c r="M723" s="193" t="s">
        <v>21</v>
      </c>
      <c r="N723" s="194" t="s">
        <v>43</v>
      </c>
      <c r="O723" s="38"/>
      <c r="P723" s="195">
        <f t="shared" si="151"/>
        <v>0</v>
      </c>
      <c r="Q723" s="195">
        <v>0</v>
      </c>
      <c r="R723" s="195">
        <f t="shared" si="152"/>
        <v>0</v>
      </c>
      <c r="S723" s="195">
        <v>0</v>
      </c>
      <c r="T723" s="196">
        <f t="shared" si="153"/>
        <v>0</v>
      </c>
      <c r="AR723" s="20" t="s">
        <v>225</v>
      </c>
      <c r="AT723" s="20" t="s">
        <v>220</v>
      </c>
      <c r="AU723" s="20" t="s">
        <v>82</v>
      </c>
      <c r="AY723" s="20" t="s">
        <v>219</v>
      </c>
      <c r="BE723" s="197">
        <f t="shared" si="154"/>
        <v>0</v>
      </c>
      <c r="BF723" s="197">
        <f t="shared" si="155"/>
        <v>0</v>
      </c>
      <c r="BG723" s="197">
        <f t="shared" si="156"/>
        <v>0</v>
      </c>
      <c r="BH723" s="197">
        <f t="shared" si="157"/>
        <v>0</v>
      </c>
      <c r="BI723" s="197">
        <f t="shared" si="158"/>
        <v>0</v>
      </c>
      <c r="BJ723" s="20" t="s">
        <v>80</v>
      </c>
      <c r="BK723" s="197">
        <f t="shared" si="159"/>
        <v>0</v>
      </c>
      <c r="BL723" s="20" t="s">
        <v>225</v>
      </c>
      <c r="BM723" s="20" t="s">
        <v>714</v>
      </c>
    </row>
    <row r="724" spans="2:65" s="1" customFormat="1" ht="16.5" customHeight="1">
      <c r="B724" s="37"/>
      <c r="C724" s="186" t="s">
        <v>514</v>
      </c>
      <c r="D724" s="186" t="s">
        <v>220</v>
      </c>
      <c r="E724" s="187" t="s">
        <v>336</v>
      </c>
      <c r="F724" s="188" t="s">
        <v>337</v>
      </c>
      <c r="G724" s="189" t="s">
        <v>236</v>
      </c>
      <c r="H724" s="190">
        <v>1</v>
      </c>
      <c r="I724" s="191"/>
      <c r="J724" s="192">
        <f t="shared" si="150"/>
        <v>0</v>
      </c>
      <c r="K724" s="188" t="s">
        <v>224</v>
      </c>
      <c r="L724" s="57"/>
      <c r="M724" s="193" t="s">
        <v>21</v>
      </c>
      <c r="N724" s="194" t="s">
        <v>43</v>
      </c>
      <c r="O724" s="38"/>
      <c r="P724" s="195">
        <f t="shared" si="151"/>
        <v>0</v>
      </c>
      <c r="Q724" s="195">
        <v>0</v>
      </c>
      <c r="R724" s="195">
        <f t="shared" si="152"/>
        <v>0</v>
      </c>
      <c r="S724" s="195">
        <v>0</v>
      </c>
      <c r="T724" s="196">
        <f t="shared" si="153"/>
        <v>0</v>
      </c>
      <c r="AR724" s="20" t="s">
        <v>225</v>
      </c>
      <c r="AT724" s="20" t="s">
        <v>220</v>
      </c>
      <c r="AU724" s="20" t="s">
        <v>82</v>
      </c>
      <c r="AY724" s="20" t="s">
        <v>219</v>
      </c>
      <c r="BE724" s="197">
        <f t="shared" si="154"/>
        <v>0</v>
      </c>
      <c r="BF724" s="197">
        <f t="shared" si="155"/>
        <v>0</v>
      </c>
      <c r="BG724" s="197">
        <f t="shared" si="156"/>
        <v>0</v>
      </c>
      <c r="BH724" s="197">
        <f t="shared" si="157"/>
        <v>0</v>
      </c>
      <c r="BI724" s="197">
        <f t="shared" si="158"/>
        <v>0</v>
      </c>
      <c r="BJ724" s="20" t="s">
        <v>80</v>
      </c>
      <c r="BK724" s="197">
        <f t="shared" si="159"/>
        <v>0</v>
      </c>
      <c r="BL724" s="20" t="s">
        <v>225</v>
      </c>
      <c r="BM724" s="20" t="s">
        <v>715</v>
      </c>
    </row>
    <row r="725" spans="2:63" s="10" customFormat="1" ht="29.85" customHeight="1">
      <c r="B725" s="172"/>
      <c r="C725" s="173"/>
      <c r="D725" s="174" t="s">
        <v>71</v>
      </c>
      <c r="E725" s="198" t="s">
        <v>339</v>
      </c>
      <c r="F725" s="198" t="s">
        <v>340</v>
      </c>
      <c r="G725" s="173"/>
      <c r="H725" s="173"/>
      <c r="I725" s="176"/>
      <c r="J725" s="199">
        <f>BK725</f>
        <v>0</v>
      </c>
      <c r="K725" s="173"/>
      <c r="L725" s="178"/>
      <c r="M725" s="179"/>
      <c r="N725" s="180"/>
      <c r="O725" s="180"/>
      <c r="P725" s="181">
        <f>SUM(P726:P729)</f>
        <v>0</v>
      </c>
      <c r="Q725" s="180"/>
      <c r="R725" s="181">
        <f>SUM(R726:R729)</f>
        <v>0</v>
      </c>
      <c r="S725" s="180"/>
      <c r="T725" s="182">
        <f>SUM(T726:T729)</f>
        <v>0</v>
      </c>
      <c r="AR725" s="183" t="s">
        <v>80</v>
      </c>
      <c r="AT725" s="184" t="s">
        <v>71</v>
      </c>
      <c r="AU725" s="184" t="s">
        <v>80</v>
      </c>
      <c r="AY725" s="183" t="s">
        <v>219</v>
      </c>
      <c r="BK725" s="185">
        <f>SUM(BK726:BK729)</f>
        <v>0</v>
      </c>
    </row>
    <row r="726" spans="2:65" s="1" customFormat="1" ht="16.5" customHeight="1">
      <c r="B726" s="37"/>
      <c r="C726" s="186" t="s">
        <v>716</v>
      </c>
      <c r="D726" s="186" t="s">
        <v>220</v>
      </c>
      <c r="E726" s="187" t="s">
        <v>341</v>
      </c>
      <c r="F726" s="188" t="s">
        <v>342</v>
      </c>
      <c r="G726" s="189" t="s">
        <v>236</v>
      </c>
      <c r="H726" s="190">
        <v>18</v>
      </c>
      <c r="I726" s="191"/>
      <c r="J726" s="192">
        <f>ROUND(I726*H726,2)</f>
        <v>0</v>
      </c>
      <c r="K726" s="188" t="s">
        <v>224</v>
      </c>
      <c r="L726" s="57"/>
      <c r="M726" s="193" t="s">
        <v>21</v>
      </c>
      <c r="N726" s="194" t="s">
        <v>43</v>
      </c>
      <c r="O726" s="38"/>
      <c r="P726" s="195">
        <f>O726*H726</f>
        <v>0</v>
      </c>
      <c r="Q726" s="195">
        <v>0</v>
      </c>
      <c r="R726" s="195">
        <f>Q726*H726</f>
        <v>0</v>
      </c>
      <c r="S726" s="195">
        <v>0</v>
      </c>
      <c r="T726" s="196">
        <f>S726*H726</f>
        <v>0</v>
      </c>
      <c r="AR726" s="20" t="s">
        <v>225</v>
      </c>
      <c r="AT726" s="20" t="s">
        <v>220</v>
      </c>
      <c r="AU726" s="20" t="s">
        <v>82</v>
      </c>
      <c r="AY726" s="20" t="s">
        <v>219</v>
      </c>
      <c r="BE726" s="197">
        <f>IF(N726="základní",J726,0)</f>
        <v>0</v>
      </c>
      <c r="BF726" s="197">
        <f>IF(N726="snížená",J726,0)</f>
        <v>0</v>
      </c>
      <c r="BG726" s="197">
        <f>IF(N726="zákl. přenesená",J726,0)</f>
        <v>0</v>
      </c>
      <c r="BH726" s="197">
        <f>IF(N726="sníž. přenesená",J726,0)</f>
        <v>0</v>
      </c>
      <c r="BI726" s="197">
        <f>IF(N726="nulová",J726,0)</f>
        <v>0</v>
      </c>
      <c r="BJ726" s="20" t="s">
        <v>80</v>
      </c>
      <c r="BK726" s="197">
        <f>ROUND(I726*H726,2)</f>
        <v>0</v>
      </c>
      <c r="BL726" s="20" t="s">
        <v>225</v>
      </c>
      <c r="BM726" s="20" t="s">
        <v>717</v>
      </c>
    </row>
    <row r="727" spans="2:65" s="1" customFormat="1" ht="16.5" customHeight="1">
      <c r="B727" s="37"/>
      <c r="C727" s="186" t="s">
        <v>516</v>
      </c>
      <c r="D727" s="186" t="s">
        <v>220</v>
      </c>
      <c r="E727" s="187" t="s">
        <v>468</v>
      </c>
      <c r="F727" s="188" t="s">
        <v>346</v>
      </c>
      <c r="G727" s="189" t="s">
        <v>236</v>
      </c>
      <c r="H727" s="190">
        <v>12</v>
      </c>
      <c r="I727" s="191"/>
      <c r="J727" s="192">
        <f>ROUND(I727*H727,2)</f>
        <v>0</v>
      </c>
      <c r="K727" s="188" t="s">
        <v>224</v>
      </c>
      <c r="L727" s="57"/>
      <c r="M727" s="193" t="s">
        <v>21</v>
      </c>
      <c r="N727" s="194" t="s">
        <v>43</v>
      </c>
      <c r="O727" s="38"/>
      <c r="P727" s="195">
        <f>O727*H727</f>
        <v>0</v>
      </c>
      <c r="Q727" s="195">
        <v>0</v>
      </c>
      <c r="R727" s="195">
        <f>Q727*H727</f>
        <v>0</v>
      </c>
      <c r="S727" s="195">
        <v>0</v>
      </c>
      <c r="T727" s="196">
        <f>S727*H727</f>
        <v>0</v>
      </c>
      <c r="AR727" s="20" t="s">
        <v>225</v>
      </c>
      <c r="AT727" s="20" t="s">
        <v>220</v>
      </c>
      <c r="AU727" s="20" t="s">
        <v>82</v>
      </c>
      <c r="AY727" s="20" t="s">
        <v>219</v>
      </c>
      <c r="BE727" s="197">
        <f>IF(N727="základní",J727,0)</f>
        <v>0</v>
      </c>
      <c r="BF727" s="197">
        <f>IF(N727="snížená",J727,0)</f>
        <v>0</v>
      </c>
      <c r="BG727" s="197">
        <f>IF(N727="zákl. přenesená",J727,0)</f>
        <v>0</v>
      </c>
      <c r="BH727" s="197">
        <f>IF(N727="sníž. přenesená",J727,0)</f>
        <v>0</v>
      </c>
      <c r="BI727" s="197">
        <f>IF(N727="nulová",J727,0)</f>
        <v>0</v>
      </c>
      <c r="BJ727" s="20" t="s">
        <v>80</v>
      </c>
      <c r="BK727" s="197">
        <f>ROUND(I727*H727,2)</f>
        <v>0</v>
      </c>
      <c r="BL727" s="20" t="s">
        <v>225</v>
      </c>
      <c r="BM727" s="20" t="s">
        <v>718</v>
      </c>
    </row>
    <row r="728" spans="2:65" s="1" customFormat="1" ht="16.5" customHeight="1">
      <c r="B728" s="37"/>
      <c r="C728" s="186" t="s">
        <v>719</v>
      </c>
      <c r="D728" s="186" t="s">
        <v>220</v>
      </c>
      <c r="E728" s="187" t="s">
        <v>348</v>
      </c>
      <c r="F728" s="188" t="s">
        <v>349</v>
      </c>
      <c r="G728" s="189" t="s">
        <v>236</v>
      </c>
      <c r="H728" s="190">
        <v>2</v>
      </c>
      <c r="I728" s="191"/>
      <c r="J728" s="192">
        <f>ROUND(I728*H728,2)</f>
        <v>0</v>
      </c>
      <c r="K728" s="188" t="s">
        <v>224</v>
      </c>
      <c r="L728" s="57"/>
      <c r="M728" s="193" t="s">
        <v>21</v>
      </c>
      <c r="N728" s="194" t="s">
        <v>43</v>
      </c>
      <c r="O728" s="38"/>
      <c r="P728" s="195">
        <f>O728*H728</f>
        <v>0</v>
      </c>
      <c r="Q728" s="195">
        <v>0</v>
      </c>
      <c r="R728" s="195">
        <f>Q728*H728</f>
        <v>0</v>
      </c>
      <c r="S728" s="195">
        <v>0</v>
      </c>
      <c r="T728" s="196">
        <f>S728*H728</f>
        <v>0</v>
      </c>
      <c r="AR728" s="20" t="s">
        <v>225</v>
      </c>
      <c r="AT728" s="20" t="s">
        <v>220</v>
      </c>
      <c r="AU728" s="20" t="s">
        <v>82</v>
      </c>
      <c r="AY728" s="20" t="s">
        <v>219</v>
      </c>
      <c r="BE728" s="197">
        <f>IF(N728="základní",J728,0)</f>
        <v>0</v>
      </c>
      <c r="BF728" s="197">
        <f>IF(N728="snížená",J728,0)</f>
        <v>0</v>
      </c>
      <c r="BG728" s="197">
        <f>IF(N728="zákl. přenesená",J728,0)</f>
        <v>0</v>
      </c>
      <c r="BH728" s="197">
        <f>IF(N728="sníž. přenesená",J728,0)</f>
        <v>0</v>
      </c>
      <c r="BI728" s="197">
        <f>IF(N728="nulová",J728,0)</f>
        <v>0</v>
      </c>
      <c r="BJ728" s="20" t="s">
        <v>80</v>
      </c>
      <c r="BK728" s="197">
        <f>ROUND(I728*H728,2)</f>
        <v>0</v>
      </c>
      <c r="BL728" s="20" t="s">
        <v>225</v>
      </c>
      <c r="BM728" s="20" t="s">
        <v>720</v>
      </c>
    </row>
    <row r="729" spans="2:65" s="1" customFormat="1" ht="16.5" customHeight="1">
      <c r="B729" s="37"/>
      <c r="C729" s="186" t="s">
        <v>517</v>
      </c>
      <c r="D729" s="186" t="s">
        <v>220</v>
      </c>
      <c r="E729" s="187" t="s">
        <v>352</v>
      </c>
      <c r="F729" s="188" t="s">
        <v>353</v>
      </c>
      <c r="G729" s="189" t="s">
        <v>236</v>
      </c>
      <c r="H729" s="190">
        <v>1</v>
      </c>
      <c r="I729" s="191"/>
      <c r="J729" s="192">
        <f>ROUND(I729*H729,2)</f>
        <v>0</v>
      </c>
      <c r="K729" s="188" t="s">
        <v>224</v>
      </c>
      <c r="L729" s="57"/>
      <c r="M729" s="193" t="s">
        <v>21</v>
      </c>
      <c r="N729" s="194" t="s">
        <v>43</v>
      </c>
      <c r="O729" s="38"/>
      <c r="P729" s="195">
        <f>O729*H729</f>
        <v>0</v>
      </c>
      <c r="Q729" s="195">
        <v>0</v>
      </c>
      <c r="R729" s="195">
        <f>Q729*H729</f>
        <v>0</v>
      </c>
      <c r="S729" s="195">
        <v>0</v>
      </c>
      <c r="T729" s="196">
        <f>S729*H729</f>
        <v>0</v>
      </c>
      <c r="AR729" s="20" t="s">
        <v>225</v>
      </c>
      <c r="AT729" s="20" t="s">
        <v>220</v>
      </c>
      <c r="AU729" s="20" t="s">
        <v>82</v>
      </c>
      <c r="AY729" s="20" t="s">
        <v>219</v>
      </c>
      <c r="BE729" s="197">
        <f>IF(N729="základní",J729,0)</f>
        <v>0</v>
      </c>
      <c r="BF729" s="197">
        <f>IF(N729="snížená",J729,0)</f>
        <v>0</v>
      </c>
      <c r="BG729" s="197">
        <f>IF(N729="zákl. přenesená",J729,0)</f>
        <v>0</v>
      </c>
      <c r="BH729" s="197">
        <f>IF(N729="sníž. přenesená",J729,0)</f>
        <v>0</v>
      </c>
      <c r="BI729" s="197">
        <f>IF(N729="nulová",J729,0)</f>
        <v>0</v>
      </c>
      <c r="BJ729" s="20" t="s">
        <v>80</v>
      </c>
      <c r="BK729" s="197">
        <f>ROUND(I729*H729,2)</f>
        <v>0</v>
      </c>
      <c r="BL729" s="20" t="s">
        <v>225</v>
      </c>
      <c r="BM729" s="20" t="s">
        <v>721</v>
      </c>
    </row>
    <row r="730" spans="2:63" s="10" customFormat="1" ht="29.85" customHeight="1">
      <c r="B730" s="172"/>
      <c r="C730" s="173"/>
      <c r="D730" s="174" t="s">
        <v>71</v>
      </c>
      <c r="E730" s="198" t="s">
        <v>355</v>
      </c>
      <c r="F730" s="198" t="s">
        <v>356</v>
      </c>
      <c r="G730" s="173"/>
      <c r="H730" s="173"/>
      <c r="I730" s="176"/>
      <c r="J730" s="199">
        <f>BK730</f>
        <v>0</v>
      </c>
      <c r="K730" s="173"/>
      <c r="L730" s="178"/>
      <c r="M730" s="179"/>
      <c r="N730" s="180"/>
      <c r="O730" s="180"/>
      <c r="P730" s="181">
        <f>P731</f>
        <v>0</v>
      </c>
      <c r="Q730" s="180"/>
      <c r="R730" s="181">
        <f>R731</f>
        <v>0</v>
      </c>
      <c r="S730" s="180"/>
      <c r="T730" s="182">
        <f>T731</f>
        <v>0</v>
      </c>
      <c r="AR730" s="183" t="s">
        <v>80</v>
      </c>
      <c r="AT730" s="184" t="s">
        <v>71</v>
      </c>
      <c r="AU730" s="184" t="s">
        <v>80</v>
      </c>
      <c r="AY730" s="183" t="s">
        <v>219</v>
      </c>
      <c r="BK730" s="185">
        <f>BK731</f>
        <v>0</v>
      </c>
    </row>
    <row r="731" spans="2:65" s="1" customFormat="1" ht="16.5" customHeight="1">
      <c r="B731" s="37"/>
      <c r="C731" s="186" t="s">
        <v>722</v>
      </c>
      <c r="D731" s="186" t="s">
        <v>220</v>
      </c>
      <c r="E731" s="187" t="s">
        <v>357</v>
      </c>
      <c r="F731" s="188" t="s">
        <v>358</v>
      </c>
      <c r="G731" s="189" t="s">
        <v>236</v>
      </c>
      <c r="H731" s="190">
        <v>2</v>
      </c>
      <c r="I731" s="191"/>
      <c r="J731" s="192">
        <f>ROUND(I731*H731,2)</f>
        <v>0</v>
      </c>
      <c r="K731" s="188" t="s">
        <v>224</v>
      </c>
      <c r="L731" s="57"/>
      <c r="M731" s="193" t="s">
        <v>21</v>
      </c>
      <c r="N731" s="194" t="s">
        <v>43</v>
      </c>
      <c r="O731" s="38"/>
      <c r="P731" s="195">
        <f>O731*H731</f>
        <v>0</v>
      </c>
      <c r="Q731" s="195">
        <v>0</v>
      </c>
      <c r="R731" s="195">
        <f>Q731*H731</f>
        <v>0</v>
      </c>
      <c r="S731" s="195">
        <v>0</v>
      </c>
      <c r="T731" s="196">
        <f>S731*H731</f>
        <v>0</v>
      </c>
      <c r="AR731" s="20" t="s">
        <v>225</v>
      </c>
      <c r="AT731" s="20" t="s">
        <v>220</v>
      </c>
      <c r="AU731" s="20" t="s">
        <v>82</v>
      </c>
      <c r="AY731" s="20" t="s">
        <v>219</v>
      </c>
      <c r="BE731" s="197">
        <f>IF(N731="základní",J731,0)</f>
        <v>0</v>
      </c>
      <c r="BF731" s="197">
        <f>IF(N731="snížená",J731,0)</f>
        <v>0</v>
      </c>
      <c r="BG731" s="197">
        <f>IF(N731="zákl. přenesená",J731,0)</f>
        <v>0</v>
      </c>
      <c r="BH731" s="197">
        <f>IF(N731="sníž. přenesená",J731,0)</f>
        <v>0</v>
      </c>
      <c r="BI731" s="197">
        <f>IF(N731="nulová",J731,0)</f>
        <v>0</v>
      </c>
      <c r="BJ731" s="20" t="s">
        <v>80</v>
      </c>
      <c r="BK731" s="197">
        <f>ROUND(I731*H731,2)</f>
        <v>0</v>
      </c>
      <c r="BL731" s="20" t="s">
        <v>225</v>
      </c>
      <c r="BM731" s="20" t="s">
        <v>723</v>
      </c>
    </row>
    <row r="732" spans="2:63" s="10" customFormat="1" ht="29.85" customHeight="1">
      <c r="B732" s="172"/>
      <c r="C732" s="173"/>
      <c r="D732" s="174" t="s">
        <v>71</v>
      </c>
      <c r="E732" s="198" t="s">
        <v>360</v>
      </c>
      <c r="F732" s="198" t="s">
        <v>361</v>
      </c>
      <c r="G732" s="173"/>
      <c r="H732" s="173"/>
      <c r="I732" s="176"/>
      <c r="J732" s="199">
        <f>BK732</f>
        <v>0</v>
      </c>
      <c r="K732" s="173"/>
      <c r="L732" s="178"/>
      <c r="M732" s="179"/>
      <c r="N732" s="180"/>
      <c r="O732" s="180"/>
      <c r="P732" s="181">
        <f>P733</f>
        <v>0</v>
      </c>
      <c r="Q732" s="180"/>
      <c r="R732" s="181">
        <f>R733</f>
        <v>0</v>
      </c>
      <c r="S732" s="180"/>
      <c r="T732" s="182">
        <f>T733</f>
        <v>0</v>
      </c>
      <c r="AR732" s="183" t="s">
        <v>80</v>
      </c>
      <c r="AT732" s="184" t="s">
        <v>71</v>
      </c>
      <c r="AU732" s="184" t="s">
        <v>80</v>
      </c>
      <c r="AY732" s="183" t="s">
        <v>219</v>
      </c>
      <c r="BK732" s="185">
        <f>BK733</f>
        <v>0</v>
      </c>
    </row>
    <row r="733" spans="2:65" s="1" customFormat="1" ht="16.5" customHeight="1">
      <c r="B733" s="37"/>
      <c r="C733" s="186" t="s">
        <v>519</v>
      </c>
      <c r="D733" s="186" t="s">
        <v>220</v>
      </c>
      <c r="E733" s="187" t="s">
        <v>363</v>
      </c>
      <c r="F733" s="188" t="s">
        <v>364</v>
      </c>
      <c r="G733" s="189" t="s">
        <v>236</v>
      </c>
      <c r="H733" s="190">
        <v>2</v>
      </c>
      <c r="I733" s="191"/>
      <c r="J733" s="192">
        <f>ROUND(I733*H733,2)</f>
        <v>0</v>
      </c>
      <c r="K733" s="188" t="s">
        <v>224</v>
      </c>
      <c r="L733" s="57"/>
      <c r="M733" s="193" t="s">
        <v>21</v>
      </c>
      <c r="N733" s="194" t="s">
        <v>43</v>
      </c>
      <c r="O733" s="38"/>
      <c r="P733" s="195">
        <f>O733*H733</f>
        <v>0</v>
      </c>
      <c r="Q733" s="195">
        <v>0</v>
      </c>
      <c r="R733" s="195">
        <f>Q733*H733</f>
        <v>0</v>
      </c>
      <c r="S733" s="195">
        <v>0</v>
      </c>
      <c r="T733" s="196">
        <f>S733*H733</f>
        <v>0</v>
      </c>
      <c r="AR733" s="20" t="s">
        <v>225</v>
      </c>
      <c r="AT733" s="20" t="s">
        <v>220</v>
      </c>
      <c r="AU733" s="20" t="s">
        <v>82</v>
      </c>
      <c r="AY733" s="20" t="s">
        <v>219</v>
      </c>
      <c r="BE733" s="197">
        <f>IF(N733="základní",J733,0)</f>
        <v>0</v>
      </c>
      <c r="BF733" s="197">
        <f>IF(N733="snížená",J733,0)</f>
        <v>0</v>
      </c>
      <c r="BG733" s="197">
        <f>IF(N733="zákl. přenesená",J733,0)</f>
        <v>0</v>
      </c>
      <c r="BH733" s="197">
        <f>IF(N733="sníž. přenesená",J733,0)</f>
        <v>0</v>
      </c>
      <c r="BI733" s="197">
        <f>IF(N733="nulová",J733,0)</f>
        <v>0</v>
      </c>
      <c r="BJ733" s="20" t="s">
        <v>80</v>
      </c>
      <c r="BK733" s="197">
        <f>ROUND(I733*H733,2)</f>
        <v>0</v>
      </c>
      <c r="BL733" s="20" t="s">
        <v>225</v>
      </c>
      <c r="BM733" s="20" t="s">
        <v>724</v>
      </c>
    </row>
    <row r="734" spans="2:63" s="10" customFormat="1" ht="29.85" customHeight="1">
      <c r="B734" s="172"/>
      <c r="C734" s="173"/>
      <c r="D734" s="174" t="s">
        <v>71</v>
      </c>
      <c r="E734" s="198" t="s">
        <v>256</v>
      </c>
      <c r="F734" s="198" t="s">
        <v>257</v>
      </c>
      <c r="G734" s="173"/>
      <c r="H734" s="173"/>
      <c r="I734" s="176"/>
      <c r="J734" s="199">
        <f>BK734</f>
        <v>0</v>
      </c>
      <c r="K734" s="173"/>
      <c r="L734" s="178"/>
      <c r="M734" s="179"/>
      <c r="N734" s="180"/>
      <c r="O734" s="180"/>
      <c r="P734" s="181">
        <f>P735</f>
        <v>0</v>
      </c>
      <c r="Q734" s="180"/>
      <c r="R734" s="181">
        <f>R735</f>
        <v>0</v>
      </c>
      <c r="S734" s="180"/>
      <c r="T734" s="182">
        <f>T735</f>
        <v>0</v>
      </c>
      <c r="AR734" s="183" t="s">
        <v>80</v>
      </c>
      <c r="AT734" s="184" t="s">
        <v>71</v>
      </c>
      <c r="AU734" s="184" t="s">
        <v>80</v>
      </c>
      <c r="AY734" s="183" t="s">
        <v>219</v>
      </c>
      <c r="BK734" s="185">
        <f>BK735</f>
        <v>0</v>
      </c>
    </row>
    <row r="735" spans="2:65" s="1" customFormat="1" ht="16.5" customHeight="1">
      <c r="B735" s="37"/>
      <c r="C735" s="186" t="s">
        <v>725</v>
      </c>
      <c r="D735" s="186" t="s">
        <v>220</v>
      </c>
      <c r="E735" s="187" t="s">
        <v>530</v>
      </c>
      <c r="F735" s="188" t="s">
        <v>260</v>
      </c>
      <c r="G735" s="189" t="s">
        <v>223</v>
      </c>
      <c r="H735" s="190">
        <v>1</v>
      </c>
      <c r="I735" s="191"/>
      <c r="J735" s="192">
        <f>ROUND(I735*H735,2)</f>
        <v>0</v>
      </c>
      <c r="K735" s="188" t="s">
        <v>224</v>
      </c>
      <c r="L735" s="57"/>
      <c r="M735" s="193" t="s">
        <v>21</v>
      </c>
      <c r="N735" s="194" t="s">
        <v>43</v>
      </c>
      <c r="O735" s="38"/>
      <c r="P735" s="195">
        <f>O735*H735</f>
        <v>0</v>
      </c>
      <c r="Q735" s="195">
        <v>0</v>
      </c>
      <c r="R735" s="195">
        <f>Q735*H735</f>
        <v>0</v>
      </c>
      <c r="S735" s="195">
        <v>0</v>
      </c>
      <c r="T735" s="196">
        <f>S735*H735</f>
        <v>0</v>
      </c>
      <c r="AR735" s="20" t="s">
        <v>225</v>
      </c>
      <c r="AT735" s="20" t="s">
        <v>220</v>
      </c>
      <c r="AU735" s="20" t="s">
        <v>82</v>
      </c>
      <c r="AY735" s="20" t="s">
        <v>219</v>
      </c>
      <c r="BE735" s="197">
        <f>IF(N735="základní",J735,0)</f>
        <v>0</v>
      </c>
      <c r="BF735" s="197">
        <f>IF(N735="snížená",J735,0)</f>
        <v>0</v>
      </c>
      <c r="BG735" s="197">
        <f>IF(N735="zákl. přenesená",J735,0)</f>
        <v>0</v>
      </c>
      <c r="BH735" s="197">
        <f>IF(N735="sníž. přenesená",J735,0)</f>
        <v>0</v>
      </c>
      <c r="BI735" s="197">
        <f>IF(N735="nulová",J735,0)</f>
        <v>0</v>
      </c>
      <c r="BJ735" s="20" t="s">
        <v>80</v>
      </c>
      <c r="BK735" s="197">
        <f>ROUND(I735*H735,2)</f>
        <v>0</v>
      </c>
      <c r="BL735" s="20" t="s">
        <v>225</v>
      </c>
      <c r="BM735" s="20" t="s">
        <v>726</v>
      </c>
    </row>
    <row r="736" spans="2:63" s="10" customFormat="1" ht="29.85" customHeight="1">
      <c r="B736" s="172"/>
      <c r="C736" s="173"/>
      <c r="D736" s="174" t="s">
        <v>71</v>
      </c>
      <c r="E736" s="198" t="s">
        <v>262</v>
      </c>
      <c r="F736" s="198" t="s">
        <v>263</v>
      </c>
      <c r="G736" s="173"/>
      <c r="H736" s="173"/>
      <c r="I736" s="176"/>
      <c r="J736" s="199">
        <f>BK736</f>
        <v>0</v>
      </c>
      <c r="K736" s="173"/>
      <c r="L736" s="178"/>
      <c r="M736" s="179"/>
      <c r="N736" s="180"/>
      <c r="O736" s="180"/>
      <c r="P736" s="181">
        <f>SUM(P737:P743)</f>
        <v>0</v>
      </c>
      <c r="Q736" s="180"/>
      <c r="R736" s="181">
        <f>SUM(R737:R743)</f>
        <v>0</v>
      </c>
      <c r="S736" s="180"/>
      <c r="T736" s="182">
        <f>SUM(T737:T743)</f>
        <v>0</v>
      </c>
      <c r="AR736" s="183" t="s">
        <v>80</v>
      </c>
      <c r="AT736" s="184" t="s">
        <v>71</v>
      </c>
      <c r="AU736" s="184" t="s">
        <v>80</v>
      </c>
      <c r="AY736" s="183" t="s">
        <v>219</v>
      </c>
      <c r="BK736" s="185">
        <f>SUM(BK737:BK743)</f>
        <v>0</v>
      </c>
    </row>
    <row r="737" spans="2:65" s="1" customFormat="1" ht="16.5" customHeight="1">
      <c r="B737" s="37"/>
      <c r="C737" s="186" t="s">
        <v>521</v>
      </c>
      <c r="D737" s="186" t="s">
        <v>220</v>
      </c>
      <c r="E737" s="187" t="s">
        <v>264</v>
      </c>
      <c r="F737" s="188" t="s">
        <v>265</v>
      </c>
      <c r="G737" s="189" t="s">
        <v>236</v>
      </c>
      <c r="H737" s="190">
        <v>3</v>
      </c>
      <c r="I737" s="191"/>
      <c r="J737" s="192">
        <f aca="true" t="shared" si="160" ref="J737:J743">ROUND(I737*H737,2)</f>
        <v>0</v>
      </c>
      <c r="K737" s="188" t="s">
        <v>224</v>
      </c>
      <c r="L737" s="57"/>
      <c r="M737" s="193" t="s">
        <v>21</v>
      </c>
      <c r="N737" s="194" t="s">
        <v>43</v>
      </c>
      <c r="O737" s="38"/>
      <c r="P737" s="195">
        <f aca="true" t="shared" si="161" ref="P737:P743">O737*H737</f>
        <v>0</v>
      </c>
      <c r="Q737" s="195">
        <v>0</v>
      </c>
      <c r="R737" s="195">
        <f aca="true" t="shared" si="162" ref="R737:R743">Q737*H737</f>
        <v>0</v>
      </c>
      <c r="S737" s="195">
        <v>0</v>
      </c>
      <c r="T737" s="196">
        <f aca="true" t="shared" si="163" ref="T737:T743">S737*H737</f>
        <v>0</v>
      </c>
      <c r="AR737" s="20" t="s">
        <v>225</v>
      </c>
      <c r="AT737" s="20" t="s">
        <v>220</v>
      </c>
      <c r="AU737" s="20" t="s">
        <v>82</v>
      </c>
      <c r="AY737" s="20" t="s">
        <v>219</v>
      </c>
      <c r="BE737" s="197">
        <f aca="true" t="shared" si="164" ref="BE737:BE743">IF(N737="základní",J737,0)</f>
        <v>0</v>
      </c>
      <c r="BF737" s="197">
        <f aca="true" t="shared" si="165" ref="BF737:BF743">IF(N737="snížená",J737,0)</f>
        <v>0</v>
      </c>
      <c r="BG737" s="197">
        <f aca="true" t="shared" si="166" ref="BG737:BG743">IF(N737="zákl. přenesená",J737,0)</f>
        <v>0</v>
      </c>
      <c r="BH737" s="197">
        <f aca="true" t="shared" si="167" ref="BH737:BH743">IF(N737="sníž. přenesená",J737,0)</f>
        <v>0</v>
      </c>
      <c r="BI737" s="197">
        <f aca="true" t="shared" si="168" ref="BI737:BI743">IF(N737="nulová",J737,0)</f>
        <v>0</v>
      </c>
      <c r="BJ737" s="20" t="s">
        <v>80</v>
      </c>
      <c r="BK737" s="197">
        <f aca="true" t="shared" si="169" ref="BK737:BK743">ROUND(I737*H737,2)</f>
        <v>0</v>
      </c>
      <c r="BL737" s="20" t="s">
        <v>225</v>
      </c>
      <c r="BM737" s="20" t="s">
        <v>727</v>
      </c>
    </row>
    <row r="738" spans="2:65" s="1" customFormat="1" ht="16.5" customHeight="1">
      <c r="B738" s="37"/>
      <c r="C738" s="186" t="s">
        <v>728</v>
      </c>
      <c r="D738" s="186" t="s">
        <v>220</v>
      </c>
      <c r="E738" s="187" t="s">
        <v>268</v>
      </c>
      <c r="F738" s="188" t="s">
        <v>269</v>
      </c>
      <c r="G738" s="189" t="s">
        <v>236</v>
      </c>
      <c r="H738" s="190">
        <v>14</v>
      </c>
      <c r="I738" s="191"/>
      <c r="J738" s="192">
        <f t="shared" si="160"/>
        <v>0</v>
      </c>
      <c r="K738" s="188" t="s">
        <v>224</v>
      </c>
      <c r="L738" s="57"/>
      <c r="M738" s="193" t="s">
        <v>21</v>
      </c>
      <c r="N738" s="194" t="s">
        <v>43</v>
      </c>
      <c r="O738" s="38"/>
      <c r="P738" s="195">
        <f t="shared" si="161"/>
        <v>0</v>
      </c>
      <c r="Q738" s="195">
        <v>0</v>
      </c>
      <c r="R738" s="195">
        <f t="shared" si="162"/>
        <v>0</v>
      </c>
      <c r="S738" s="195">
        <v>0</v>
      </c>
      <c r="T738" s="196">
        <f t="shared" si="163"/>
        <v>0</v>
      </c>
      <c r="AR738" s="20" t="s">
        <v>225</v>
      </c>
      <c r="AT738" s="20" t="s">
        <v>220</v>
      </c>
      <c r="AU738" s="20" t="s">
        <v>82</v>
      </c>
      <c r="AY738" s="20" t="s">
        <v>219</v>
      </c>
      <c r="BE738" s="197">
        <f t="shared" si="164"/>
        <v>0</v>
      </c>
      <c r="BF738" s="197">
        <f t="shared" si="165"/>
        <v>0</v>
      </c>
      <c r="BG738" s="197">
        <f t="shared" si="166"/>
        <v>0</v>
      </c>
      <c r="BH738" s="197">
        <f t="shared" si="167"/>
        <v>0</v>
      </c>
      <c r="BI738" s="197">
        <f t="shared" si="168"/>
        <v>0</v>
      </c>
      <c r="BJ738" s="20" t="s">
        <v>80</v>
      </c>
      <c r="BK738" s="197">
        <f t="shared" si="169"/>
        <v>0</v>
      </c>
      <c r="BL738" s="20" t="s">
        <v>225</v>
      </c>
      <c r="BM738" s="20" t="s">
        <v>729</v>
      </c>
    </row>
    <row r="739" spans="2:65" s="1" customFormat="1" ht="16.5" customHeight="1">
      <c r="B739" s="37"/>
      <c r="C739" s="186" t="s">
        <v>524</v>
      </c>
      <c r="D739" s="186" t="s">
        <v>220</v>
      </c>
      <c r="E739" s="187" t="s">
        <v>372</v>
      </c>
      <c r="F739" s="188" t="s">
        <v>373</v>
      </c>
      <c r="G739" s="189" t="s">
        <v>236</v>
      </c>
      <c r="H739" s="190">
        <v>2</v>
      </c>
      <c r="I739" s="191"/>
      <c r="J739" s="192">
        <f t="shared" si="160"/>
        <v>0</v>
      </c>
      <c r="K739" s="188" t="s">
        <v>224</v>
      </c>
      <c r="L739" s="57"/>
      <c r="M739" s="193" t="s">
        <v>21</v>
      </c>
      <c r="N739" s="194" t="s">
        <v>43</v>
      </c>
      <c r="O739" s="38"/>
      <c r="P739" s="195">
        <f t="shared" si="161"/>
        <v>0</v>
      </c>
      <c r="Q739" s="195">
        <v>0</v>
      </c>
      <c r="R739" s="195">
        <f t="shared" si="162"/>
        <v>0</v>
      </c>
      <c r="S739" s="195">
        <v>0</v>
      </c>
      <c r="T739" s="196">
        <f t="shared" si="163"/>
        <v>0</v>
      </c>
      <c r="AR739" s="20" t="s">
        <v>225</v>
      </c>
      <c r="AT739" s="20" t="s">
        <v>220</v>
      </c>
      <c r="AU739" s="20" t="s">
        <v>82</v>
      </c>
      <c r="AY739" s="20" t="s">
        <v>219</v>
      </c>
      <c r="BE739" s="197">
        <f t="shared" si="164"/>
        <v>0</v>
      </c>
      <c r="BF739" s="197">
        <f t="shared" si="165"/>
        <v>0</v>
      </c>
      <c r="BG739" s="197">
        <f t="shared" si="166"/>
        <v>0</v>
      </c>
      <c r="BH739" s="197">
        <f t="shared" si="167"/>
        <v>0</v>
      </c>
      <c r="BI739" s="197">
        <f t="shared" si="168"/>
        <v>0</v>
      </c>
      <c r="BJ739" s="20" t="s">
        <v>80</v>
      </c>
      <c r="BK739" s="197">
        <f t="shared" si="169"/>
        <v>0</v>
      </c>
      <c r="BL739" s="20" t="s">
        <v>225</v>
      </c>
      <c r="BM739" s="20" t="s">
        <v>730</v>
      </c>
    </row>
    <row r="740" spans="2:65" s="1" customFormat="1" ht="16.5" customHeight="1">
      <c r="B740" s="37"/>
      <c r="C740" s="186" t="s">
        <v>731</v>
      </c>
      <c r="D740" s="186" t="s">
        <v>220</v>
      </c>
      <c r="E740" s="187" t="s">
        <v>732</v>
      </c>
      <c r="F740" s="188" t="s">
        <v>272</v>
      </c>
      <c r="G740" s="189" t="s">
        <v>223</v>
      </c>
      <c r="H740" s="190">
        <v>1</v>
      </c>
      <c r="I740" s="191"/>
      <c r="J740" s="192">
        <f t="shared" si="160"/>
        <v>0</v>
      </c>
      <c r="K740" s="188" t="s">
        <v>224</v>
      </c>
      <c r="L740" s="57"/>
      <c r="M740" s="193" t="s">
        <v>21</v>
      </c>
      <c r="N740" s="194" t="s">
        <v>43</v>
      </c>
      <c r="O740" s="38"/>
      <c r="P740" s="195">
        <f t="shared" si="161"/>
        <v>0</v>
      </c>
      <c r="Q740" s="195">
        <v>0</v>
      </c>
      <c r="R740" s="195">
        <f t="shared" si="162"/>
        <v>0</v>
      </c>
      <c r="S740" s="195">
        <v>0</v>
      </c>
      <c r="T740" s="196">
        <f t="shared" si="163"/>
        <v>0</v>
      </c>
      <c r="AR740" s="20" t="s">
        <v>225</v>
      </c>
      <c r="AT740" s="20" t="s">
        <v>220</v>
      </c>
      <c r="AU740" s="20" t="s">
        <v>82</v>
      </c>
      <c r="AY740" s="20" t="s">
        <v>219</v>
      </c>
      <c r="BE740" s="197">
        <f t="shared" si="164"/>
        <v>0</v>
      </c>
      <c r="BF740" s="197">
        <f t="shared" si="165"/>
        <v>0</v>
      </c>
      <c r="BG740" s="197">
        <f t="shared" si="166"/>
        <v>0</v>
      </c>
      <c r="BH740" s="197">
        <f t="shared" si="167"/>
        <v>0</v>
      </c>
      <c r="BI740" s="197">
        <f t="shared" si="168"/>
        <v>0</v>
      </c>
      <c r="BJ740" s="20" t="s">
        <v>80</v>
      </c>
      <c r="BK740" s="197">
        <f t="shared" si="169"/>
        <v>0</v>
      </c>
      <c r="BL740" s="20" t="s">
        <v>225</v>
      </c>
      <c r="BM740" s="20" t="s">
        <v>733</v>
      </c>
    </row>
    <row r="741" spans="2:65" s="1" customFormat="1" ht="16.5" customHeight="1">
      <c r="B741" s="37"/>
      <c r="C741" s="186" t="s">
        <v>526</v>
      </c>
      <c r="D741" s="186" t="s">
        <v>220</v>
      </c>
      <c r="E741" s="187" t="s">
        <v>587</v>
      </c>
      <c r="F741" s="188" t="s">
        <v>379</v>
      </c>
      <c r="G741" s="189" t="s">
        <v>223</v>
      </c>
      <c r="H741" s="190">
        <v>1</v>
      </c>
      <c r="I741" s="191"/>
      <c r="J741" s="192">
        <f t="shared" si="160"/>
        <v>0</v>
      </c>
      <c r="K741" s="188" t="s">
        <v>224</v>
      </c>
      <c r="L741" s="57"/>
      <c r="M741" s="193" t="s">
        <v>21</v>
      </c>
      <c r="N741" s="194" t="s">
        <v>43</v>
      </c>
      <c r="O741" s="38"/>
      <c r="P741" s="195">
        <f t="shared" si="161"/>
        <v>0</v>
      </c>
      <c r="Q741" s="195">
        <v>0</v>
      </c>
      <c r="R741" s="195">
        <f t="shared" si="162"/>
        <v>0</v>
      </c>
      <c r="S741" s="195">
        <v>0</v>
      </c>
      <c r="T741" s="196">
        <f t="shared" si="163"/>
        <v>0</v>
      </c>
      <c r="AR741" s="20" t="s">
        <v>225</v>
      </c>
      <c r="AT741" s="20" t="s">
        <v>220</v>
      </c>
      <c r="AU741" s="20" t="s">
        <v>82</v>
      </c>
      <c r="AY741" s="20" t="s">
        <v>219</v>
      </c>
      <c r="BE741" s="197">
        <f t="shared" si="164"/>
        <v>0</v>
      </c>
      <c r="BF741" s="197">
        <f t="shared" si="165"/>
        <v>0</v>
      </c>
      <c r="BG741" s="197">
        <f t="shared" si="166"/>
        <v>0</v>
      </c>
      <c r="BH741" s="197">
        <f t="shared" si="167"/>
        <v>0</v>
      </c>
      <c r="BI741" s="197">
        <f t="shared" si="168"/>
        <v>0</v>
      </c>
      <c r="BJ741" s="20" t="s">
        <v>80</v>
      </c>
      <c r="BK741" s="197">
        <f t="shared" si="169"/>
        <v>0</v>
      </c>
      <c r="BL741" s="20" t="s">
        <v>225</v>
      </c>
      <c r="BM741" s="20" t="s">
        <v>734</v>
      </c>
    </row>
    <row r="742" spans="2:65" s="1" customFormat="1" ht="16.5" customHeight="1">
      <c r="B742" s="37"/>
      <c r="C742" s="186" t="s">
        <v>735</v>
      </c>
      <c r="D742" s="186" t="s">
        <v>220</v>
      </c>
      <c r="E742" s="187" t="s">
        <v>278</v>
      </c>
      <c r="F742" s="188" t="s">
        <v>279</v>
      </c>
      <c r="G742" s="189" t="s">
        <v>223</v>
      </c>
      <c r="H742" s="190">
        <v>1</v>
      </c>
      <c r="I742" s="191"/>
      <c r="J742" s="192">
        <f t="shared" si="160"/>
        <v>0</v>
      </c>
      <c r="K742" s="188" t="s">
        <v>224</v>
      </c>
      <c r="L742" s="57"/>
      <c r="M742" s="193" t="s">
        <v>21</v>
      </c>
      <c r="N742" s="194" t="s">
        <v>43</v>
      </c>
      <c r="O742" s="38"/>
      <c r="P742" s="195">
        <f t="shared" si="161"/>
        <v>0</v>
      </c>
      <c r="Q742" s="195">
        <v>0</v>
      </c>
      <c r="R742" s="195">
        <f t="shared" si="162"/>
        <v>0</v>
      </c>
      <c r="S742" s="195">
        <v>0</v>
      </c>
      <c r="T742" s="196">
        <f t="shared" si="163"/>
        <v>0</v>
      </c>
      <c r="AR742" s="20" t="s">
        <v>225</v>
      </c>
      <c r="AT742" s="20" t="s">
        <v>220</v>
      </c>
      <c r="AU742" s="20" t="s">
        <v>82</v>
      </c>
      <c r="AY742" s="20" t="s">
        <v>219</v>
      </c>
      <c r="BE742" s="197">
        <f t="shared" si="164"/>
        <v>0</v>
      </c>
      <c r="BF742" s="197">
        <f t="shared" si="165"/>
        <v>0</v>
      </c>
      <c r="BG742" s="197">
        <f t="shared" si="166"/>
        <v>0</v>
      </c>
      <c r="BH742" s="197">
        <f t="shared" si="167"/>
        <v>0</v>
      </c>
      <c r="BI742" s="197">
        <f t="shared" si="168"/>
        <v>0</v>
      </c>
      <c r="BJ742" s="20" t="s">
        <v>80</v>
      </c>
      <c r="BK742" s="197">
        <f t="shared" si="169"/>
        <v>0</v>
      </c>
      <c r="BL742" s="20" t="s">
        <v>225</v>
      </c>
      <c r="BM742" s="20" t="s">
        <v>736</v>
      </c>
    </row>
    <row r="743" spans="2:65" s="1" customFormat="1" ht="16.5" customHeight="1">
      <c r="B743" s="37"/>
      <c r="C743" s="186" t="s">
        <v>529</v>
      </c>
      <c r="D743" s="186" t="s">
        <v>220</v>
      </c>
      <c r="E743" s="187" t="s">
        <v>737</v>
      </c>
      <c r="F743" s="188" t="s">
        <v>282</v>
      </c>
      <c r="G743" s="189" t="s">
        <v>223</v>
      </c>
      <c r="H743" s="190">
        <v>1</v>
      </c>
      <c r="I743" s="191"/>
      <c r="J743" s="192">
        <f t="shared" si="160"/>
        <v>0</v>
      </c>
      <c r="K743" s="188" t="s">
        <v>224</v>
      </c>
      <c r="L743" s="57"/>
      <c r="M743" s="193" t="s">
        <v>21</v>
      </c>
      <c r="N743" s="194" t="s">
        <v>43</v>
      </c>
      <c r="O743" s="38"/>
      <c r="P743" s="195">
        <f t="shared" si="161"/>
        <v>0</v>
      </c>
      <c r="Q743" s="195">
        <v>0</v>
      </c>
      <c r="R743" s="195">
        <f t="shared" si="162"/>
        <v>0</v>
      </c>
      <c r="S743" s="195">
        <v>0</v>
      </c>
      <c r="T743" s="196">
        <f t="shared" si="163"/>
        <v>0</v>
      </c>
      <c r="AR743" s="20" t="s">
        <v>225</v>
      </c>
      <c r="AT743" s="20" t="s">
        <v>220</v>
      </c>
      <c r="AU743" s="20" t="s">
        <v>82</v>
      </c>
      <c r="AY743" s="20" t="s">
        <v>219</v>
      </c>
      <c r="BE743" s="197">
        <f t="shared" si="164"/>
        <v>0</v>
      </c>
      <c r="BF743" s="197">
        <f t="shared" si="165"/>
        <v>0</v>
      </c>
      <c r="BG743" s="197">
        <f t="shared" si="166"/>
        <v>0</v>
      </c>
      <c r="BH743" s="197">
        <f t="shared" si="167"/>
        <v>0</v>
      </c>
      <c r="BI743" s="197">
        <f t="shared" si="168"/>
        <v>0</v>
      </c>
      <c r="BJ743" s="20" t="s">
        <v>80</v>
      </c>
      <c r="BK743" s="197">
        <f t="shared" si="169"/>
        <v>0</v>
      </c>
      <c r="BL743" s="20" t="s">
        <v>225</v>
      </c>
      <c r="BM743" s="20" t="s">
        <v>738</v>
      </c>
    </row>
    <row r="744" spans="2:63" s="10" customFormat="1" ht="37.35" customHeight="1">
      <c r="B744" s="172"/>
      <c r="C744" s="173"/>
      <c r="D744" s="174" t="s">
        <v>71</v>
      </c>
      <c r="E744" s="175" t="s">
        <v>739</v>
      </c>
      <c r="F744" s="175" t="s">
        <v>740</v>
      </c>
      <c r="G744" s="173"/>
      <c r="H744" s="173"/>
      <c r="I744" s="176"/>
      <c r="J744" s="177">
        <f>BK744</f>
        <v>0</v>
      </c>
      <c r="K744" s="173"/>
      <c r="L744" s="178"/>
      <c r="M744" s="179"/>
      <c r="N744" s="180"/>
      <c r="O744" s="180"/>
      <c r="P744" s="181">
        <f>P745+P747+P750+P753+P755+P757+P764+P769+P771+P773+P775</f>
        <v>0</v>
      </c>
      <c r="Q744" s="180"/>
      <c r="R744" s="181">
        <f>R745+R747+R750+R753+R755+R757+R764+R769+R771+R773+R775</f>
        <v>0</v>
      </c>
      <c r="S744" s="180"/>
      <c r="T744" s="182">
        <f>T745+T747+T750+T753+T755+T757+T764+T769+T771+T773+T775</f>
        <v>0</v>
      </c>
      <c r="AR744" s="183" t="s">
        <v>80</v>
      </c>
      <c r="AT744" s="184" t="s">
        <v>71</v>
      </c>
      <c r="AU744" s="184" t="s">
        <v>72</v>
      </c>
      <c r="AY744" s="183" t="s">
        <v>219</v>
      </c>
      <c r="BK744" s="185">
        <f>BK745+BK747+BK750+BK753+BK755+BK757+BK764+BK769+BK771+BK773+BK775</f>
        <v>0</v>
      </c>
    </row>
    <row r="745" spans="2:63" s="10" customFormat="1" ht="19.9" customHeight="1">
      <c r="B745" s="172"/>
      <c r="C745" s="173"/>
      <c r="D745" s="174" t="s">
        <v>71</v>
      </c>
      <c r="E745" s="198" t="s">
        <v>286</v>
      </c>
      <c r="F745" s="198" t="s">
        <v>287</v>
      </c>
      <c r="G745" s="173"/>
      <c r="H745" s="173"/>
      <c r="I745" s="176"/>
      <c r="J745" s="199">
        <f>BK745</f>
        <v>0</v>
      </c>
      <c r="K745" s="173"/>
      <c r="L745" s="178"/>
      <c r="M745" s="179"/>
      <c r="N745" s="180"/>
      <c r="O745" s="180"/>
      <c r="P745" s="181">
        <f>P746</f>
        <v>0</v>
      </c>
      <c r="Q745" s="180"/>
      <c r="R745" s="181">
        <f>R746</f>
        <v>0</v>
      </c>
      <c r="S745" s="180"/>
      <c r="T745" s="182">
        <f>T746</f>
        <v>0</v>
      </c>
      <c r="AR745" s="183" t="s">
        <v>80</v>
      </c>
      <c r="AT745" s="184" t="s">
        <v>71</v>
      </c>
      <c r="AU745" s="184" t="s">
        <v>80</v>
      </c>
      <c r="AY745" s="183" t="s">
        <v>219</v>
      </c>
      <c r="BK745" s="185">
        <f>BK746</f>
        <v>0</v>
      </c>
    </row>
    <row r="746" spans="2:65" s="1" customFormat="1" ht="25.5" customHeight="1">
      <c r="B746" s="37"/>
      <c r="C746" s="186" t="s">
        <v>741</v>
      </c>
      <c r="D746" s="186" t="s">
        <v>220</v>
      </c>
      <c r="E746" s="187" t="s">
        <v>595</v>
      </c>
      <c r="F746" s="188" t="s">
        <v>596</v>
      </c>
      <c r="G746" s="189" t="s">
        <v>236</v>
      </c>
      <c r="H746" s="190">
        <v>1</v>
      </c>
      <c r="I746" s="191"/>
      <c r="J746" s="192">
        <f>ROUND(I746*H746,2)</f>
        <v>0</v>
      </c>
      <c r="K746" s="188" t="s">
        <v>224</v>
      </c>
      <c r="L746" s="57"/>
      <c r="M746" s="193" t="s">
        <v>21</v>
      </c>
      <c r="N746" s="194" t="s">
        <v>43</v>
      </c>
      <c r="O746" s="38"/>
      <c r="P746" s="195">
        <f>O746*H746</f>
        <v>0</v>
      </c>
      <c r="Q746" s="195">
        <v>0</v>
      </c>
      <c r="R746" s="195">
        <f>Q746*H746</f>
        <v>0</v>
      </c>
      <c r="S746" s="195">
        <v>0</v>
      </c>
      <c r="T746" s="196">
        <f>S746*H746</f>
        <v>0</v>
      </c>
      <c r="AR746" s="20" t="s">
        <v>225</v>
      </c>
      <c r="AT746" s="20" t="s">
        <v>220</v>
      </c>
      <c r="AU746" s="20" t="s">
        <v>82</v>
      </c>
      <c r="AY746" s="20" t="s">
        <v>219</v>
      </c>
      <c r="BE746" s="197">
        <f>IF(N746="základní",J746,0)</f>
        <v>0</v>
      </c>
      <c r="BF746" s="197">
        <f>IF(N746="snížená",J746,0)</f>
        <v>0</v>
      </c>
      <c r="BG746" s="197">
        <f>IF(N746="zákl. přenesená",J746,0)</f>
        <v>0</v>
      </c>
      <c r="BH746" s="197">
        <f>IF(N746="sníž. přenesená",J746,0)</f>
        <v>0</v>
      </c>
      <c r="BI746" s="197">
        <f>IF(N746="nulová",J746,0)</f>
        <v>0</v>
      </c>
      <c r="BJ746" s="20" t="s">
        <v>80</v>
      </c>
      <c r="BK746" s="197">
        <f>ROUND(I746*H746,2)</f>
        <v>0</v>
      </c>
      <c r="BL746" s="20" t="s">
        <v>225</v>
      </c>
      <c r="BM746" s="20" t="s">
        <v>742</v>
      </c>
    </row>
    <row r="747" spans="2:63" s="10" customFormat="1" ht="29.85" customHeight="1">
      <c r="B747" s="172"/>
      <c r="C747" s="173"/>
      <c r="D747" s="174" t="s">
        <v>71</v>
      </c>
      <c r="E747" s="198" t="s">
        <v>232</v>
      </c>
      <c r="F747" s="198" t="s">
        <v>233</v>
      </c>
      <c r="G747" s="173"/>
      <c r="H747" s="173"/>
      <c r="I747" s="176"/>
      <c r="J747" s="199">
        <f>BK747</f>
        <v>0</v>
      </c>
      <c r="K747" s="173"/>
      <c r="L747" s="178"/>
      <c r="M747" s="179"/>
      <c r="N747" s="180"/>
      <c r="O747" s="180"/>
      <c r="P747" s="181">
        <f>SUM(P748:P749)</f>
        <v>0</v>
      </c>
      <c r="Q747" s="180"/>
      <c r="R747" s="181">
        <f>SUM(R748:R749)</f>
        <v>0</v>
      </c>
      <c r="S747" s="180"/>
      <c r="T747" s="182">
        <f>SUM(T748:T749)</f>
        <v>0</v>
      </c>
      <c r="AR747" s="183" t="s">
        <v>80</v>
      </c>
      <c r="AT747" s="184" t="s">
        <v>71</v>
      </c>
      <c r="AU747" s="184" t="s">
        <v>80</v>
      </c>
      <c r="AY747" s="183" t="s">
        <v>219</v>
      </c>
      <c r="BK747" s="185">
        <f>SUM(BK748:BK749)</f>
        <v>0</v>
      </c>
    </row>
    <row r="748" spans="2:65" s="1" customFormat="1" ht="16.5" customHeight="1">
      <c r="B748" s="37"/>
      <c r="C748" s="186" t="s">
        <v>531</v>
      </c>
      <c r="D748" s="186" t="s">
        <v>220</v>
      </c>
      <c r="E748" s="187" t="s">
        <v>599</v>
      </c>
      <c r="F748" s="188" t="s">
        <v>319</v>
      </c>
      <c r="G748" s="189" t="s">
        <v>236</v>
      </c>
      <c r="H748" s="190">
        <v>1</v>
      </c>
      <c r="I748" s="191"/>
      <c r="J748" s="192">
        <f>ROUND(I748*H748,2)</f>
        <v>0</v>
      </c>
      <c r="K748" s="188" t="s">
        <v>224</v>
      </c>
      <c r="L748" s="57"/>
      <c r="M748" s="193" t="s">
        <v>21</v>
      </c>
      <c r="N748" s="194" t="s">
        <v>43</v>
      </c>
      <c r="O748" s="38"/>
      <c r="P748" s="195">
        <f>O748*H748</f>
        <v>0</v>
      </c>
      <c r="Q748" s="195">
        <v>0</v>
      </c>
      <c r="R748" s="195">
        <f>Q748*H748</f>
        <v>0</v>
      </c>
      <c r="S748" s="195">
        <v>0</v>
      </c>
      <c r="T748" s="196">
        <f>S748*H748</f>
        <v>0</v>
      </c>
      <c r="AR748" s="20" t="s">
        <v>225</v>
      </c>
      <c r="AT748" s="20" t="s">
        <v>220</v>
      </c>
      <c r="AU748" s="20" t="s">
        <v>82</v>
      </c>
      <c r="AY748" s="20" t="s">
        <v>219</v>
      </c>
      <c r="BE748" s="197">
        <f>IF(N748="základní",J748,0)</f>
        <v>0</v>
      </c>
      <c r="BF748" s="197">
        <f>IF(N748="snížená",J748,0)</f>
        <v>0</v>
      </c>
      <c r="BG748" s="197">
        <f>IF(N748="zákl. přenesená",J748,0)</f>
        <v>0</v>
      </c>
      <c r="BH748" s="197">
        <f>IF(N748="sníž. přenesená",J748,0)</f>
        <v>0</v>
      </c>
      <c r="BI748" s="197">
        <f>IF(N748="nulová",J748,0)</f>
        <v>0</v>
      </c>
      <c r="BJ748" s="20" t="s">
        <v>80</v>
      </c>
      <c r="BK748" s="197">
        <f>ROUND(I748*H748,2)</f>
        <v>0</v>
      </c>
      <c r="BL748" s="20" t="s">
        <v>225</v>
      </c>
      <c r="BM748" s="20" t="s">
        <v>743</v>
      </c>
    </row>
    <row r="749" spans="2:65" s="1" customFormat="1" ht="16.5" customHeight="1">
      <c r="B749" s="37"/>
      <c r="C749" s="186" t="s">
        <v>744</v>
      </c>
      <c r="D749" s="186" t="s">
        <v>220</v>
      </c>
      <c r="E749" s="187" t="s">
        <v>294</v>
      </c>
      <c r="F749" s="188" t="s">
        <v>240</v>
      </c>
      <c r="G749" s="189" t="s">
        <v>236</v>
      </c>
      <c r="H749" s="190">
        <v>1</v>
      </c>
      <c r="I749" s="191"/>
      <c r="J749" s="192">
        <f>ROUND(I749*H749,2)</f>
        <v>0</v>
      </c>
      <c r="K749" s="188" t="s">
        <v>224</v>
      </c>
      <c r="L749" s="57"/>
      <c r="M749" s="193" t="s">
        <v>21</v>
      </c>
      <c r="N749" s="194" t="s">
        <v>43</v>
      </c>
      <c r="O749" s="38"/>
      <c r="P749" s="195">
        <f>O749*H749</f>
        <v>0</v>
      </c>
      <c r="Q749" s="195">
        <v>0</v>
      </c>
      <c r="R749" s="195">
        <f>Q749*H749</f>
        <v>0</v>
      </c>
      <c r="S749" s="195">
        <v>0</v>
      </c>
      <c r="T749" s="196">
        <f>S749*H749</f>
        <v>0</v>
      </c>
      <c r="AR749" s="20" t="s">
        <v>225</v>
      </c>
      <c r="AT749" s="20" t="s">
        <v>220</v>
      </c>
      <c r="AU749" s="20" t="s">
        <v>82</v>
      </c>
      <c r="AY749" s="20" t="s">
        <v>219</v>
      </c>
      <c r="BE749" s="197">
        <f>IF(N749="základní",J749,0)</f>
        <v>0</v>
      </c>
      <c r="BF749" s="197">
        <f>IF(N749="snížená",J749,0)</f>
        <v>0</v>
      </c>
      <c r="BG749" s="197">
        <f>IF(N749="zákl. přenesená",J749,0)</f>
        <v>0</v>
      </c>
      <c r="BH749" s="197">
        <f>IF(N749="sníž. přenesená",J749,0)</f>
        <v>0</v>
      </c>
      <c r="BI749" s="197">
        <f>IF(N749="nulová",J749,0)</f>
        <v>0</v>
      </c>
      <c r="BJ749" s="20" t="s">
        <v>80</v>
      </c>
      <c r="BK749" s="197">
        <f>ROUND(I749*H749,2)</f>
        <v>0</v>
      </c>
      <c r="BL749" s="20" t="s">
        <v>225</v>
      </c>
      <c r="BM749" s="20" t="s">
        <v>745</v>
      </c>
    </row>
    <row r="750" spans="2:63" s="10" customFormat="1" ht="29.85" customHeight="1">
      <c r="B750" s="172"/>
      <c r="C750" s="173"/>
      <c r="D750" s="174" t="s">
        <v>71</v>
      </c>
      <c r="E750" s="198" t="s">
        <v>299</v>
      </c>
      <c r="F750" s="198" t="s">
        <v>300</v>
      </c>
      <c r="G750" s="173"/>
      <c r="H750" s="173"/>
      <c r="I750" s="176"/>
      <c r="J750" s="199">
        <f>BK750</f>
        <v>0</v>
      </c>
      <c r="K750" s="173"/>
      <c r="L750" s="178"/>
      <c r="M750" s="179"/>
      <c r="N750" s="180"/>
      <c r="O750" s="180"/>
      <c r="P750" s="181">
        <f>SUM(P751:P752)</f>
        <v>0</v>
      </c>
      <c r="Q750" s="180"/>
      <c r="R750" s="181">
        <f>SUM(R751:R752)</f>
        <v>0</v>
      </c>
      <c r="S750" s="180"/>
      <c r="T750" s="182">
        <f>SUM(T751:T752)</f>
        <v>0</v>
      </c>
      <c r="AR750" s="183" t="s">
        <v>80</v>
      </c>
      <c r="AT750" s="184" t="s">
        <v>71</v>
      </c>
      <c r="AU750" s="184" t="s">
        <v>80</v>
      </c>
      <c r="AY750" s="183" t="s">
        <v>219</v>
      </c>
      <c r="BK750" s="185">
        <f>SUM(BK751:BK752)</f>
        <v>0</v>
      </c>
    </row>
    <row r="751" spans="2:65" s="1" customFormat="1" ht="16.5" customHeight="1">
      <c r="B751" s="37"/>
      <c r="C751" s="186" t="s">
        <v>533</v>
      </c>
      <c r="D751" s="186" t="s">
        <v>220</v>
      </c>
      <c r="E751" s="187" t="s">
        <v>301</v>
      </c>
      <c r="F751" s="188" t="s">
        <v>302</v>
      </c>
      <c r="G751" s="189" t="s">
        <v>236</v>
      </c>
      <c r="H751" s="190">
        <v>1</v>
      </c>
      <c r="I751" s="191"/>
      <c r="J751" s="192">
        <f>ROUND(I751*H751,2)</f>
        <v>0</v>
      </c>
      <c r="K751" s="188" t="s">
        <v>224</v>
      </c>
      <c r="L751" s="57"/>
      <c r="M751" s="193" t="s">
        <v>21</v>
      </c>
      <c r="N751" s="194" t="s">
        <v>43</v>
      </c>
      <c r="O751" s="38"/>
      <c r="P751" s="195">
        <f>O751*H751</f>
        <v>0</v>
      </c>
      <c r="Q751" s="195">
        <v>0</v>
      </c>
      <c r="R751" s="195">
        <f>Q751*H751</f>
        <v>0</v>
      </c>
      <c r="S751" s="195">
        <v>0</v>
      </c>
      <c r="T751" s="196">
        <f>S751*H751</f>
        <v>0</v>
      </c>
      <c r="AR751" s="20" t="s">
        <v>225</v>
      </c>
      <c r="AT751" s="20" t="s">
        <v>220</v>
      </c>
      <c r="AU751" s="20" t="s">
        <v>82</v>
      </c>
      <c r="AY751" s="20" t="s">
        <v>219</v>
      </c>
      <c r="BE751" s="197">
        <f>IF(N751="základní",J751,0)</f>
        <v>0</v>
      </c>
      <c r="BF751" s="197">
        <f>IF(N751="snížená",J751,0)</f>
        <v>0</v>
      </c>
      <c r="BG751" s="197">
        <f>IF(N751="zákl. přenesená",J751,0)</f>
        <v>0</v>
      </c>
      <c r="BH751" s="197">
        <f>IF(N751="sníž. přenesená",J751,0)</f>
        <v>0</v>
      </c>
      <c r="BI751" s="197">
        <f>IF(N751="nulová",J751,0)</f>
        <v>0</v>
      </c>
      <c r="BJ751" s="20" t="s">
        <v>80</v>
      </c>
      <c r="BK751" s="197">
        <f>ROUND(I751*H751,2)</f>
        <v>0</v>
      </c>
      <c r="BL751" s="20" t="s">
        <v>225</v>
      </c>
      <c r="BM751" s="20" t="s">
        <v>746</v>
      </c>
    </row>
    <row r="752" spans="2:65" s="1" customFormat="1" ht="16.5" customHeight="1">
      <c r="B752" s="37"/>
      <c r="C752" s="186" t="s">
        <v>747</v>
      </c>
      <c r="D752" s="186" t="s">
        <v>220</v>
      </c>
      <c r="E752" s="187" t="s">
        <v>447</v>
      </c>
      <c r="F752" s="188" t="s">
        <v>448</v>
      </c>
      <c r="G752" s="189" t="s">
        <v>236</v>
      </c>
      <c r="H752" s="190">
        <v>3</v>
      </c>
      <c r="I752" s="191"/>
      <c r="J752" s="192">
        <f>ROUND(I752*H752,2)</f>
        <v>0</v>
      </c>
      <c r="K752" s="188" t="s">
        <v>224</v>
      </c>
      <c r="L752" s="57"/>
      <c r="M752" s="193" t="s">
        <v>21</v>
      </c>
      <c r="N752" s="194" t="s">
        <v>43</v>
      </c>
      <c r="O752" s="38"/>
      <c r="P752" s="195">
        <f>O752*H752</f>
        <v>0</v>
      </c>
      <c r="Q752" s="195">
        <v>0</v>
      </c>
      <c r="R752" s="195">
        <f>Q752*H752</f>
        <v>0</v>
      </c>
      <c r="S752" s="195">
        <v>0</v>
      </c>
      <c r="T752" s="196">
        <f>S752*H752</f>
        <v>0</v>
      </c>
      <c r="AR752" s="20" t="s">
        <v>225</v>
      </c>
      <c r="AT752" s="20" t="s">
        <v>220</v>
      </c>
      <c r="AU752" s="20" t="s">
        <v>82</v>
      </c>
      <c r="AY752" s="20" t="s">
        <v>219</v>
      </c>
      <c r="BE752" s="197">
        <f>IF(N752="základní",J752,0)</f>
        <v>0</v>
      </c>
      <c r="BF752" s="197">
        <f>IF(N752="snížená",J752,0)</f>
        <v>0</v>
      </c>
      <c r="BG752" s="197">
        <f>IF(N752="zákl. přenesená",J752,0)</f>
        <v>0</v>
      </c>
      <c r="BH752" s="197">
        <f>IF(N752="sníž. přenesená",J752,0)</f>
        <v>0</v>
      </c>
      <c r="BI752" s="197">
        <f>IF(N752="nulová",J752,0)</f>
        <v>0</v>
      </c>
      <c r="BJ752" s="20" t="s">
        <v>80</v>
      </c>
      <c r="BK752" s="197">
        <f>ROUND(I752*H752,2)</f>
        <v>0</v>
      </c>
      <c r="BL752" s="20" t="s">
        <v>225</v>
      </c>
      <c r="BM752" s="20" t="s">
        <v>748</v>
      </c>
    </row>
    <row r="753" spans="2:63" s="10" customFormat="1" ht="29.85" customHeight="1">
      <c r="B753" s="172"/>
      <c r="C753" s="173"/>
      <c r="D753" s="174" t="s">
        <v>71</v>
      </c>
      <c r="E753" s="198" t="s">
        <v>307</v>
      </c>
      <c r="F753" s="198" t="s">
        <v>308</v>
      </c>
      <c r="G753" s="173"/>
      <c r="H753" s="173"/>
      <c r="I753" s="176"/>
      <c r="J753" s="199">
        <f>BK753</f>
        <v>0</v>
      </c>
      <c r="K753" s="173"/>
      <c r="L753" s="178"/>
      <c r="M753" s="179"/>
      <c r="N753" s="180"/>
      <c r="O753" s="180"/>
      <c r="P753" s="181">
        <f>P754</f>
        <v>0</v>
      </c>
      <c r="Q753" s="180"/>
      <c r="R753" s="181">
        <f>R754</f>
        <v>0</v>
      </c>
      <c r="S753" s="180"/>
      <c r="T753" s="182">
        <f>T754</f>
        <v>0</v>
      </c>
      <c r="AR753" s="183" t="s">
        <v>80</v>
      </c>
      <c r="AT753" s="184" t="s">
        <v>71</v>
      </c>
      <c r="AU753" s="184" t="s">
        <v>80</v>
      </c>
      <c r="AY753" s="183" t="s">
        <v>219</v>
      </c>
      <c r="BK753" s="185">
        <f>BK754</f>
        <v>0</v>
      </c>
    </row>
    <row r="754" spans="2:65" s="1" customFormat="1" ht="16.5" customHeight="1">
      <c r="B754" s="37"/>
      <c r="C754" s="186" t="s">
        <v>534</v>
      </c>
      <c r="D754" s="186" t="s">
        <v>220</v>
      </c>
      <c r="E754" s="187" t="s">
        <v>450</v>
      </c>
      <c r="F754" s="188" t="s">
        <v>451</v>
      </c>
      <c r="G754" s="189" t="s">
        <v>236</v>
      </c>
      <c r="H754" s="190">
        <v>1</v>
      </c>
      <c r="I754" s="191"/>
      <c r="J754" s="192">
        <f>ROUND(I754*H754,2)</f>
        <v>0</v>
      </c>
      <c r="K754" s="188" t="s">
        <v>224</v>
      </c>
      <c r="L754" s="57"/>
      <c r="M754" s="193" t="s">
        <v>21</v>
      </c>
      <c r="N754" s="194" t="s">
        <v>43</v>
      </c>
      <c r="O754" s="38"/>
      <c r="P754" s="195">
        <f>O754*H754</f>
        <v>0</v>
      </c>
      <c r="Q754" s="195">
        <v>0</v>
      </c>
      <c r="R754" s="195">
        <f>Q754*H754</f>
        <v>0</v>
      </c>
      <c r="S754" s="195">
        <v>0</v>
      </c>
      <c r="T754" s="196">
        <f>S754*H754</f>
        <v>0</v>
      </c>
      <c r="AR754" s="20" t="s">
        <v>225</v>
      </c>
      <c r="AT754" s="20" t="s">
        <v>220</v>
      </c>
      <c r="AU754" s="20" t="s">
        <v>82</v>
      </c>
      <c r="AY754" s="20" t="s">
        <v>219</v>
      </c>
      <c r="BE754" s="197">
        <f>IF(N754="základní",J754,0)</f>
        <v>0</v>
      </c>
      <c r="BF754" s="197">
        <f>IF(N754="snížená",J754,0)</f>
        <v>0</v>
      </c>
      <c r="BG754" s="197">
        <f>IF(N754="zákl. přenesená",J754,0)</f>
        <v>0</v>
      </c>
      <c r="BH754" s="197">
        <f>IF(N754="sníž. přenesená",J754,0)</f>
        <v>0</v>
      </c>
      <c r="BI754" s="197">
        <f>IF(N754="nulová",J754,0)</f>
        <v>0</v>
      </c>
      <c r="BJ754" s="20" t="s">
        <v>80</v>
      </c>
      <c r="BK754" s="197">
        <f>ROUND(I754*H754,2)</f>
        <v>0</v>
      </c>
      <c r="BL754" s="20" t="s">
        <v>225</v>
      </c>
      <c r="BM754" s="20" t="s">
        <v>749</v>
      </c>
    </row>
    <row r="755" spans="2:63" s="10" customFormat="1" ht="29.85" customHeight="1">
      <c r="B755" s="172"/>
      <c r="C755" s="173"/>
      <c r="D755" s="174" t="s">
        <v>71</v>
      </c>
      <c r="E755" s="198" t="s">
        <v>312</v>
      </c>
      <c r="F755" s="198" t="s">
        <v>313</v>
      </c>
      <c r="G755" s="173"/>
      <c r="H755" s="173"/>
      <c r="I755" s="176"/>
      <c r="J755" s="199">
        <f>BK755</f>
        <v>0</v>
      </c>
      <c r="K755" s="173"/>
      <c r="L755" s="178"/>
      <c r="M755" s="179"/>
      <c r="N755" s="180"/>
      <c r="O755" s="180"/>
      <c r="P755" s="181">
        <f>P756</f>
        <v>0</v>
      </c>
      <c r="Q755" s="180"/>
      <c r="R755" s="181">
        <f>R756</f>
        <v>0</v>
      </c>
      <c r="S755" s="180"/>
      <c r="T755" s="182">
        <f>T756</f>
        <v>0</v>
      </c>
      <c r="AR755" s="183" t="s">
        <v>80</v>
      </c>
      <c r="AT755" s="184" t="s">
        <v>71</v>
      </c>
      <c r="AU755" s="184" t="s">
        <v>80</v>
      </c>
      <c r="AY755" s="183" t="s">
        <v>219</v>
      </c>
      <c r="BK755" s="185">
        <f>BK756</f>
        <v>0</v>
      </c>
    </row>
    <row r="756" spans="2:65" s="1" customFormat="1" ht="16.5" customHeight="1">
      <c r="B756" s="37"/>
      <c r="C756" s="186" t="s">
        <v>750</v>
      </c>
      <c r="D756" s="186" t="s">
        <v>220</v>
      </c>
      <c r="E756" s="187" t="s">
        <v>398</v>
      </c>
      <c r="F756" s="188" t="s">
        <v>316</v>
      </c>
      <c r="G756" s="189" t="s">
        <v>236</v>
      </c>
      <c r="H756" s="190">
        <v>2</v>
      </c>
      <c r="I756" s="191"/>
      <c r="J756" s="192">
        <f>ROUND(I756*H756,2)</f>
        <v>0</v>
      </c>
      <c r="K756" s="188" t="s">
        <v>224</v>
      </c>
      <c r="L756" s="57"/>
      <c r="M756" s="193" t="s">
        <v>21</v>
      </c>
      <c r="N756" s="194" t="s">
        <v>43</v>
      </c>
      <c r="O756" s="38"/>
      <c r="P756" s="195">
        <f>O756*H756</f>
        <v>0</v>
      </c>
      <c r="Q756" s="195">
        <v>0</v>
      </c>
      <c r="R756" s="195">
        <f>Q756*H756</f>
        <v>0</v>
      </c>
      <c r="S756" s="195">
        <v>0</v>
      </c>
      <c r="T756" s="196">
        <f>S756*H756</f>
        <v>0</v>
      </c>
      <c r="AR756" s="20" t="s">
        <v>225</v>
      </c>
      <c r="AT756" s="20" t="s">
        <v>220</v>
      </c>
      <c r="AU756" s="20" t="s">
        <v>82</v>
      </c>
      <c r="AY756" s="20" t="s">
        <v>219</v>
      </c>
      <c r="BE756" s="197">
        <f>IF(N756="základní",J756,0)</f>
        <v>0</v>
      </c>
      <c r="BF756" s="197">
        <f>IF(N756="snížená",J756,0)</f>
        <v>0</v>
      </c>
      <c r="BG756" s="197">
        <f>IF(N756="zákl. přenesená",J756,0)</f>
        <v>0</v>
      </c>
      <c r="BH756" s="197">
        <f>IF(N756="sníž. přenesená",J756,0)</f>
        <v>0</v>
      </c>
      <c r="BI756" s="197">
        <f>IF(N756="nulová",J756,0)</f>
        <v>0</v>
      </c>
      <c r="BJ756" s="20" t="s">
        <v>80</v>
      </c>
      <c r="BK756" s="197">
        <f>ROUND(I756*H756,2)</f>
        <v>0</v>
      </c>
      <c r="BL756" s="20" t="s">
        <v>225</v>
      </c>
      <c r="BM756" s="20" t="s">
        <v>751</v>
      </c>
    </row>
    <row r="757" spans="2:63" s="10" customFormat="1" ht="29.85" customHeight="1">
      <c r="B757" s="172"/>
      <c r="C757" s="173"/>
      <c r="D757" s="174" t="s">
        <v>71</v>
      </c>
      <c r="E757" s="198" t="s">
        <v>247</v>
      </c>
      <c r="F757" s="198" t="s">
        <v>248</v>
      </c>
      <c r="G757" s="173"/>
      <c r="H757" s="173"/>
      <c r="I757" s="176"/>
      <c r="J757" s="199">
        <f>BK757</f>
        <v>0</v>
      </c>
      <c r="K757" s="173"/>
      <c r="L757" s="178"/>
      <c r="M757" s="179"/>
      <c r="N757" s="180"/>
      <c r="O757" s="180"/>
      <c r="P757" s="181">
        <f>SUM(P758:P763)</f>
        <v>0</v>
      </c>
      <c r="Q757" s="180"/>
      <c r="R757" s="181">
        <f>SUM(R758:R763)</f>
        <v>0</v>
      </c>
      <c r="S757" s="180"/>
      <c r="T757" s="182">
        <f>SUM(T758:T763)</f>
        <v>0</v>
      </c>
      <c r="AR757" s="183" t="s">
        <v>80</v>
      </c>
      <c r="AT757" s="184" t="s">
        <v>71</v>
      </c>
      <c r="AU757" s="184" t="s">
        <v>80</v>
      </c>
      <c r="AY757" s="183" t="s">
        <v>219</v>
      </c>
      <c r="BK757" s="185">
        <f>SUM(BK758:BK763)</f>
        <v>0</v>
      </c>
    </row>
    <row r="758" spans="2:65" s="1" customFormat="1" ht="16.5" customHeight="1">
      <c r="B758" s="37"/>
      <c r="C758" s="186" t="s">
        <v>536</v>
      </c>
      <c r="D758" s="186" t="s">
        <v>220</v>
      </c>
      <c r="E758" s="187" t="s">
        <v>400</v>
      </c>
      <c r="F758" s="188" t="s">
        <v>319</v>
      </c>
      <c r="G758" s="189" t="s">
        <v>236</v>
      </c>
      <c r="H758" s="190">
        <v>2</v>
      </c>
      <c r="I758" s="191"/>
      <c r="J758" s="192">
        <f aca="true" t="shared" si="170" ref="J758:J763">ROUND(I758*H758,2)</f>
        <v>0</v>
      </c>
      <c r="K758" s="188" t="s">
        <v>224</v>
      </c>
      <c r="L758" s="57"/>
      <c r="M758" s="193" t="s">
        <v>21</v>
      </c>
      <c r="N758" s="194" t="s">
        <v>43</v>
      </c>
      <c r="O758" s="38"/>
      <c r="P758" s="195">
        <f aca="true" t="shared" si="171" ref="P758:P763">O758*H758</f>
        <v>0</v>
      </c>
      <c r="Q758" s="195">
        <v>0</v>
      </c>
      <c r="R758" s="195">
        <f aca="true" t="shared" si="172" ref="R758:R763">Q758*H758</f>
        <v>0</v>
      </c>
      <c r="S758" s="195">
        <v>0</v>
      </c>
      <c r="T758" s="196">
        <f aca="true" t="shared" si="173" ref="T758:T763">S758*H758</f>
        <v>0</v>
      </c>
      <c r="AR758" s="20" t="s">
        <v>225</v>
      </c>
      <c r="AT758" s="20" t="s">
        <v>220</v>
      </c>
      <c r="AU758" s="20" t="s">
        <v>82</v>
      </c>
      <c r="AY758" s="20" t="s">
        <v>219</v>
      </c>
      <c r="BE758" s="197">
        <f aca="true" t="shared" si="174" ref="BE758:BE763">IF(N758="základní",J758,0)</f>
        <v>0</v>
      </c>
      <c r="BF758" s="197">
        <f aca="true" t="shared" si="175" ref="BF758:BF763">IF(N758="snížená",J758,0)</f>
        <v>0</v>
      </c>
      <c r="BG758" s="197">
        <f aca="true" t="shared" si="176" ref="BG758:BG763">IF(N758="zákl. přenesená",J758,0)</f>
        <v>0</v>
      </c>
      <c r="BH758" s="197">
        <f aca="true" t="shared" si="177" ref="BH758:BH763">IF(N758="sníž. přenesená",J758,0)</f>
        <v>0</v>
      </c>
      <c r="BI758" s="197">
        <f aca="true" t="shared" si="178" ref="BI758:BI763">IF(N758="nulová",J758,0)</f>
        <v>0</v>
      </c>
      <c r="BJ758" s="20" t="s">
        <v>80</v>
      </c>
      <c r="BK758" s="197">
        <f aca="true" t="shared" si="179" ref="BK758:BK763">ROUND(I758*H758,2)</f>
        <v>0</v>
      </c>
      <c r="BL758" s="20" t="s">
        <v>225</v>
      </c>
      <c r="BM758" s="20" t="s">
        <v>752</v>
      </c>
    </row>
    <row r="759" spans="2:65" s="1" customFormat="1" ht="16.5" customHeight="1">
      <c r="B759" s="37"/>
      <c r="C759" s="186" t="s">
        <v>753</v>
      </c>
      <c r="D759" s="186" t="s">
        <v>220</v>
      </c>
      <c r="E759" s="187" t="s">
        <v>457</v>
      </c>
      <c r="F759" s="188" t="s">
        <v>323</v>
      </c>
      <c r="G759" s="189" t="s">
        <v>236</v>
      </c>
      <c r="H759" s="190">
        <v>1</v>
      </c>
      <c r="I759" s="191"/>
      <c r="J759" s="192">
        <f t="shared" si="170"/>
        <v>0</v>
      </c>
      <c r="K759" s="188" t="s">
        <v>224</v>
      </c>
      <c r="L759" s="57"/>
      <c r="M759" s="193" t="s">
        <v>21</v>
      </c>
      <c r="N759" s="194" t="s">
        <v>43</v>
      </c>
      <c r="O759" s="38"/>
      <c r="P759" s="195">
        <f t="shared" si="171"/>
        <v>0</v>
      </c>
      <c r="Q759" s="195">
        <v>0</v>
      </c>
      <c r="R759" s="195">
        <f t="shared" si="172"/>
        <v>0</v>
      </c>
      <c r="S759" s="195">
        <v>0</v>
      </c>
      <c r="T759" s="196">
        <f t="shared" si="173"/>
        <v>0</v>
      </c>
      <c r="AR759" s="20" t="s">
        <v>225</v>
      </c>
      <c r="AT759" s="20" t="s">
        <v>220</v>
      </c>
      <c r="AU759" s="20" t="s">
        <v>82</v>
      </c>
      <c r="AY759" s="20" t="s">
        <v>219</v>
      </c>
      <c r="BE759" s="197">
        <f t="shared" si="174"/>
        <v>0</v>
      </c>
      <c r="BF759" s="197">
        <f t="shared" si="175"/>
        <v>0</v>
      </c>
      <c r="BG759" s="197">
        <f t="shared" si="176"/>
        <v>0</v>
      </c>
      <c r="BH759" s="197">
        <f t="shared" si="177"/>
        <v>0</v>
      </c>
      <c r="BI759" s="197">
        <f t="shared" si="178"/>
        <v>0</v>
      </c>
      <c r="BJ759" s="20" t="s">
        <v>80</v>
      </c>
      <c r="BK759" s="197">
        <f t="shared" si="179"/>
        <v>0</v>
      </c>
      <c r="BL759" s="20" t="s">
        <v>225</v>
      </c>
      <c r="BM759" s="20" t="s">
        <v>754</v>
      </c>
    </row>
    <row r="760" spans="2:65" s="1" customFormat="1" ht="16.5" customHeight="1">
      <c r="B760" s="37"/>
      <c r="C760" s="186" t="s">
        <v>538</v>
      </c>
      <c r="D760" s="186" t="s">
        <v>220</v>
      </c>
      <c r="E760" s="187" t="s">
        <v>612</v>
      </c>
      <c r="F760" s="188" t="s">
        <v>326</v>
      </c>
      <c r="G760" s="189" t="s">
        <v>236</v>
      </c>
      <c r="H760" s="190">
        <v>1</v>
      </c>
      <c r="I760" s="191"/>
      <c r="J760" s="192">
        <f t="shared" si="170"/>
        <v>0</v>
      </c>
      <c r="K760" s="188" t="s">
        <v>224</v>
      </c>
      <c r="L760" s="57"/>
      <c r="M760" s="193" t="s">
        <v>21</v>
      </c>
      <c r="N760" s="194" t="s">
        <v>43</v>
      </c>
      <c r="O760" s="38"/>
      <c r="P760" s="195">
        <f t="shared" si="171"/>
        <v>0</v>
      </c>
      <c r="Q760" s="195">
        <v>0</v>
      </c>
      <c r="R760" s="195">
        <f t="shared" si="172"/>
        <v>0</v>
      </c>
      <c r="S760" s="195">
        <v>0</v>
      </c>
      <c r="T760" s="196">
        <f t="shared" si="173"/>
        <v>0</v>
      </c>
      <c r="AR760" s="20" t="s">
        <v>225</v>
      </c>
      <c r="AT760" s="20" t="s">
        <v>220</v>
      </c>
      <c r="AU760" s="20" t="s">
        <v>82</v>
      </c>
      <c r="AY760" s="20" t="s">
        <v>219</v>
      </c>
      <c r="BE760" s="197">
        <f t="shared" si="174"/>
        <v>0</v>
      </c>
      <c r="BF760" s="197">
        <f t="shared" si="175"/>
        <v>0</v>
      </c>
      <c r="BG760" s="197">
        <f t="shared" si="176"/>
        <v>0</v>
      </c>
      <c r="BH760" s="197">
        <f t="shared" si="177"/>
        <v>0</v>
      </c>
      <c r="BI760" s="197">
        <f t="shared" si="178"/>
        <v>0</v>
      </c>
      <c r="BJ760" s="20" t="s">
        <v>80</v>
      </c>
      <c r="BK760" s="197">
        <f t="shared" si="179"/>
        <v>0</v>
      </c>
      <c r="BL760" s="20" t="s">
        <v>225</v>
      </c>
      <c r="BM760" s="20" t="s">
        <v>755</v>
      </c>
    </row>
    <row r="761" spans="2:65" s="1" customFormat="1" ht="16.5" customHeight="1">
      <c r="B761" s="37"/>
      <c r="C761" s="186" t="s">
        <v>756</v>
      </c>
      <c r="D761" s="186" t="s">
        <v>220</v>
      </c>
      <c r="E761" s="187" t="s">
        <v>329</v>
      </c>
      <c r="F761" s="188" t="s">
        <v>330</v>
      </c>
      <c r="G761" s="189" t="s">
        <v>236</v>
      </c>
      <c r="H761" s="190">
        <v>1</v>
      </c>
      <c r="I761" s="191"/>
      <c r="J761" s="192">
        <f t="shared" si="170"/>
        <v>0</v>
      </c>
      <c r="K761" s="188" t="s">
        <v>224</v>
      </c>
      <c r="L761" s="57"/>
      <c r="M761" s="193" t="s">
        <v>21</v>
      </c>
      <c r="N761" s="194" t="s">
        <v>43</v>
      </c>
      <c r="O761" s="38"/>
      <c r="P761" s="195">
        <f t="shared" si="171"/>
        <v>0</v>
      </c>
      <c r="Q761" s="195">
        <v>0</v>
      </c>
      <c r="R761" s="195">
        <f t="shared" si="172"/>
        <v>0</v>
      </c>
      <c r="S761" s="195">
        <v>0</v>
      </c>
      <c r="T761" s="196">
        <f t="shared" si="173"/>
        <v>0</v>
      </c>
      <c r="AR761" s="20" t="s">
        <v>225</v>
      </c>
      <c r="AT761" s="20" t="s">
        <v>220</v>
      </c>
      <c r="AU761" s="20" t="s">
        <v>82</v>
      </c>
      <c r="AY761" s="20" t="s">
        <v>219</v>
      </c>
      <c r="BE761" s="197">
        <f t="shared" si="174"/>
        <v>0</v>
      </c>
      <c r="BF761" s="197">
        <f t="shared" si="175"/>
        <v>0</v>
      </c>
      <c r="BG761" s="197">
        <f t="shared" si="176"/>
        <v>0</v>
      </c>
      <c r="BH761" s="197">
        <f t="shared" si="177"/>
        <v>0</v>
      </c>
      <c r="BI761" s="197">
        <f t="shared" si="178"/>
        <v>0</v>
      </c>
      <c r="BJ761" s="20" t="s">
        <v>80</v>
      </c>
      <c r="BK761" s="197">
        <f t="shared" si="179"/>
        <v>0</v>
      </c>
      <c r="BL761" s="20" t="s">
        <v>225</v>
      </c>
      <c r="BM761" s="20" t="s">
        <v>757</v>
      </c>
    </row>
    <row r="762" spans="2:65" s="1" customFormat="1" ht="16.5" customHeight="1">
      <c r="B762" s="37"/>
      <c r="C762" s="186" t="s">
        <v>541</v>
      </c>
      <c r="D762" s="186" t="s">
        <v>220</v>
      </c>
      <c r="E762" s="187" t="s">
        <v>332</v>
      </c>
      <c r="F762" s="188" t="s">
        <v>333</v>
      </c>
      <c r="G762" s="189" t="s">
        <v>236</v>
      </c>
      <c r="H762" s="190">
        <v>1</v>
      </c>
      <c r="I762" s="191"/>
      <c r="J762" s="192">
        <f t="shared" si="170"/>
        <v>0</v>
      </c>
      <c r="K762" s="188" t="s">
        <v>224</v>
      </c>
      <c r="L762" s="57"/>
      <c r="M762" s="193" t="s">
        <v>21</v>
      </c>
      <c r="N762" s="194" t="s">
        <v>43</v>
      </c>
      <c r="O762" s="38"/>
      <c r="P762" s="195">
        <f t="shared" si="171"/>
        <v>0</v>
      </c>
      <c r="Q762" s="195">
        <v>0</v>
      </c>
      <c r="R762" s="195">
        <f t="shared" si="172"/>
        <v>0</v>
      </c>
      <c r="S762" s="195">
        <v>0</v>
      </c>
      <c r="T762" s="196">
        <f t="shared" si="173"/>
        <v>0</v>
      </c>
      <c r="AR762" s="20" t="s">
        <v>225</v>
      </c>
      <c r="AT762" s="20" t="s">
        <v>220</v>
      </c>
      <c r="AU762" s="20" t="s">
        <v>82</v>
      </c>
      <c r="AY762" s="20" t="s">
        <v>219</v>
      </c>
      <c r="BE762" s="197">
        <f t="shared" si="174"/>
        <v>0</v>
      </c>
      <c r="BF762" s="197">
        <f t="shared" si="175"/>
        <v>0</v>
      </c>
      <c r="BG762" s="197">
        <f t="shared" si="176"/>
        <v>0</v>
      </c>
      <c r="BH762" s="197">
        <f t="shared" si="177"/>
        <v>0</v>
      </c>
      <c r="BI762" s="197">
        <f t="shared" si="178"/>
        <v>0</v>
      </c>
      <c r="BJ762" s="20" t="s">
        <v>80</v>
      </c>
      <c r="BK762" s="197">
        <f t="shared" si="179"/>
        <v>0</v>
      </c>
      <c r="BL762" s="20" t="s">
        <v>225</v>
      </c>
      <c r="BM762" s="20" t="s">
        <v>758</v>
      </c>
    </row>
    <row r="763" spans="2:65" s="1" customFormat="1" ht="16.5" customHeight="1">
      <c r="B763" s="37"/>
      <c r="C763" s="186" t="s">
        <v>759</v>
      </c>
      <c r="D763" s="186" t="s">
        <v>220</v>
      </c>
      <c r="E763" s="187" t="s">
        <v>336</v>
      </c>
      <c r="F763" s="188" t="s">
        <v>337</v>
      </c>
      <c r="G763" s="189" t="s">
        <v>236</v>
      </c>
      <c r="H763" s="190">
        <v>1</v>
      </c>
      <c r="I763" s="191"/>
      <c r="J763" s="192">
        <f t="shared" si="170"/>
        <v>0</v>
      </c>
      <c r="K763" s="188" t="s">
        <v>224</v>
      </c>
      <c r="L763" s="57"/>
      <c r="M763" s="193" t="s">
        <v>21</v>
      </c>
      <c r="N763" s="194" t="s">
        <v>43</v>
      </c>
      <c r="O763" s="38"/>
      <c r="P763" s="195">
        <f t="shared" si="171"/>
        <v>0</v>
      </c>
      <c r="Q763" s="195">
        <v>0</v>
      </c>
      <c r="R763" s="195">
        <f t="shared" si="172"/>
        <v>0</v>
      </c>
      <c r="S763" s="195">
        <v>0</v>
      </c>
      <c r="T763" s="196">
        <f t="shared" si="173"/>
        <v>0</v>
      </c>
      <c r="AR763" s="20" t="s">
        <v>225</v>
      </c>
      <c r="AT763" s="20" t="s">
        <v>220</v>
      </c>
      <c r="AU763" s="20" t="s">
        <v>82</v>
      </c>
      <c r="AY763" s="20" t="s">
        <v>219</v>
      </c>
      <c r="BE763" s="197">
        <f t="shared" si="174"/>
        <v>0</v>
      </c>
      <c r="BF763" s="197">
        <f t="shared" si="175"/>
        <v>0</v>
      </c>
      <c r="BG763" s="197">
        <f t="shared" si="176"/>
        <v>0</v>
      </c>
      <c r="BH763" s="197">
        <f t="shared" si="177"/>
        <v>0</v>
      </c>
      <c r="BI763" s="197">
        <f t="shared" si="178"/>
        <v>0</v>
      </c>
      <c r="BJ763" s="20" t="s">
        <v>80</v>
      </c>
      <c r="BK763" s="197">
        <f t="shared" si="179"/>
        <v>0</v>
      </c>
      <c r="BL763" s="20" t="s">
        <v>225</v>
      </c>
      <c r="BM763" s="20" t="s">
        <v>760</v>
      </c>
    </row>
    <row r="764" spans="2:63" s="10" customFormat="1" ht="29.85" customHeight="1">
      <c r="B764" s="172"/>
      <c r="C764" s="173"/>
      <c r="D764" s="174" t="s">
        <v>71</v>
      </c>
      <c r="E764" s="198" t="s">
        <v>339</v>
      </c>
      <c r="F764" s="198" t="s">
        <v>340</v>
      </c>
      <c r="G764" s="173"/>
      <c r="H764" s="173"/>
      <c r="I764" s="176"/>
      <c r="J764" s="199">
        <f>BK764</f>
        <v>0</v>
      </c>
      <c r="K764" s="173"/>
      <c r="L764" s="178"/>
      <c r="M764" s="179"/>
      <c r="N764" s="180"/>
      <c r="O764" s="180"/>
      <c r="P764" s="181">
        <f>SUM(P765:P768)</f>
        <v>0</v>
      </c>
      <c r="Q764" s="180"/>
      <c r="R764" s="181">
        <f>SUM(R765:R768)</f>
        <v>0</v>
      </c>
      <c r="S764" s="180"/>
      <c r="T764" s="182">
        <f>SUM(T765:T768)</f>
        <v>0</v>
      </c>
      <c r="AR764" s="183" t="s">
        <v>80</v>
      </c>
      <c r="AT764" s="184" t="s">
        <v>71</v>
      </c>
      <c r="AU764" s="184" t="s">
        <v>80</v>
      </c>
      <c r="AY764" s="183" t="s">
        <v>219</v>
      </c>
      <c r="BK764" s="185">
        <f>SUM(BK765:BK768)</f>
        <v>0</v>
      </c>
    </row>
    <row r="765" spans="2:65" s="1" customFormat="1" ht="16.5" customHeight="1">
      <c r="B765" s="37"/>
      <c r="C765" s="186" t="s">
        <v>542</v>
      </c>
      <c r="D765" s="186" t="s">
        <v>220</v>
      </c>
      <c r="E765" s="187" t="s">
        <v>341</v>
      </c>
      <c r="F765" s="188" t="s">
        <v>342</v>
      </c>
      <c r="G765" s="189" t="s">
        <v>236</v>
      </c>
      <c r="H765" s="190">
        <v>10</v>
      </c>
      <c r="I765" s="191"/>
      <c r="J765" s="192">
        <f>ROUND(I765*H765,2)</f>
        <v>0</v>
      </c>
      <c r="K765" s="188" t="s">
        <v>224</v>
      </c>
      <c r="L765" s="57"/>
      <c r="M765" s="193" t="s">
        <v>21</v>
      </c>
      <c r="N765" s="194" t="s">
        <v>43</v>
      </c>
      <c r="O765" s="38"/>
      <c r="P765" s="195">
        <f>O765*H765</f>
        <v>0</v>
      </c>
      <c r="Q765" s="195">
        <v>0</v>
      </c>
      <c r="R765" s="195">
        <f>Q765*H765</f>
        <v>0</v>
      </c>
      <c r="S765" s="195">
        <v>0</v>
      </c>
      <c r="T765" s="196">
        <f>S765*H765</f>
        <v>0</v>
      </c>
      <c r="AR765" s="20" t="s">
        <v>225</v>
      </c>
      <c r="AT765" s="20" t="s">
        <v>220</v>
      </c>
      <c r="AU765" s="20" t="s">
        <v>82</v>
      </c>
      <c r="AY765" s="20" t="s">
        <v>219</v>
      </c>
      <c r="BE765" s="197">
        <f>IF(N765="základní",J765,0)</f>
        <v>0</v>
      </c>
      <c r="BF765" s="197">
        <f>IF(N765="snížená",J765,0)</f>
        <v>0</v>
      </c>
      <c r="BG765" s="197">
        <f>IF(N765="zákl. přenesená",J765,0)</f>
        <v>0</v>
      </c>
      <c r="BH765" s="197">
        <f>IF(N765="sníž. přenesená",J765,0)</f>
        <v>0</v>
      </c>
      <c r="BI765" s="197">
        <f>IF(N765="nulová",J765,0)</f>
        <v>0</v>
      </c>
      <c r="BJ765" s="20" t="s">
        <v>80</v>
      </c>
      <c r="BK765" s="197">
        <f>ROUND(I765*H765,2)</f>
        <v>0</v>
      </c>
      <c r="BL765" s="20" t="s">
        <v>225</v>
      </c>
      <c r="BM765" s="20" t="s">
        <v>761</v>
      </c>
    </row>
    <row r="766" spans="2:65" s="1" customFormat="1" ht="16.5" customHeight="1">
      <c r="B766" s="37"/>
      <c r="C766" s="186" t="s">
        <v>762</v>
      </c>
      <c r="D766" s="186" t="s">
        <v>220</v>
      </c>
      <c r="E766" s="187" t="s">
        <v>468</v>
      </c>
      <c r="F766" s="188" t="s">
        <v>346</v>
      </c>
      <c r="G766" s="189" t="s">
        <v>236</v>
      </c>
      <c r="H766" s="190">
        <v>8</v>
      </c>
      <c r="I766" s="191"/>
      <c r="J766" s="192">
        <f>ROUND(I766*H766,2)</f>
        <v>0</v>
      </c>
      <c r="K766" s="188" t="s">
        <v>224</v>
      </c>
      <c r="L766" s="57"/>
      <c r="M766" s="193" t="s">
        <v>21</v>
      </c>
      <c r="N766" s="194" t="s">
        <v>43</v>
      </c>
      <c r="O766" s="38"/>
      <c r="P766" s="195">
        <f>O766*H766</f>
        <v>0</v>
      </c>
      <c r="Q766" s="195">
        <v>0</v>
      </c>
      <c r="R766" s="195">
        <f>Q766*H766</f>
        <v>0</v>
      </c>
      <c r="S766" s="195">
        <v>0</v>
      </c>
      <c r="T766" s="196">
        <f>S766*H766</f>
        <v>0</v>
      </c>
      <c r="AR766" s="20" t="s">
        <v>225</v>
      </c>
      <c r="AT766" s="20" t="s">
        <v>220</v>
      </c>
      <c r="AU766" s="20" t="s">
        <v>82</v>
      </c>
      <c r="AY766" s="20" t="s">
        <v>219</v>
      </c>
      <c r="BE766" s="197">
        <f>IF(N766="základní",J766,0)</f>
        <v>0</v>
      </c>
      <c r="BF766" s="197">
        <f>IF(N766="snížená",J766,0)</f>
        <v>0</v>
      </c>
      <c r="BG766" s="197">
        <f>IF(N766="zákl. přenesená",J766,0)</f>
        <v>0</v>
      </c>
      <c r="BH766" s="197">
        <f>IF(N766="sníž. přenesená",J766,0)</f>
        <v>0</v>
      </c>
      <c r="BI766" s="197">
        <f>IF(N766="nulová",J766,0)</f>
        <v>0</v>
      </c>
      <c r="BJ766" s="20" t="s">
        <v>80</v>
      </c>
      <c r="BK766" s="197">
        <f>ROUND(I766*H766,2)</f>
        <v>0</v>
      </c>
      <c r="BL766" s="20" t="s">
        <v>225</v>
      </c>
      <c r="BM766" s="20" t="s">
        <v>763</v>
      </c>
    </row>
    <row r="767" spans="2:65" s="1" customFormat="1" ht="16.5" customHeight="1">
      <c r="B767" s="37"/>
      <c r="C767" s="186" t="s">
        <v>545</v>
      </c>
      <c r="D767" s="186" t="s">
        <v>220</v>
      </c>
      <c r="E767" s="187" t="s">
        <v>348</v>
      </c>
      <c r="F767" s="188" t="s">
        <v>349</v>
      </c>
      <c r="G767" s="189" t="s">
        <v>236</v>
      </c>
      <c r="H767" s="190">
        <v>2</v>
      </c>
      <c r="I767" s="191"/>
      <c r="J767" s="192">
        <f>ROUND(I767*H767,2)</f>
        <v>0</v>
      </c>
      <c r="K767" s="188" t="s">
        <v>224</v>
      </c>
      <c r="L767" s="57"/>
      <c r="M767" s="193" t="s">
        <v>21</v>
      </c>
      <c r="N767" s="194" t="s">
        <v>43</v>
      </c>
      <c r="O767" s="38"/>
      <c r="P767" s="195">
        <f>O767*H767</f>
        <v>0</v>
      </c>
      <c r="Q767" s="195">
        <v>0</v>
      </c>
      <c r="R767" s="195">
        <f>Q767*H767</f>
        <v>0</v>
      </c>
      <c r="S767" s="195">
        <v>0</v>
      </c>
      <c r="T767" s="196">
        <f>S767*H767</f>
        <v>0</v>
      </c>
      <c r="AR767" s="20" t="s">
        <v>225</v>
      </c>
      <c r="AT767" s="20" t="s">
        <v>220</v>
      </c>
      <c r="AU767" s="20" t="s">
        <v>82</v>
      </c>
      <c r="AY767" s="20" t="s">
        <v>219</v>
      </c>
      <c r="BE767" s="197">
        <f>IF(N767="základní",J767,0)</f>
        <v>0</v>
      </c>
      <c r="BF767" s="197">
        <f>IF(N767="snížená",J767,0)</f>
        <v>0</v>
      </c>
      <c r="BG767" s="197">
        <f>IF(N767="zákl. přenesená",J767,0)</f>
        <v>0</v>
      </c>
      <c r="BH767" s="197">
        <f>IF(N767="sníž. přenesená",J767,0)</f>
        <v>0</v>
      </c>
      <c r="BI767" s="197">
        <f>IF(N767="nulová",J767,0)</f>
        <v>0</v>
      </c>
      <c r="BJ767" s="20" t="s">
        <v>80</v>
      </c>
      <c r="BK767" s="197">
        <f>ROUND(I767*H767,2)</f>
        <v>0</v>
      </c>
      <c r="BL767" s="20" t="s">
        <v>225</v>
      </c>
      <c r="BM767" s="20" t="s">
        <v>764</v>
      </c>
    </row>
    <row r="768" spans="2:65" s="1" customFormat="1" ht="16.5" customHeight="1">
      <c r="B768" s="37"/>
      <c r="C768" s="186" t="s">
        <v>765</v>
      </c>
      <c r="D768" s="186" t="s">
        <v>220</v>
      </c>
      <c r="E768" s="187" t="s">
        <v>352</v>
      </c>
      <c r="F768" s="188" t="s">
        <v>353</v>
      </c>
      <c r="G768" s="189" t="s">
        <v>236</v>
      </c>
      <c r="H768" s="190">
        <v>1</v>
      </c>
      <c r="I768" s="191"/>
      <c r="J768" s="192">
        <f>ROUND(I768*H768,2)</f>
        <v>0</v>
      </c>
      <c r="K768" s="188" t="s">
        <v>224</v>
      </c>
      <c r="L768" s="57"/>
      <c r="M768" s="193" t="s">
        <v>21</v>
      </c>
      <c r="N768" s="194" t="s">
        <v>43</v>
      </c>
      <c r="O768" s="38"/>
      <c r="P768" s="195">
        <f>O768*H768</f>
        <v>0</v>
      </c>
      <c r="Q768" s="195">
        <v>0</v>
      </c>
      <c r="R768" s="195">
        <f>Q768*H768</f>
        <v>0</v>
      </c>
      <c r="S768" s="195">
        <v>0</v>
      </c>
      <c r="T768" s="196">
        <f>S768*H768</f>
        <v>0</v>
      </c>
      <c r="AR768" s="20" t="s">
        <v>225</v>
      </c>
      <c r="AT768" s="20" t="s">
        <v>220</v>
      </c>
      <c r="AU768" s="20" t="s">
        <v>82</v>
      </c>
      <c r="AY768" s="20" t="s">
        <v>219</v>
      </c>
      <c r="BE768" s="197">
        <f>IF(N768="základní",J768,0)</f>
        <v>0</v>
      </c>
      <c r="BF768" s="197">
        <f>IF(N768="snížená",J768,0)</f>
        <v>0</v>
      </c>
      <c r="BG768" s="197">
        <f>IF(N768="zákl. přenesená",J768,0)</f>
        <v>0</v>
      </c>
      <c r="BH768" s="197">
        <f>IF(N768="sníž. přenesená",J768,0)</f>
        <v>0</v>
      </c>
      <c r="BI768" s="197">
        <f>IF(N768="nulová",J768,0)</f>
        <v>0</v>
      </c>
      <c r="BJ768" s="20" t="s">
        <v>80</v>
      </c>
      <c r="BK768" s="197">
        <f>ROUND(I768*H768,2)</f>
        <v>0</v>
      </c>
      <c r="BL768" s="20" t="s">
        <v>225</v>
      </c>
      <c r="BM768" s="20" t="s">
        <v>766</v>
      </c>
    </row>
    <row r="769" spans="2:63" s="10" customFormat="1" ht="29.85" customHeight="1">
      <c r="B769" s="172"/>
      <c r="C769" s="173"/>
      <c r="D769" s="174" t="s">
        <v>71</v>
      </c>
      <c r="E769" s="198" t="s">
        <v>355</v>
      </c>
      <c r="F769" s="198" t="s">
        <v>356</v>
      </c>
      <c r="G769" s="173"/>
      <c r="H769" s="173"/>
      <c r="I769" s="176"/>
      <c r="J769" s="199">
        <f>BK769</f>
        <v>0</v>
      </c>
      <c r="K769" s="173"/>
      <c r="L769" s="178"/>
      <c r="M769" s="179"/>
      <c r="N769" s="180"/>
      <c r="O769" s="180"/>
      <c r="P769" s="181">
        <f>P770</f>
        <v>0</v>
      </c>
      <c r="Q769" s="180"/>
      <c r="R769" s="181">
        <f>R770</f>
        <v>0</v>
      </c>
      <c r="S769" s="180"/>
      <c r="T769" s="182">
        <f>T770</f>
        <v>0</v>
      </c>
      <c r="AR769" s="183" t="s">
        <v>80</v>
      </c>
      <c r="AT769" s="184" t="s">
        <v>71</v>
      </c>
      <c r="AU769" s="184" t="s">
        <v>80</v>
      </c>
      <c r="AY769" s="183" t="s">
        <v>219</v>
      </c>
      <c r="BK769" s="185">
        <f>BK770</f>
        <v>0</v>
      </c>
    </row>
    <row r="770" spans="2:65" s="1" customFormat="1" ht="16.5" customHeight="1">
      <c r="B770" s="37"/>
      <c r="C770" s="186" t="s">
        <v>548</v>
      </c>
      <c r="D770" s="186" t="s">
        <v>220</v>
      </c>
      <c r="E770" s="187" t="s">
        <v>473</v>
      </c>
      <c r="F770" s="188" t="s">
        <v>358</v>
      </c>
      <c r="G770" s="189" t="s">
        <v>236</v>
      </c>
      <c r="H770" s="190">
        <v>1</v>
      </c>
      <c r="I770" s="191"/>
      <c r="J770" s="192">
        <f>ROUND(I770*H770,2)</f>
        <v>0</v>
      </c>
      <c r="K770" s="188" t="s">
        <v>224</v>
      </c>
      <c r="L770" s="57"/>
      <c r="M770" s="193" t="s">
        <v>21</v>
      </c>
      <c r="N770" s="194" t="s">
        <v>43</v>
      </c>
      <c r="O770" s="38"/>
      <c r="P770" s="195">
        <f>O770*H770</f>
        <v>0</v>
      </c>
      <c r="Q770" s="195">
        <v>0</v>
      </c>
      <c r="R770" s="195">
        <f>Q770*H770</f>
        <v>0</v>
      </c>
      <c r="S770" s="195">
        <v>0</v>
      </c>
      <c r="T770" s="196">
        <f>S770*H770</f>
        <v>0</v>
      </c>
      <c r="AR770" s="20" t="s">
        <v>225</v>
      </c>
      <c r="AT770" s="20" t="s">
        <v>220</v>
      </c>
      <c r="AU770" s="20" t="s">
        <v>82</v>
      </c>
      <c r="AY770" s="20" t="s">
        <v>219</v>
      </c>
      <c r="BE770" s="197">
        <f>IF(N770="základní",J770,0)</f>
        <v>0</v>
      </c>
      <c r="BF770" s="197">
        <f>IF(N770="snížená",J770,0)</f>
        <v>0</v>
      </c>
      <c r="BG770" s="197">
        <f>IF(N770="zákl. přenesená",J770,0)</f>
        <v>0</v>
      </c>
      <c r="BH770" s="197">
        <f>IF(N770="sníž. přenesená",J770,0)</f>
        <v>0</v>
      </c>
      <c r="BI770" s="197">
        <f>IF(N770="nulová",J770,0)</f>
        <v>0</v>
      </c>
      <c r="BJ770" s="20" t="s">
        <v>80</v>
      </c>
      <c r="BK770" s="197">
        <f>ROUND(I770*H770,2)</f>
        <v>0</v>
      </c>
      <c r="BL770" s="20" t="s">
        <v>225</v>
      </c>
      <c r="BM770" s="20" t="s">
        <v>767</v>
      </c>
    </row>
    <row r="771" spans="2:63" s="10" customFormat="1" ht="29.85" customHeight="1">
      <c r="B771" s="172"/>
      <c r="C771" s="173"/>
      <c r="D771" s="174" t="s">
        <v>71</v>
      </c>
      <c r="E771" s="198" t="s">
        <v>360</v>
      </c>
      <c r="F771" s="198" t="s">
        <v>361</v>
      </c>
      <c r="G771" s="173"/>
      <c r="H771" s="173"/>
      <c r="I771" s="176"/>
      <c r="J771" s="199">
        <f>BK771</f>
        <v>0</v>
      </c>
      <c r="K771" s="173"/>
      <c r="L771" s="178"/>
      <c r="M771" s="179"/>
      <c r="N771" s="180"/>
      <c r="O771" s="180"/>
      <c r="P771" s="181">
        <f>P772</f>
        <v>0</v>
      </c>
      <c r="Q771" s="180"/>
      <c r="R771" s="181">
        <f>R772</f>
        <v>0</v>
      </c>
      <c r="S771" s="180"/>
      <c r="T771" s="182">
        <f>T772</f>
        <v>0</v>
      </c>
      <c r="AR771" s="183" t="s">
        <v>80</v>
      </c>
      <c r="AT771" s="184" t="s">
        <v>71</v>
      </c>
      <c r="AU771" s="184" t="s">
        <v>80</v>
      </c>
      <c r="AY771" s="183" t="s">
        <v>219</v>
      </c>
      <c r="BK771" s="185">
        <f>BK772</f>
        <v>0</v>
      </c>
    </row>
    <row r="772" spans="2:65" s="1" customFormat="1" ht="16.5" customHeight="1">
      <c r="B772" s="37"/>
      <c r="C772" s="186" t="s">
        <v>768</v>
      </c>
      <c r="D772" s="186" t="s">
        <v>220</v>
      </c>
      <c r="E772" s="187" t="s">
        <v>476</v>
      </c>
      <c r="F772" s="188" t="s">
        <v>364</v>
      </c>
      <c r="G772" s="189" t="s">
        <v>236</v>
      </c>
      <c r="H772" s="190">
        <v>1</v>
      </c>
      <c r="I772" s="191"/>
      <c r="J772" s="192">
        <f>ROUND(I772*H772,2)</f>
        <v>0</v>
      </c>
      <c r="K772" s="188" t="s">
        <v>224</v>
      </c>
      <c r="L772" s="57"/>
      <c r="M772" s="193" t="s">
        <v>21</v>
      </c>
      <c r="N772" s="194" t="s">
        <v>43</v>
      </c>
      <c r="O772" s="38"/>
      <c r="P772" s="195">
        <f>O772*H772</f>
        <v>0</v>
      </c>
      <c r="Q772" s="195">
        <v>0</v>
      </c>
      <c r="R772" s="195">
        <f>Q772*H772</f>
        <v>0</v>
      </c>
      <c r="S772" s="195">
        <v>0</v>
      </c>
      <c r="T772" s="196">
        <f>S772*H772</f>
        <v>0</v>
      </c>
      <c r="AR772" s="20" t="s">
        <v>225</v>
      </c>
      <c r="AT772" s="20" t="s">
        <v>220</v>
      </c>
      <c r="AU772" s="20" t="s">
        <v>82</v>
      </c>
      <c r="AY772" s="20" t="s">
        <v>219</v>
      </c>
      <c r="BE772" s="197">
        <f>IF(N772="základní",J772,0)</f>
        <v>0</v>
      </c>
      <c r="BF772" s="197">
        <f>IF(N772="snížená",J772,0)</f>
        <v>0</v>
      </c>
      <c r="BG772" s="197">
        <f>IF(N772="zákl. přenesená",J772,0)</f>
        <v>0</v>
      </c>
      <c r="BH772" s="197">
        <f>IF(N772="sníž. přenesená",J772,0)</f>
        <v>0</v>
      </c>
      <c r="BI772" s="197">
        <f>IF(N772="nulová",J772,0)</f>
        <v>0</v>
      </c>
      <c r="BJ772" s="20" t="s">
        <v>80</v>
      </c>
      <c r="BK772" s="197">
        <f>ROUND(I772*H772,2)</f>
        <v>0</v>
      </c>
      <c r="BL772" s="20" t="s">
        <v>225</v>
      </c>
      <c r="BM772" s="20" t="s">
        <v>769</v>
      </c>
    </row>
    <row r="773" spans="2:63" s="10" customFormat="1" ht="29.85" customHeight="1">
      <c r="B773" s="172"/>
      <c r="C773" s="173"/>
      <c r="D773" s="174" t="s">
        <v>71</v>
      </c>
      <c r="E773" s="198" t="s">
        <v>256</v>
      </c>
      <c r="F773" s="198" t="s">
        <v>257</v>
      </c>
      <c r="G773" s="173"/>
      <c r="H773" s="173"/>
      <c r="I773" s="176"/>
      <c r="J773" s="199">
        <f>BK773</f>
        <v>0</v>
      </c>
      <c r="K773" s="173"/>
      <c r="L773" s="178"/>
      <c r="M773" s="179"/>
      <c r="N773" s="180"/>
      <c r="O773" s="180"/>
      <c r="P773" s="181">
        <f>P774</f>
        <v>0</v>
      </c>
      <c r="Q773" s="180"/>
      <c r="R773" s="181">
        <f>R774</f>
        <v>0</v>
      </c>
      <c r="S773" s="180"/>
      <c r="T773" s="182">
        <f>T774</f>
        <v>0</v>
      </c>
      <c r="AR773" s="183" t="s">
        <v>80</v>
      </c>
      <c r="AT773" s="184" t="s">
        <v>71</v>
      </c>
      <c r="AU773" s="184" t="s">
        <v>80</v>
      </c>
      <c r="AY773" s="183" t="s">
        <v>219</v>
      </c>
      <c r="BK773" s="185">
        <f>BK774</f>
        <v>0</v>
      </c>
    </row>
    <row r="774" spans="2:65" s="1" customFormat="1" ht="16.5" customHeight="1">
      <c r="B774" s="37"/>
      <c r="C774" s="186" t="s">
        <v>550</v>
      </c>
      <c r="D774" s="186" t="s">
        <v>220</v>
      </c>
      <c r="E774" s="187" t="s">
        <v>478</v>
      </c>
      <c r="F774" s="188" t="s">
        <v>260</v>
      </c>
      <c r="G774" s="189" t="s">
        <v>223</v>
      </c>
      <c r="H774" s="190">
        <v>1</v>
      </c>
      <c r="I774" s="191"/>
      <c r="J774" s="192">
        <f>ROUND(I774*H774,2)</f>
        <v>0</v>
      </c>
      <c r="K774" s="188" t="s">
        <v>224</v>
      </c>
      <c r="L774" s="57"/>
      <c r="M774" s="193" t="s">
        <v>21</v>
      </c>
      <c r="N774" s="194" t="s">
        <v>43</v>
      </c>
      <c r="O774" s="38"/>
      <c r="P774" s="195">
        <f>O774*H774</f>
        <v>0</v>
      </c>
      <c r="Q774" s="195">
        <v>0</v>
      </c>
      <c r="R774" s="195">
        <f>Q774*H774</f>
        <v>0</v>
      </c>
      <c r="S774" s="195">
        <v>0</v>
      </c>
      <c r="T774" s="196">
        <f>S774*H774</f>
        <v>0</v>
      </c>
      <c r="AR774" s="20" t="s">
        <v>225</v>
      </c>
      <c r="AT774" s="20" t="s">
        <v>220</v>
      </c>
      <c r="AU774" s="20" t="s">
        <v>82</v>
      </c>
      <c r="AY774" s="20" t="s">
        <v>219</v>
      </c>
      <c r="BE774" s="197">
        <f>IF(N774="základní",J774,0)</f>
        <v>0</v>
      </c>
      <c r="BF774" s="197">
        <f>IF(N774="snížená",J774,0)</f>
        <v>0</v>
      </c>
      <c r="BG774" s="197">
        <f>IF(N774="zákl. přenesená",J774,0)</f>
        <v>0</v>
      </c>
      <c r="BH774" s="197">
        <f>IF(N774="sníž. přenesená",J774,0)</f>
        <v>0</v>
      </c>
      <c r="BI774" s="197">
        <f>IF(N774="nulová",J774,0)</f>
        <v>0</v>
      </c>
      <c r="BJ774" s="20" t="s">
        <v>80</v>
      </c>
      <c r="BK774" s="197">
        <f>ROUND(I774*H774,2)</f>
        <v>0</v>
      </c>
      <c r="BL774" s="20" t="s">
        <v>225</v>
      </c>
      <c r="BM774" s="20" t="s">
        <v>770</v>
      </c>
    </row>
    <row r="775" spans="2:63" s="10" customFormat="1" ht="29.85" customHeight="1">
      <c r="B775" s="172"/>
      <c r="C775" s="173"/>
      <c r="D775" s="174" t="s">
        <v>71</v>
      </c>
      <c r="E775" s="198" t="s">
        <v>262</v>
      </c>
      <c r="F775" s="198" t="s">
        <v>263</v>
      </c>
      <c r="G775" s="173"/>
      <c r="H775" s="173"/>
      <c r="I775" s="176"/>
      <c r="J775" s="199">
        <f>BK775</f>
        <v>0</v>
      </c>
      <c r="K775" s="173"/>
      <c r="L775" s="178"/>
      <c r="M775" s="179"/>
      <c r="N775" s="180"/>
      <c r="O775" s="180"/>
      <c r="P775" s="181">
        <f>SUM(P776:P782)</f>
        <v>0</v>
      </c>
      <c r="Q775" s="180"/>
      <c r="R775" s="181">
        <f>SUM(R776:R782)</f>
        <v>0</v>
      </c>
      <c r="S775" s="180"/>
      <c r="T775" s="182">
        <f>SUM(T776:T782)</f>
        <v>0</v>
      </c>
      <c r="AR775" s="183" t="s">
        <v>80</v>
      </c>
      <c r="AT775" s="184" t="s">
        <v>71</v>
      </c>
      <c r="AU775" s="184" t="s">
        <v>80</v>
      </c>
      <c r="AY775" s="183" t="s">
        <v>219</v>
      </c>
      <c r="BK775" s="185">
        <f>SUM(BK776:BK782)</f>
        <v>0</v>
      </c>
    </row>
    <row r="776" spans="2:65" s="1" customFormat="1" ht="16.5" customHeight="1">
      <c r="B776" s="37"/>
      <c r="C776" s="186" t="s">
        <v>771</v>
      </c>
      <c r="D776" s="186" t="s">
        <v>220</v>
      </c>
      <c r="E776" s="187" t="s">
        <v>264</v>
      </c>
      <c r="F776" s="188" t="s">
        <v>265</v>
      </c>
      <c r="G776" s="189" t="s">
        <v>236</v>
      </c>
      <c r="H776" s="190">
        <v>3</v>
      </c>
      <c r="I776" s="191"/>
      <c r="J776" s="192">
        <f aca="true" t="shared" si="180" ref="J776:J782">ROUND(I776*H776,2)</f>
        <v>0</v>
      </c>
      <c r="K776" s="188" t="s">
        <v>224</v>
      </c>
      <c r="L776" s="57"/>
      <c r="M776" s="193" t="s">
        <v>21</v>
      </c>
      <c r="N776" s="194" t="s">
        <v>43</v>
      </c>
      <c r="O776" s="38"/>
      <c r="P776" s="195">
        <f aca="true" t="shared" si="181" ref="P776:P782">O776*H776</f>
        <v>0</v>
      </c>
      <c r="Q776" s="195">
        <v>0</v>
      </c>
      <c r="R776" s="195">
        <f aca="true" t="shared" si="182" ref="R776:R782">Q776*H776</f>
        <v>0</v>
      </c>
      <c r="S776" s="195">
        <v>0</v>
      </c>
      <c r="T776" s="196">
        <f aca="true" t="shared" si="183" ref="T776:T782">S776*H776</f>
        <v>0</v>
      </c>
      <c r="AR776" s="20" t="s">
        <v>225</v>
      </c>
      <c r="AT776" s="20" t="s">
        <v>220</v>
      </c>
      <c r="AU776" s="20" t="s">
        <v>82</v>
      </c>
      <c r="AY776" s="20" t="s">
        <v>219</v>
      </c>
      <c r="BE776" s="197">
        <f aca="true" t="shared" si="184" ref="BE776:BE782">IF(N776="základní",J776,0)</f>
        <v>0</v>
      </c>
      <c r="BF776" s="197">
        <f aca="true" t="shared" si="185" ref="BF776:BF782">IF(N776="snížená",J776,0)</f>
        <v>0</v>
      </c>
      <c r="BG776" s="197">
        <f aca="true" t="shared" si="186" ref="BG776:BG782">IF(N776="zákl. přenesená",J776,0)</f>
        <v>0</v>
      </c>
      <c r="BH776" s="197">
        <f aca="true" t="shared" si="187" ref="BH776:BH782">IF(N776="sníž. přenesená",J776,0)</f>
        <v>0</v>
      </c>
      <c r="BI776" s="197">
        <f aca="true" t="shared" si="188" ref="BI776:BI782">IF(N776="nulová",J776,0)</f>
        <v>0</v>
      </c>
      <c r="BJ776" s="20" t="s">
        <v>80</v>
      </c>
      <c r="BK776" s="197">
        <f aca="true" t="shared" si="189" ref="BK776:BK782">ROUND(I776*H776,2)</f>
        <v>0</v>
      </c>
      <c r="BL776" s="20" t="s">
        <v>225</v>
      </c>
      <c r="BM776" s="20" t="s">
        <v>772</v>
      </c>
    </row>
    <row r="777" spans="2:65" s="1" customFormat="1" ht="16.5" customHeight="1">
      <c r="B777" s="37"/>
      <c r="C777" s="186" t="s">
        <v>551</v>
      </c>
      <c r="D777" s="186" t="s">
        <v>220</v>
      </c>
      <c r="E777" s="187" t="s">
        <v>268</v>
      </c>
      <c r="F777" s="188" t="s">
        <v>269</v>
      </c>
      <c r="G777" s="189" t="s">
        <v>236</v>
      </c>
      <c r="H777" s="190">
        <v>14</v>
      </c>
      <c r="I777" s="191"/>
      <c r="J777" s="192">
        <f t="shared" si="180"/>
        <v>0</v>
      </c>
      <c r="K777" s="188" t="s">
        <v>224</v>
      </c>
      <c r="L777" s="57"/>
      <c r="M777" s="193" t="s">
        <v>21</v>
      </c>
      <c r="N777" s="194" t="s">
        <v>43</v>
      </c>
      <c r="O777" s="38"/>
      <c r="P777" s="195">
        <f t="shared" si="181"/>
        <v>0</v>
      </c>
      <c r="Q777" s="195">
        <v>0</v>
      </c>
      <c r="R777" s="195">
        <f t="shared" si="182"/>
        <v>0</v>
      </c>
      <c r="S777" s="195">
        <v>0</v>
      </c>
      <c r="T777" s="196">
        <f t="shared" si="183"/>
        <v>0</v>
      </c>
      <c r="AR777" s="20" t="s">
        <v>225</v>
      </c>
      <c r="AT777" s="20" t="s">
        <v>220</v>
      </c>
      <c r="AU777" s="20" t="s">
        <v>82</v>
      </c>
      <c r="AY777" s="20" t="s">
        <v>219</v>
      </c>
      <c r="BE777" s="197">
        <f t="shared" si="184"/>
        <v>0</v>
      </c>
      <c r="BF777" s="197">
        <f t="shared" si="185"/>
        <v>0</v>
      </c>
      <c r="BG777" s="197">
        <f t="shared" si="186"/>
        <v>0</v>
      </c>
      <c r="BH777" s="197">
        <f t="shared" si="187"/>
        <v>0</v>
      </c>
      <c r="BI777" s="197">
        <f t="shared" si="188"/>
        <v>0</v>
      </c>
      <c r="BJ777" s="20" t="s">
        <v>80</v>
      </c>
      <c r="BK777" s="197">
        <f t="shared" si="189"/>
        <v>0</v>
      </c>
      <c r="BL777" s="20" t="s">
        <v>225</v>
      </c>
      <c r="BM777" s="20" t="s">
        <v>773</v>
      </c>
    </row>
    <row r="778" spans="2:65" s="1" customFormat="1" ht="16.5" customHeight="1">
      <c r="B778" s="37"/>
      <c r="C778" s="186" t="s">
        <v>774</v>
      </c>
      <c r="D778" s="186" t="s">
        <v>220</v>
      </c>
      <c r="E778" s="187" t="s">
        <v>372</v>
      </c>
      <c r="F778" s="188" t="s">
        <v>373</v>
      </c>
      <c r="G778" s="189" t="s">
        <v>236</v>
      </c>
      <c r="H778" s="190">
        <v>2</v>
      </c>
      <c r="I778" s="191"/>
      <c r="J778" s="192">
        <f t="shared" si="180"/>
        <v>0</v>
      </c>
      <c r="K778" s="188" t="s">
        <v>224</v>
      </c>
      <c r="L778" s="57"/>
      <c r="M778" s="193" t="s">
        <v>21</v>
      </c>
      <c r="N778" s="194" t="s">
        <v>43</v>
      </c>
      <c r="O778" s="38"/>
      <c r="P778" s="195">
        <f t="shared" si="181"/>
        <v>0</v>
      </c>
      <c r="Q778" s="195">
        <v>0</v>
      </c>
      <c r="R778" s="195">
        <f t="shared" si="182"/>
        <v>0</v>
      </c>
      <c r="S778" s="195">
        <v>0</v>
      </c>
      <c r="T778" s="196">
        <f t="shared" si="183"/>
        <v>0</v>
      </c>
      <c r="AR778" s="20" t="s">
        <v>225</v>
      </c>
      <c r="AT778" s="20" t="s">
        <v>220</v>
      </c>
      <c r="AU778" s="20" t="s">
        <v>82</v>
      </c>
      <c r="AY778" s="20" t="s">
        <v>219</v>
      </c>
      <c r="BE778" s="197">
        <f t="shared" si="184"/>
        <v>0</v>
      </c>
      <c r="BF778" s="197">
        <f t="shared" si="185"/>
        <v>0</v>
      </c>
      <c r="BG778" s="197">
        <f t="shared" si="186"/>
        <v>0</v>
      </c>
      <c r="BH778" s="197">
        <f t="shared" si="187"/>
        <v>0</v>
      </c>
      <c r="BI778" s="197">
        <f t="shared" si="188"/>
        <v>0</v>
      </c>
      <c r="BJ778" s="20" t="s">
        <v>80</v>
      </c>
      <c r="BK778" s="197">
        <f t="shared" si="189"/>
        <v>0</v>
      </c>
      <c r="BL778" s="20" t="s">
        <v>225</v>
      </c>
      <c r="BM778" s="20" t="s">
        <v>775</v>
      </c>
    </row>
    <row r="779" spans="2:65" s="1" customFormat="1" ht="16.5" customHeight="1">
      <c r="B779" s="37"/>
      <c r="C779" s="186" t="s">
        <v>553</v>
      </c>
      <c r="D779" s="186" t="s">
        <v>220</v>
      </c>
      <c r="E779" s="187" t="s">
        <v>485</v>
      </c>
      <c r="F779" s="188" t="s">
        <v>272</v>
      </c>
      <c r="G779" s="189" t="s">
        <v>223</v>
      </c>
      <c r="H779" s="190">
        <v>1</v>
      </c>
      <c r="I779" s="191"/>
      <c r="J779" s="192">
        <f t="shared" si="180"/>
        <v>0</v>
      </c>
      <c r="K779" s="188" t="s">
        <v>224</v>
      </c>
      <c r="L779" s="57"/>
      <c r="M779" s="193" t="s">
        <v>21</v>
      </c>
      <c r="N779" s="194" t="s">
        <v>43</v>
      </c>
      <c r="O779" s="38"/>
      <c r="P779" s="195">
        <f t="shared" si="181"/>
        <v>0</v>
      </c>
      <c r="Q779" s="195">
        <v>0</v>
      </c>
      <c r="R779" s="195">
        <f t="shared" si="182"/>
        <v>0</v>
      </c>
      <c r="S779" s="195">
        <v>0</v>
      </c>
      <c r="T779" s="196">
        <f t="shared" si="183"/>
        <v>0</v>
      </c>
      <c r="AR779" s="20" t="s">
        <v>225</v>
      </c>
      <c r="AT779" s="20" t="s">
        <v>220</v>
      </c>
      <c r="AU779" s="20" t="s">
        <v>82</v>
      </c>
      <c r="AY779" s="20" t="s">
        <v>219</v>
      </c>
      <c r="BE779" s="197">
        <f t="shared" si="184"/>
        <v>0</v>
      </c>
      <c r="BF779" s="197">
        <f t="shared" si="185"/>
        <v>0</v>
      </c>
      <c r="BG779" s="197">
        <f t="shared" si="186"/>
        <v>0</v>
      </c>
      <c r="BH779" s="197">
        <f t="shared" si="187"/>
        <v>0</v>
      </c>
      <c r="BI779" s="197">
        <f t="shared" si="188"/>
        <v>0</v>
      </c>
      <c r="BJ779" s="20" t="s">
        <v>80</v>
      </c>
      <c r="BK779" s="197">
        <f t="shared" si="189"/>
        <v>0</v>
      </c>
      <c r="BL779" s="20" t="s">
        <v>225</v>
      </c>
      <c r="BM779" s="20" t="s">
        <v>776</v>
      </c>
    </row>
    <row r="780" spans="2:65" s="1" customFormat="1" ht="16.5" customHeight="1">
      <c r="B780" s="37"/>
      <c r="C780" s="186" t="s">
        <v>777</v>
      </c>
      <c r="D780" s="186" t="s">
        <v>220</v>
      </c>
      <c r="E780" s="187" t="s">
        <v>488</v>
      </c>
      <c r="F780" s="188" t="s">
        <v>379</v>
      </c>
      <c r="G780" s="189" t="s">
        <v>223</v>
      </c>
      <c r="H780" s="190">
        <v>1</v>
      </c>
      <c r="I780" s="191"/>
      <c r="J780" s="192">
        <f t="shared" si="180"/>
        <v>0</v>
      </c>
      <c r="K780" s="188" t="s">
        <v>224</v>
      </c>
      <c r="L780" s="57"/>
      <c r="M780" s="193" t="s">
        <v>21</v>
      </c>
      <c r="N780" s="194" t="s">
        <v>43</v>
      </c>
      <c r="O780" s="38"/>
      <c r="P780" s="195">
        <f t="shared" si="181"/>
        <v>0</v>
      </c>
      <c r="Q780" s="195">
        <v>0</v>
      </c>
      <c r="R780" s="195">
        <f t="shared" si="182"/>
        <v>0</v>
      </c>
      <c r="S780" s="195">
        <v>0</v>
      </c>
      <c r="T780" s="196">
        <f t="shared" si="183"/>
        <v>0</v>
      </c>
      <c r="AR780" s="20" t="s">
        <v>225</v>
      </c>
      <c r="AT780" s="20" t="s">
        <v>220</v>
      </c>
      <c r="AU780" s="20" t="s">
        <v>82</v>
      </c>
      <c r="AY780" s="20" t="s">
        <v>219</v>
      </c>
      <c r="BE780" s="197">
        <f t="shared" si="184"/>
        <v>0</v>
      </c>
      <c r="BF780" s="197">
        <f t="shared" si="185"/>
        <v>0</v>
      </c>
      <c r="BG780" s="197">
        <f t="shared" si="186"/>
        <v>0</v>
      </c>
      <c r="BH780" s="197">
        <f t="shared" si="187"/>
        <v>0</v>
      </c>
      <c r="BI780" s="197">
        <f t="shared" si="188"/>
        <v>0</v>
      </c>
      <c r="BJ780" s="20" t="s">
        <v>80</v>
      </c>
      <c r="BK780" s="197">
        <f t="shared" si="189"/>
        <v>0</v>
      </c>
      <c r="BL780" s="20" t="s">
        <v>225</v>
      </c>
      <c r="BM780" s="20" t="s">
        <v>778</v>
      </c>
    </row>
    <row r="781" spans="2:65" s="1" customFormat="1" ht="16.5" customHeight="1">
      <c r="B781" s="37"/>
      <c r="C781" s="186" t="s">
        <v>554</v>
      </c>
      <c r="D781" s="186" t="s">
        <v>220</v>
      </c>
      <c r="E781" s="187" t="s">
        <v>278</v>
      </c>
      <c r="F781" s="188" t="s">
        <v>279</v>
      </c>
      <c r="G781" s="189" t="s">
        <v>223</v>
      </c>
      <c r="H781" s="190">
        <v>1</v>
      </c>
      <c r="I781" s="191"/>
      <c r="J781" s="192">
        <f t="shared" si="180"/>
        <v>0</v>
      </c>
      <c r="K781" s="188" t="s">
        <v>224</v>
      </c>
      <c r="L781" s="57"/>
      <c r="M781" s="193" t="s">
        <v>21</v>
      </c>
      <c r="N781" s="194" t="s">
        <v>43</v>
      </c>
      <c r="O781" s="38"/>
      <c r="P781" s="195">
        <f t="shared" si="181"/>
        <v>0</v>
      </c>
      <c r="Q781" s="195">
        <v>0</v>
      </c>
      <c r="R781" s="195">
        <f t="shared" si="182"/>
        <v>0</v>
      </c>
      <c r="S781" s="195">
        <v>0</v>
      </c>
      <c r="T781" s="196">
        <f t="shared" si="183"/>
        <v>0</v>
      </c>
      <c r="AR781" s="20" t="s">
        <v>225</v>
      </c>
      <c r="AT781" s="20" t="s">
        <v>220</v>
      </c>
      <c r="AU781" s="20" t="s">
        <v>82</v>
      </c>
      <c r="AY781" s="20" t="s">
        <v>219</v>
      </c>
      <c r="BE781" s="197">
        <f t="shared" si="184"/>
        <v>0</v>
      </c>
      <c r="BF781" s="197">
        <f t="shared" si="185"/>
        <v>0</v>
      </c>
      <c r="BG781" s="197">
        <f t="shared" si="186"/>
        <v>0</v>
      </c>
      <c r="BH781" s="197">
        <f t="shared" si="187"/>
        <v>0</v>
      </c>
      <c r="BI781" s="197">
        <f t="shared" si="188"/>
        <v>0</v>
      </c>
      <c r="BJ781" s="20" t="s">
        <v>80</v>
      </c>
      <c r="BK781" s="197">
        <f t="shared" si="189"/>
        <v>0</v>
      </c>
      <c r="BL781" s="20" t="s">
        <v>225</v>
      </c>
      <c r="BM781" s="20" t="s">
        <v>779</v>
      </c>
    </row>
    <row r="782" spans="2:65" s="1" customFormat="1" ht="16.5" customHeight="1">
      <c r="B782" s="37"/>
      <c r="C782" s="186" t="s">
        <v>780</v>
      </c>
      <c r="D782" s="186" t="s">
        <v>220</v>
      </c>
      <c r="E782" s="187" t="s">
        <v>492</v>
      </c>
      <c r="F782" s="188" t="s">
        <v>282</v>
      </c>
      <c r="G782" s="189" t="s">
        <v>223</v>
      </c>
      <c r="H782" s="190">
        <v>1</v>
      </c>
      <c r="I782" s="191"/>
      <c r="J782" s="192">
        <f t="shared" si="180"/>
        <v>0</v>
      </c>
      <c r="K782" s="188" t="s">
        <v>224</v>
      </c>
      <c r="L782" s="57"/>
      <c r="M782" s="193" t="s">
        <v>21</v>
      </c>
      <c r="N782" s="194" t="s">
        <v>43</v>
      </c>
      <c r="O782" s="38"/>
      <c r="P782" s="195">
        <f t="shared" si="181"/>
        <v>0</v>
      </c>
      <c r="Q782" s="195">
        <v>0</v>
      </c>
      <c r="R782" s="195">
        <f t="shared" si="182"/>
        <v>0</v>
      </c>
      <c r="S782" s="195">
        <v>0</v>
      </c>
      <c r="T782" s="196">
        <f t="shared" si="183"/>
        <v>0</v>
      </c>
      <c r="AR782" s="20" t="s">
        <v>225</v>
      </c>
      <c r="AT782" s="20" t="s">
        <v>220</v>
      </c>
      <c r="AU782" s="20" t="s">
        <v>82</v>
      </c>
      <c r="AY782" s="20" t="s">
        <v>219</v>
      </c>
      <c r="BE782" s="197">
        <f t="shared" si="184"/>
        <v>0</v>
      </c>
      <c r="BF782" s="197">
        <f t="shared" si="185"/>
        <v>0</v>
      </c>
      <c r="BG782" s="197">
        <f t="shared" si="186"/>
        <v>0</v>
      </c>
      <c r="BH782" s="197">
        <f t="shared" si="187"/>
        <v>0</v>
      </c>
      <c r="BI782" s="197">
        <f t="shared" si="188"/>
        <v>0</v>
      </c>
      <c r="BJ782" s="20" t="s">
        <v>80</v>
      </c>
      <c r="BK782" s="197">
        <f t="shared" si="189"/>
        <v>0</v>
      </c>
      <c r="BL782" s="20" t="s">
        <v>225</v>
      </c>
      <c r="BM782" s="20" t="s">
        <v>781</v>
      </c>
    </row>
    <row r="783" spans="2:63" s="10" customFormat="1" ht="37.35" customHeight="1">
      <c r="B783" s="172"/>
      <c r="C783" s="173"/>
      <c r="D783" s="174" t="s">
        <v>71</v>
      </c>
      <c r="E783" s="175" t="s">
        <v>782</v>
      </c>
      <c r="F783" s="175" t="s">
        <v>783</v>
      </c>
      <c r="G783" s="173"/>
      <c r="H783" s="173"/>
      <c r="I783" s="176"/>
      <c r="J783" s="177">
        <f>BK783</f>
        <v>0</v>
      </c>
      <c r="K783" s="173"/>
      <c r="L783" s="178"/>
      <c r="M783" s="179"/>
      <c r="N783" s="180"/>
      <c r="O783" s="180"/>
      <c r="P783" s="181">
        <f>P784+P786+P789+P791+P794+P796+P798+P805+P810+P812+P814+P816</f>
        <v>0</v>
      </c>
      <c r="Q783" s="180"/>
      <c r="R783" s="181">
        <f>R784+R786+R789+R791+R794+R796+R798+R805+R810+R812+R814+R816</f>
        <v>0</v>
      </c>
      <c r="S783" s="180"/>
      <c r="T783" s="182">
        <f>T784+T786+T789+T791+T794+T796+T798+T805+T810+T812+T814+T816</f>
        <v>0</v>
      </c>
      <c r="AR783" s="183" t="s">
        <v>80</v>
      </c>
      <c r="AT783" s="184" t="s">
        <v>71</v>
      </c>
      <c r="AU783" s="184" t="s">
        <v>72</v>
      </c>
      <c r="AY783" s="183" t="s">
        <v>219</v>
      </c>
      <c r="BK783" s="185">
        <f>BK784+BK786+BK789+BK791+BK794+BK796+BK798+BK805+BK810+BK812+BK814+BK816</f>
        <v>0</v>
      </c>
    </row>
    <row r="784" spans="2:63" s="10" customFormat="1" ht="19.9" customHeight="1">
      <c r="B784" s="172"/>
      <c r="C784" s="173"/>
      <c r="D784" s="174" t="s">
        <v>71</v>
      </c>
      <c r="E784" s="198" t="s">
        <v>286</v>
      </c>
      <c r="F784" s="198" t="s">
        <v>287</v>
      </c>
      <c r="G784" s="173"/>
      <c r="H784" s="173"/>
      <c r="I784" s="176"/>
      <c r="J784" s="199">
        <f>BK784</f>
        <v>0</v>
      </c>
      <c r="K784" s="173"/>
      <c r="L784" s="178"/>
      <c r="M784" s="179"/>
      <c r="N784" s="180"/>
      <c r="O784" s="180"/>
      <c r="P784" s="181">
        <f>P785</f>
        <v>0</v>
      </c>
      <c r="Q784" s="180"/>
      <c r="R784" s="181">
        <f>R785</f>
        <v>0</v>
      </c>
      <c r="S784" s="180"/>
      <c r="T784" s="182">
        <f>T785</f>
        <v>0</v>
      </c>
      <c r="AR784" s="183" t="s">
        <v>80</v>
      </c>
      <c r="AT784" s="184" t="s">
        <v>71</v>
      </c>
      <c r="AU784" s="184" t="s">
        <v>80</v>
      </c>
      <c r="AY784" s="183" t="s">
        <v>219</v>
      </c>
      <c r="BK784" s="185">
        <f>BK785</f>
        <v>0</v>
      </c>
    </row>
    <row r="785" spans="2:65" s="1" customFormat="1" ht="25.5" customHeight="1">
      <c r="B785" s="37"/>
      <c r="C785" s="186" t="s">
        <v>556</v>
      </c>
      <c r="D785" s="186" t="s">
        <v>220</v>
      </c>
      <c r="E785" s="187" t="s">
        <v>643</v>
      </c>
      <c r="F785" s="188" t="s">
        <v>644</v>
      </c>
      <c r="G785" s="189" t="s">
        <v>236</v>
      </c>
      <c r="H785" s="190">
        <v>1</v>
      </c>
      <c r="I785" s="191"/>
      <c r="J785" s="192">
        <f>ROUND(I785*H785,2)</f>
        <v>0</v>
      </c>
      <c r="K785" s="188" t="s">
        <v>224</v>
      </c>
      <c r="L785" s="57"/>
      <c r="M785" s="193" t="s">
        <v>21</v>
      </c>
      <c r="N785" s="194" t="s">
        <v>43</v>
      </c>
      <c r="O785" s="38"/>
      <c r="P785" s="195">
        <f>O785*H785</f>
        <v>0</v>
      </c>
      <c r="Q785" s="195">
        <v>0</v>
      </c>
      <c r="R785" s="195">
        <f>Q785*H785</f>
        <v>0</v>
      </c>
      <c r="S785" s="195">
        <v>0</v>
      </c>
      <c r="T785" s="196">
        <f>S785*H785</f>
        <v>0</v>
      </c>
      <c r="AR785" s="20" t="s">
        <v>225</v>
      </c>
      <c r="AT785" s="20" t="s">
        <v>220</v>
      </c>
      <c r="AU785" s="20" t="s">
        <v>82</v>
      </c>
      <c r="AY785" s="20" t="s">
        <v>219</v>
      </c>
      <c r="BE785" s="197">
        <f>IF(N785="základní",J785,0)</f>
        <v>0</v>
      </c>
      <c r="BF785" s="197">
        <f>IF(N785="snížená",J785,0)</f>
        <v>0</v>
      </c>
      <c r="BG785" s="197">
        <f>IF(N785="zákl. přenesená",J785,0)</f>
        <v>0</v>
      </c>
      <c r="BH785" s="197">
        <f>IF(N785="sníž. přenesená",J785,0)</f>
        <v>0</v>
      </c>
      <c r="BI785" s="197">
        <f>IF(N785="nulová",J785,0)</f>
        <v>0</v>
      </c>
      <c r="BJ785" s="20" t="s">
        <v>80</v>
      </c>
      <c r="BK785" s="197">
        <f>ROUND(I785*H785,2)</f>
        <v>0</v>
      </c>
      <c r="BL785" s="20" t="s">
        <v>225</v>
      </c>
      <c r="BM785" s="20" t="s">
        <v>784</v>
      </c>
    </row>
    <row r="786" spans="2:63" s="10" customFormat="1" ht="29.85" customHeight="1">
      <c r="B786" s="172"/>
      <c r="C786" s="173"/>
      <c r="D786" s="174" t="s">
        <v>71</v>
      </c>
      <c r="E786" s="198" t="s">
        <v>232</v>
      </c>
      <c r="F786" s="198" t="s">
        <v>233</v>
      </c>
      <c r="G786" s="173"/>
      <c r="H786" s="173"/>
      <c r="I786" s="176"/>
      <c r="J786" s="199">
        <f>BK786</f>
        <v>0</v>
      </c>
      <c r="K786" s="173"/>
      <c r="L786" s="178"/>
      <c r="M786" s="179"/>
      <c r="N786" s="180"/>
      <c r="O786" s="180"/>
      <c r="P786" s="181">
        <f>SUM(P787:P788)</f>
        <v>0</v>
      </c>
      <c r="Q786" s="180"/>
      <c r="R786" s="181">
        <f>SUM(R787:R788)</f>
        <v>0</v>
      </c>
      <c r="S786" s="180"/>
      <c r="T786" s="182">
        <f>SUM(T787:T788)</f>
        <v>0</v>
      </c>
      <c r="AR786" s="183" t="s">
        <v>80</v>
      </c>
      <c r="AT786" s="184" t="s">
        <v>71</v>
      </c>
      <c r="AU786" s="184" t="s">
        <v>80</v>
      </c>
      <c r="AY786" s="183" t="s">
        <v>219</v>
      </c>
      <c r="BK786" s="185">
        <f>SUM(BK787:BK788)</f>
        <v>0</v>
      </c>
    </row>
    <row r="787" spans="2:65" s="1" customFormat="1" ht="16.5" customHeight="1">
      <c r="B787" s="37"/>
      <c r="C787" s="186" t="s">
        <v>785</v>
      </c>
      <c r="D787" s="186" t="s">
        <v>220</v>
      </c>
      <c r="E787" s="187" t="s">
        <v>292</v>
      </c>
      <c r="F787" s="188" t="s">
        <v>235</v>
      </c>
      <c r="G787" s="189" t="s">
        <v>236</v>
      </c>
      <c r="H787" s="190">
        <v>1</v>
      </c>
      <c r="I787" s="191"/>
      <c r="J787" s="192">
        <f>ROUND(I787*H787,2)</f>
        <v>0</v>
      </c>
      <c r="K787" s="188" t="s">
        <v>224</v>
      </c>
      <c r="L787" s="57"/>
      <c r="M787" s="193" t="s">
        <v>21</v>
      </c>
      <c r="N787" s="194" t="s">
        <v>43</v>
      </c>
      <c r="O787" s="38"/>
      <c r="P787" s="195">
        <f>O787*H787</f>
        <v>0</v>
      </c>
      <c r="Q787" s="195">
        <v>0</v>
      </c>
      <c r="R787" s="195">
        <f>Q787*H787</f>
        <v>0</v>
      </c>
      <c r="S787" s="195">
        <v>0</v>
      </c>
      <c r="T787" s="196">
        <f>S787*H787</f>
        <v>0</v>
      </c>
      <c r="AR787" s="20" t="s">
        <v>225</v>
      </c>
      <c r="AT787" s="20" t="s">
        <v>220</v>
      </c>
      <c r="AU787" s="20" t="s">
        <v>82</v>
      </c>
      <c r="AY787" s="20" t="s">
        <v>219</v>
      </c>
      <c r="BE787" s="197">
        <f>IF(N787="základní",J787,0)</f>
        <v>0</v>
      </c>
      <c r="BF787" s="197">
        <f>IF(N787="snížená",J787,0)</f>
        <v>0</v>
      </c>
      <c r="BG787" s="197">
        <f>IF(N787="zákl. přenesená",J787,0)</f>
        <v>0</v>
      </c>
      <c r="BH787" s="197">
        <f>IF(N787="sníž. přenesená",J787,0)</f>
        <v>0</v>
      </c>
      <c r="BI787" s="197">
        <f>IF(N787="nulová",J787,0)</f>
        <v>0</v>
      </c>
      <c r="BJ787" s="20" t="s">
        <v>80</v>
      </c>
      <c r="BK787" s="197">
        <f>ROUND(I787*H787,2)</f>
        <v>0</v>
      </c>
      <c r="BL787" s="20" t="s">
        <v>225</v>
      </c>
      <c r="BM787" s="20" t="s">
        <v>786</v>
      </c>
    </row>
    <row r="788" spans="2:65" s="1" customFormat="1" ht="16.5" customHeight="1">
      <c r="B788" s="37"/>
      <c r="C788" s="186" t="s">
        <v>557</v>
      </c>
      <c r="D788" s="186" t="s">
        <v>220</v>
      </c>
      <c r="E788" s="187" t="s">
        <v>294</v>
      </c>
      <c r="F788" s="188" t="s">
        <v>240</v>
      </c>
      <c r="G788" s="189" t="s">
        <v>236</v>
      </c>
      <c r="H788" s="190">
        <v>1</v>
      </c>
      <c r="I788" s="191"/>
      <c r="J788" s="192">
        <f>ROUND(I788*H788,2)</f>
        <v>0</v>
      </c>
      <c r="K788" s="188" t="s">
        <v>224</v>
      </c>
      <c r="L788" s="57"/>
      <c r="M788" s="193" t="s">
        <v>21</v>
      </c>
      <c r="N788" s="194" t="s">
        <v>43</v>
      </c>
      <c r="O788" s="38"/>
      <c r="P788" s="195">
        <f>O788*H788</f>
        <v>0</v>
      </c>
      <c r="Q788" s="195">
        <v>0</v>
      </c>
      <c r="R788" s="195">
        <f>Q788*H788</f>
        <v>0</v>
      </c>
      <c r="S788" s="195">
        <v>0</v>
      </c>
      <c r="T788" s="196">
        <f>S788*H788</f>
        <v>0</v>
      </c>
      <c r="AR788" s="20" t="s">
        <v>225</v>
      </c>
      <c r="AT788" s="20" t="s">
        <v>220</v>
      </c>
      <c r="AU788" s="20" t="s">
        <v>82</v>
      </c>
      <c r="AY788" s="20" t="s">
        <v>219</v>
      </c>
      <c r="BE788" s="197">
        <f>IF(N788="základní",J788,0)</f>
        <v>0</v>
      </c>
      <c r="BF788" s="197">
        <f>IF(N788="snížená",J788,0)</f>
        <v>0</v>
      </c>
      <c r="BG788" s="197">
        <f>IF(N788="zákl. přenesená",J788,0)</f>
        <v>0</v>
      </c>
      <c r="BH788" s="197">
        <f>IF(N788="sníž. přenesená",J788,0)</f>
        <v>0</v>
      </c>
      <c r="BI788" s="197">
        <f>IF(N788="nulová",J788,0)</f>
        <v>0</v>
      </c>
      <c r="BJ788" s="20" t="s">
        <v>80</v>
      </c>
      <c r="BK788" s="197">
        <f>ROUND(I788*H788,2)</f>
        <v>0</v>
      </c>
      <c r="BL788" s="20" t="s">
        <v>225</v>
      </c>
      <c r="BM788" s="20" t="s">
        <v>787</v>
      </c>
    </row>
    <row r="789" spans="2:63" s="10" customFormat="1" ht="29.85" customHeight="1">
      <c r="B789" s="172"/>
      <c r="C789" s="173"/>
      <c r="D789" s="174" t="s">
        <v>71</v>
      </c>
      <c r="E789" s="198" t="s">
        <v>242</v>
      </c>
      <c r="F789" s="198" t="s">
        <v>243</v>
      </c>
      <c r="G789" s="173"/>
      <c r="H789" s="173"/>
      <c r="I789" s="176"/>
      <c r="J789" s="199">
        <f>BK789</f>
        <v>0</v>
      </c>
      <c r="K789" s="173"/>
      <c r="L789" s="178"/>
      <c r="M789" s="179"/>
      <c r="N789" s="180"/>
      <c r="O789" s="180"/>
      <c r="P789" s="181">
        <f>P790</f>
        <v>0</v>
      </c>
      <c r="Q789" s="180"/>
      <c r="R789" s="181">
        <f>R790</f>
        <v>0</v>
      </c>
      <c r="S789" s="180"/>
      <c r="T789" s="182">
        <f>T790</f>
        <v>0</v>
      </c>
      <c r="AR789" s="183" t="s">
        <v>80</v>
      </c>
      <c r="AT789" s="184" t="s">
        <v>71</v>
      </c>
      <c r="AU789" s="184" t="s">
        <v>80</v>
      </c>
      <c r="AY789" s="183" t="s">
        <v>219</v>
      </c>
      <c r="BK789" s="185">
        <f>BK790</f>
        <v>0</v>
      </c>
    </row>
    <row r="790" spans="2:65" s="1" customFormat="1" ht="16.5" customHeight="1">
      <c r="B790" s="37"/>
      <c r="C790" s="186" t="s">
        <v>788</v>
      </c>
      <c r="D790" s="186" t="s">
        <v>220</v>
      </c>
      <c r="E790" s="187" t="s">
        <v>297</v>
      </c>
      <c r="F790" s="188" t="s">
        <v>245</v>
      </c>
      <c r="G790" s="189" t="s">
        <v>236</v>
      </c>
      <c r="H790" s="190">
        <v>1</v>
      </c>
      <c r="I790" s="191"/>
      <c r="J790" s="192">
        <f>ROUND(I790*H790,2)</f>
        <v>0</v>
      </c>
      <c r="K790" s="188" t="s">
        <v>224</v>
      </c>
      <c r="L790" s="57"/>
      <c r="M790" s="193" t="s">
        <v>21</v>
      </c>
      <c r="N790" s="194" t="s">
        <v>43</v>
      </c>
      <c r="O790" s="38"/>
      <c r="P790" s="195">
        <f>O790*H790</f>
        <v>0</v>
      </c>
      <c r="Q790" s="195">
        <v>0</v>
      </c>
      <c r="R790" s="195">
        <f>Q790*H790</f>
        <v>0</v>
      </c>
      <c r="S790" s="195">
        <v>0</v>
      </c>
      <c r="T790" s="196">
        <f>S790*H790</f>
        <v>0</v>
      </c>
      <c r="AR790" s="20" t="s">
        <v>225</v>
      </c>
      <c r="AT790" s="20" t="s">
        <v>220</v>
      </c>
      <c r="AU790" s="20" t="s">
        <v>82</v>
      </c>
      <c r="AY790" s="20" t="s">
        <v>219</v>
      </c>
      <c r="BE790" s="197">
        <f>IF(N790="základní",J790,0)</f>
        <v>0</v>
      </c>
      <c r="BF790" s="197">
        <f>IF(N790="snížená",J790,0)</f>
        <v>0</v>
      </c>
      <c r="BG790" s="197">
        <f>IF(N790="zákl. přenesená",J790,0)</f>
        <v>0</v>
      </c>
      <c r="BH790" s="197">
        <f>IF(N790="sníž. přenesená",J790,0)</f>
        <v>0</v>
      </c>
      <c r="BI790" s="197">
        <f>IF(N790="nulová",J790,0)</f>
        <v>0</v>
      </c>
      <c r="BJ790" s="20" t="s">
        <v>80</v>
      </c>
      <c r="BK790" s="197">
        <f>ROUND(I790*H790,2)</f>
        <v>0</v>
      </c>
      <c r="BL790" s="20" t="s">
        <v>225</v>
      </c>
      <c r="BM790" s="20" t="s">
        <v>789</v>
      </c>
    </row>
    <row r="791" spans="2:63" s="10" customFormat="1" ht="29.85" customHeight="1">
      <c r="B791" s="172"/>
      <c r="C791" s="173"/>
      <c r="D791" s="174" t="s">
        <v>71</v>
      </c>
      <c r="E791" s="198" t="s">
        <v>299</v>
      </c>
      <c r="F791" s="198" t="s">
        <v>300</v>
      </c>
      <c r="G791" s="173"/>
      <c r="H791" s="173"/>
      <c r="I791" s="176"/>
      <c r="J791" s="199">
        <f>BK791</f>
        <v>0</v>
      </c>
      <c r="K791" s="173"/>
      <c r="L791" s="178"/>
      <c r="M791" s="179"/>
      <c r="N791" s="180"/>
      <c r="O791" s="180"/>
      <c r="P791" s="181">
        <f>SUM(P792:P793)</f>
        <v>0</v>
      </c>
      <c r="Q791" s="180"/>
      <c r="R791" s="181">
        <f>SUM(R792:R793)</f>
        <v>0</v>
      </c>
      <c r="S791" s="180"/>
      <c r="T791" s="182">
        <f>SUM(T792:T793)</f>
        <v>0</v>
      </c>
      <c r="AR791" s="183" t="s">
        <v>80</v>
      </c>
      <c r="AT791" s="184" t="s">
        <v>71</v>
      </c>
      <c r="AU791" s="184" t="s">
        <v>80</v>
      </c>
      <c r="AY791" s="183" t="s">
        <v>219</v>
      </c>
      <c r="BK791" s="185">
        <f>SUM(BK792:BK793)</f>
        <v>0</v>
      </c>
    </row>
    <row r="792" spans="2:65" s="1" customFormat="1" ht="16.5" customHeight="1">
      <c r="B792" s="37"/>
      <c r="C792" s="186" t="s">
        <v>559</v>
      </c>
      <c r="D792" s="186" t="s">
        <v>220</v>
      </c>
      <c r="E792" s="187" t="s">
        <v>301</v>
      </c>
      <c r="F792" s="188" t="s">
        <v>302</v>
      </c>
      <c r="G792" s="189" t="s">
        <v>236</v>
      </c>
      <c r="H792" s="190">
        <v>1</v>
      </c>
      <c r="I792" s="191"/>
      <c r="J792" s="192">
        <f>ROUND(I792*H792,2)</f>
        <v>0</v>
      </c>
      <c r="K792" s="188" t="s">
        <v>224</v>
      </c>
      <c r="L792" s="57"/>
      <c r="M792" s="193" t="s">
        <v>21</v>
      </c>
      <c r="N792" s="194" t="s">
        <v>43</v>
      </c>
      <c r="O792" s="38"/>
      <c r="P792" s="195">
        <f>O792*H792</f>
        <v>0</v>
      </c>
      <c r="Q792" s="195">
        <v>0</v>
      </c>
      <c r="R792" s="195">
        <f>Q792*H792</f>
        <v>0</v>
      </c>
      <c r="S792" s="195">
        <v>0</v>
      </c>
      <c r="T792" s="196">
        <f>S792*H792</f>
        <v>0</v>
      </c>
      <c r="AR792" s="20" t="s">
        <v>225</v>
      </c>
      <c r="AT792" s="20" t="s">
        <v>220</v>
      </c>
      <c r="AU792" s="20" t="s">
        <v>82</v>
      </c>
      <c r="AY792" s="20" t="s">
        <v>219</v>
      </c>
      <c r="BE792" s="197">
        <f>IF(N792="základní",J792,0)</f>
        <v>0</v>
      </c>
      <c r="BF792" s="197">
        <f>IF(N792="snížená",J792,0)</f>
        <v>0</v>
      </c>
      <c r="BG792" s="197">
        <f>IF(N792="zákl. přenesená",J792,0)</f>
        <v>0</v>
      </c>
      <c r="BH792" s="197">
        <f>IF(N792="sníž. přenesená",J792,0)</f>
        <v>0</v>
      </c>
      <c r="BI792" s="197">
        <f>IF(N792="nulová",J792,0)</f>
        <v>0</v>
      </c>
      <c r="BJ792" s="20" t="s">
        <v>80</v>
      </c>
      <c r="BK792" s="197">
        <f>ROUND(I792*H792,2)</f>
        <v>0</v>
      </c>
      <c r="BL792" s="20" t="s">
        <v>225</v>
      </c>
      <c r="BM792" s="20" t="s">
        <v>790</v>
      </c>
    </row>
    <row r="793" spans="2:65" s="1" customFormat="1" ht="16.5" customHeight="1">
      <c r="B793" s="37"/>
      <c r="C793" s="186" t="s">
        <v>791</v>
      </c>
      <c r="D793" s="186" t="s">
        <v>220</v>
      </c>
      <c r="E793" s="187" t="s">
        <v>304</v>
      </c>
      <c r="F793" s="188" t="s">
        <v>305</v>
      </c>
      <c r="G793" s="189" t="s">
        <v>236</v>
      </c>
      <c r="H793" s="190">
        <v>3</v>
      </c>
      <c r="I793" s="191"/>
      <c r="J793" s="192">
        <f>ROUND(I793*H793,2)</f>
        <v>0</v>
      </c>
      <c r="K793" s="188" t="s">
        <v>224</v>
      </c>
      <c r="L793" s="57"/>
      <c r="M793" s="193" t="s">
        <v>21</v>
      </c>
      <c r="N793" s="194" t="s">
        <v>43</v>
      </c>
      <c r="O793" s="38"/>
      <c r="P793" s="195">
        <f>O793*H793</f>
        <v>0</v>
      </c>
      <c r="Q793" s="195">
        <v>0</v>
      </c>
      <c r="R793" s="195">
        <f>Q793*H793</f>
        <v>0</v>
      </c>
      <c r="S793" s="195">
        <v>0</v>
      </c>
      <c r="T793" s="196">
        <f>S793*H793</f>
        <v>0</v>
      </c>
      <c r="AR793" s="20" t="s">
        <v>225</v>
      </c>
      <c r="AT793" s="20" t="s">
        <v>220</v>
      </c>
      <c r="AU793" s="20" t="s">
        <v>82</v>
      </c>
      <c r="AY793" s="20" t="s">
        <v>219</v>
      </c>
      <c r="BE793" s="197">
        <f>IF(N793="základní",J793,0)</f>
        <v>0</v>
      </c>
      <c r="BF793" s="197">
        <f>IF(N793="snížená",J793,0)</f>
        <v>0</v>
      </c>
      <c r="BG793" s="197">
        <f>IF(N793="zákl. přenesená",J793,0)</f>
        <v>0</v>
      </c>
      <c r="BH793" s="197">
        <f>IF(N793="sníž. přenesená",J793,0)</f>
        <v>0</v>
      </c>
      <c r="BI793" s="197">
        <f>IF(N793="nulová",J793,0)</f>
        <v>0</v>
      </c>
      <c r="BJ793" s="20" t="s">
        <v>80</v>
      </c>
      <c r="BK793" s="197">
        <f>ROUND(I793*H793,2)</f>
        <v>0</v>
      </c>
      <c r="BL793" s="20" t="s">
        <v>225</v>
      </c>
      <c r="BM793" s="20" t="s">
        <v>792</v>
      </c>
    </row>
    <row r="794" spans="2:63" s="10" customFormat="1" ht="29.85" customHeight="1">
      <c r="B794" s="172"/>
      <c r="C794" s="173"/>
      <c r="D794" s="174" t="s">
        <v>71</v>
      </c>
      <c r="E794" s="198" t="s">
        <v>307</v>
      </c>
      <c r="F794" s="198" t="s">
        <v>308</v>
      </c>
      <c r="G794" s="173"/>
      <c r="H794" s="173"/>
      <c r="I794" s="176"/>
      <c r="J794" s="199">
        <f>BK794</f>
        <v>0</v>
      </c>
      <c r="K794" s="173"/>
      <c r="L794" s="178"/>
      <c r="M794" s="179"/>
      <c r="N794" s="180"/>
      <c r="O794" s="180"/>
      <c r="P794" s="181">
        <f>P795</f>
        <v>0</v>
      </c>
      <c r="Q794" s="180"/>
      <c r="R794" s="181">
        <f>R795</f>
        <v>0</v>
      </c>
      <c r="S794" s="180"/>
      <c r="T794" s="182">
        <f>T795</f>
        <v>0</v>
      </c>
      <c r="AR794" s="183" t="s">
        <v>80</v>
      </c>
      <c r="AT794" s="184" t="s">
        <v>71</v>
      </c>
      <c r="AU794" s="184" t="s">
        <v>80</v>
      </c>
      <c r="AY794" s="183" t="s">
        <v>219</v>
      </c>
      <c r="BK794" s="185">
        <f>BK795</f>
        <v>0</v>
      </c>
    </row>
    <row r="795" spans="2:65" s="1" customFormat="1" ht="16.5" customHeight="1">
      <c r="B795" s="37"/>
      <c r="C795" s="186" t="s">
        <v>560</v>
      </c>
      <c r="D795" s="186" t="s">
        <v>220</v>
      </c>
      <c r="E795" s="187" t="s">
        <v>309</v>
      </c>
      <c r="F795" s="188" t="s">
        <v>310</v>
      </c>
      <c r="G795" s="189" t="s">
        <v>236</v>
      </c>
      <c r="H795" s="190">
        <v>1</v>
      </c>
      <c r="I795" s="191"/>
      <c r="J795" s="192">
        <f>ROUND(I795*H795,2)</f>
        <v>0</v>
      </c>
      <c r="K795" s="188" t="s">
        <v>224</v>
      </c>
      <c r="L795" s="57"/>
      <c r="M795" s="193" t="s">
        <v>21</v>
      </c>
      <c r="N795" s="194" t="s">
        <v>43</v>
      </c>
      <c r="O795" s="38"/>
      <c r="P795" s="195">
        <f>O795*H795</f>
        <v>0</v>
      </c>
      <c r="Q795" s="195">
        <v>0</v>
      </c>
      <c r="R795" s="195">
        <f>Q795*H795</f>
        <v>0</v>
      </c>
      <c r="S795" s="195">
        <v>0</v>
      </c>
      <c r="T795" s="196">
        <f>S795*H795</f>
        <v>0</v>
      </c>
      <c r="AR795" s="20" t="s">
        <v>225</v>
      </c>
      <c r="AT795" s="20" t="s">
        <v>220</v>
      </c>
      <c r="AU795" s="20" t="s">
        <v>82</v>
      </c>
      <c r="AY795" s="20" t="s">
        <v>219</v>
      </c>
      <c r="BE795" s="197">
        <f>IF(N795="základní",J795,0)</f>
        <v>0</v>
      </c>
      <c r="BF795" s="197">
        <f>IF(N795="snížená",J795,0)</f>
        <v>0</v>
      </c>
      <c r="BG795" s="197">
        <f>IF(N795="zákl. přenesená",J795,0)</f>
        <v>0</v>
      </c>
      <c r="BH795" s="197">
        <f>IF(N795="sníž. přenesená",J795,0)</f>
        <v>0</v>
      </c>
      <c r="BI795" s="197">
        <f>IF(N795="nulová",J795,0)</f>
        <v>0</v>
      </c>
      <c r="BJ795" s="20" t="s">
        <v>80</v>
      </c>
      <c r="BK795" s="197">
        <f>ROUND(I795*H795,2)</f>
        <v>0</v>
      </c>
      <c r="BL795" s="20" t="s">
        <v>225</v>
      </c>
      <c r="BM795" s="20" t="s">
        <v>793</v>
      </c>
    </row>
    <row r="796" spans="2:63" s="10" customFormat="1" ht="29.85" customHeight="1">
      <c r="B796" s="172"/>
      <c r="C796" s="173"/>
      <c r="D796" s="174" t="s">
        <v>71</v>
      </c>
      <c r="E796" s="198" t="s">
        <v>312</v>
      </c>
      <c r="F796" s="198" t="s">
        <v>313</v>
      </c>
      <c r="G796" s="173"/>
      <c r="H796" s="173"/>
      <c r="I796" s="176"/>
      <c r="J796" s="199">
        <f>BK796</f>
        <v>0</v>
      </c>
      <c r="K796" s="173"/>
      <c r="L796" s="178"/>
      <c r="M796" s="179"/>
      <c r="N796" s="180"/>
      <c r="O796" s="180"/>
      <c r="P796" s="181">
        <f>P797</f>
        <v>0</v>
      </c>
      <c r="Q796" s="180"/>
      <c r="R796" s="181">
        <f>R797</f>
        <v>0</v>
      </c>
      <c r="S796" s="180"/>
      <c r="T796" s="182">
        <f>T797</f>
        <v>0</v>
      </c>
      <c r="AR796" s="183" t="s">
        <v>80</v>
      </c>
      <c r="AT796" s="184" t="s">
        <v>71</v>
      </c>
      <c r="AU796" s="184" t="s">
        <v>80</v>
      </c>
      <c r="AY796" s="183" t="s">
        <v>219</v>
      </c>
      <c r="BK796" s="185">
        <f>BK797</f>
        <v>0</v>
      </c>
    </row>
    <row r="797" spans="2:65" s="1" customFormat="1" ht="16.5" customHeight="1">
      <c r="B797" s="37"/>
      <c r="C797" s="186" t="s">
        <v>794</v>
      </c>
      <c r="D797" s="186" t="s">
        <v>220</v>
      </c>
      <c r="E797" s="187" t="s">
        <v>655</v>
      </c>
      <c r="F797" s="188" t="s">
        <v>316</v>
      </c>
      <c r="G797" s="189" t="s">
        <v>236</v>
      </c>
      <c r="H797" s="190">
        <v>4</v>
      </c>
      <c r="I797" s="191"/>
      <c r="J797" s="192">
        <f>ROUND(I797*H797,2)</f>
        <v>0</v>
      </c>
      <c r="K797" s="188" t="s">
        <v>224</v>
      </c>
      <c r="L797" s="57"/>
      <c r="M797" s="193" t="s">
        <v>21</v>
      </c>
      <c r="N797" s="194" t="s">
        <v>43</v>
      </c>
      <c r="O797" s="38"/>
      <c r="P797" s="195">
        <f>O797*H797</f>
        <v>0</v>
      </c>
      <c r="Q797" s="195">
        <v>0</v>
      </c>
      <c r="R797" s="195">
        <f>Q797*H797</f>
        <v>0</v>
      </c>
      <c r="S797" s="195">
        <v>0</v>
      </c>
      <c r="T797" s="196">
        <f>S797*H797</f>
        <v>0</v>
      </c>
      <c r="AR797" s="20" t="s">
        <v>225</v>
      </c>
      <c r="AT797" s="20" t="s">
        <v>220</v>
      </c>
      <c r="AU797" s="20" t="s">
        <v>82</v>
      </c>
      <c r="AY797" s="20" t="s">
        <v>219</v>
      </c>
      <c r="BE797" s="197">
        <f>IF(N797="základní",J797,0)</f>
        <v>0</v>
      </c>
      <c r="BF797" s="197">
        <f>IF(N797="snížená",J797,0)</f>
        <v>0</v>
      </c>
      <c r="BG797" s="197">
        <f>IF(N797="zákl. přenesená",J797,0)</f>
        <v>0</v>
      </c>
      <c r="BH797" s="197">
        <f>IF(N797="sníž. přenesená",J797,0)</f>
        <v>0</v>
      </c>
      <c r="BI797" s="197">
        <f>IF(N797="nulová",J797,0)</f>
        <v>0</v>
      </c>
      <c r="BJ797" s="20" t="s">
        <v>80</v>
      </c>
      <c r="BK797" s="197">
        <f>ROUND(I797*H797,2)</f>
        <v>0</v>
      </c>
      <c r="BL797" s="20" t="s">
        <v>225</v>
      </c>
      <c r="BM797" s="20" t="s">
        <v>795</v>
      </c>
    </row>
    <row r="798" spans="2:63" s="10" customFormat="1" ht="29.85" customHeight="1">
      <c r="B798" s="172"/>
      <c r="C798" s="173"/>
      <c r="D798" s="174" t="s">
        <v>71</v>
      </c>
      <c r="E798" s="198" t="s">
        <v>247</v>
      </c>
      <c r="F798" s="198" t="s">
        <v>248</v>
      </c>
      <c r="G798" s="173"/>
      <c r="H798" s="173"/>
      <c r="I798" s="176"/>
      <c r="J798" s="199">
        <f>BK798</f>
        <v>0</v>
      </c>
      <c r="K798" s="173"/>
      <c r="L798" s="178"/>
      <c r="M798" s="179"/>
      <c r="N798" s="180"/>
      <c r="O798" s="180"/>
      <c r="P798" s="181">
        <f>SUM(P799:P804)</f>
        <v>0</v>
      </c>
      <c r="Q798" s="180"/>
      <c r="R798" s="181">
        <f>SUM(R799:R804)</f>
        <v>0</v>
      </c>
      <c r="S798" s="180"/>
      <c r="T798" s="182">
        <f>SUM(T799:T804)</f>
        <v>0</v>
      </c>
      <c r="AR798" s="183" t="s">
        <v>80</v>
      </c>
      <c r="AT798" s="184" t="s">
        <v>71</v>
      </c>
      <c r="AU798" s="184" t="s">
        <v>80</v>
      </c>
      <c r="AY798" s="183" t="s">
        <v>219</v>
      </c>
      <c r="BK798" s="185">
        <f>SUM(BK799:BK804)</f>
        <v>0</v>
      </c>
    </row>
    <row r="799" spans="2:65" s="1" customFormat="1" ht="16.5" customHeight="1">
      <c r="B799" s="37"/>
      <c r="C799" s="186" t="s">
        <v>562</v>
      </c>
      <c r="D799" s="186" t="s">
        <v>220</v>
      </c>
      <c r="E799" s="187" t="s">
        <v>400</v>
      </c>
      <c r="F799" s="188" t="s">
        <v>319</v>
      </c>
      <c r="G799" s="189" t="s">
        <v>236</v>
      </c>
      <c r="H799" s="190">
        <v>4</v>
      </c>
      <c r="I799" s="191"/>
      <c r="J799" s="192">
        <f aca="true" t="shared" si="190" ref="J799:J804">ROUND(I799*H799,2)</f>
        <v>0</v>
      </c>
      <c r="K799" s="188" t="s">
        <v>224</v>
      </c>
      <c r="L799" s="57"/>
      <c r="M799" s="193" t="s">
        <v>21</v>
      </c>
      <c r="N799" s="194" t="s">
        <v>43</v>
      </c>
      <c r="O799" s="38"/>
      <c r="P799" s="195">
        <f aca="true" t="shared" si="191" ref="P799:P804">O799*H799</f>
        <v>0</v>
      </c>
      <c r="Q799" s="195">
        <v>0</v>
      </c>
      <c r="R799" s="195">
        <f aca="true" t="shared" si="192" ref="R799:R804">Q799*H799</f>
        <v>0</v>
      </c>
      <c r="S799" s="195">
        <v>0</v>
      </c>
      <c r="T799" s="196">
        <f aca="true" t="shared" si="193" ref="T799:T804">S799*H799</f>
        <v>0</v>
      </c>
      <c r="AR799" s="20" t="s">
        <v>225</v>
      </c>
      <c r="AT799" s="20" t="s">
        <v>220</v>
      </c>
      <c r="AU799" s="20" t="s">
        <v>82</v>
      </c>
      <c r="AY799" s="20" t="s">
        <v>219</v>
      </c>
      <c r="BE799" s="197">
        <f aca="true" t="shared" si="194" ref="BE799:BE804">IF(N799="základní",J799,0)</f>
        <v>0</v>
      </c>
      <c r="BF799" s="197">
        <f aca="true" t="shared" si="195" ref="BF799:BF804">IF(N799="snížená",J799,0)</f>
        <v>0</v>
      </c>
      <c r="BG799" s="197">
        <f aca="true" t="shared" si="196" ref="BG799:BG804">IF(N799="zákl. přenesená",J799,0)</f>
        <v>0</v>
      </c>
      <c r="BH799" s="197">
        <f aca="true" t="shared" si="197" ref="BH799:BH804">IF(N799="sníž. přenesená",J799,0)</f>
        <v>0</v>
      </c>
      <c r="BI799" s="197">
        <f aca="true" t="shared" si="198" ref="BI799:BI804">IF(N799="nulová",J799,0)</f>
        <v>0</v>
      </c>
      <c r="BJ799" s="20" t="s">
        <v>80</v>
      </c>
      <c r="BK799" s="197">
        <f aca="true" t="shared" si="199" ref="BK799:BK804">ROUND(I799*H799,2)</f>
        <v>0</v>
      </c>
      <c r="BL799" s="20" t="s">
        <v>225</v>
      </c>
      <c r="BM799" s="20" t="s">
        <v>796</v>
      </c>
    </row>
    <row r="800" spans="2:65" s="1" customFormat="1" ht="16.5" customHeight="1">
      <c r="B800" s="37"/>
      <c r="C800" s="186" t="s">
        <v>797</v>
      </c>
      <c r="D800" s="186" t="s">
        <v>220</v>
      </c>
      <c r="E800" s="187" t="s">
        <v>457</v>
      </c>
      <c r="F800" s="188" t="s">
        <v>323</v>
      </c>
      <c r="G800" s="189" t="s">
        <v>236</v>
      </c>
      <c r="H800" s="190">
        <v>1</v>
      </c>
      <c r="I800" s="191"/>
      <c r="J800" s="192">
        <f t="shared" si="190"/>
        <v>0</v>
      </c>
      <c r="K800" s="188" t="s">
        <v>224</v>
      </c>
      <c r="L800" s="57"/>
      <c r="M800" s="193" t="s">
        <v>21</v>
      </c>
      <c r="N800" s="194" t="s">
        <v>43</v>
      </c>
      <c r="O800" s="38"/>
      <c r="P800" s="195">
        <f t="shared" si="191"/>
        <v>0</v>
      </c>
      <c r="Q800" s="195">
        <v>0</v>
      </c>
      <c r="R800" s="195">
        <f t="shared" si="192"/>
        <v>0</v>
      </c>
      <c r="S800" s="195">
        <v>0</v>
      </c>
      <c r="T800" s="196">
        <f t="shared" si="193"/>
        <v>0</v>
      </c>
      <c r="AR800" s="20" t="s">
        <v>225</v>
      </c>
      <c r="AT800" s="20" t="s">
        <v>220</v>
      </c>
      <c r="AU800" s="20" t="s">
        <v>82</v>
      </c>
      <c r="AY800" s="20" t="s">
        <v>219</v>
      </c>
      <c r="BE800" s="197">
        <f t="shared" si="194"/>
        <v>0</v>
      </c>
      <c r="BF800" s="197">
        <f t="shared" si="195"/>
        <v>0</v>
      </c>
      <c r="BG800" s="197">
        <f t="shared" si="196"/>
        <v>0</v>
      </c>
      <c r="BH800" s="197">
        <f t="shared" si="197"/>
        <v>0</v>
      </c>
      <c r="BI800" s="197">
        <f t="shared" si="198"/>
        <v>0</v>
      </c>
      <c r="BJ800" s="20" t="s">
        <v>80</v>
      </c>
      <c r="BK800" s="197">
        <f t="shared" si="199"/>
        <v>0</v>
      </c>
      <c r="BL800" s="20" t="s">
        <v>225</v>
      </c>
      <c r="BM800" s="20" t="s">
        <v>798</v>
      </c>
    </row>
    <row r="801" spans="2:65" s="1" customFormat="1" ht="16.5" customHeight="1">
      <c r="B801" s="37"/>
      <c r="C801" s="186" t="s">
        <v>563</v>
      </c>
      <c r="D801" s="186" t="s">
        <v>220</v>
      </c>
      <c r="E801" s="187" t="s">
        <v>325</v>
      </c>
      <c r="F801" s="188" t="s">
        <v>326</v>
      </c>
      <c r="G801" s="189" t="s">
        <v>236</v>
      </c>
      <c r="H801" s="190">
        <v>3</v>
      </c>
      <c r="I801" s="191"/>
      <c r="J801" s="192">
        <f t="shared" si="190"/>
        <v>0</v>
      </c>
      <c r="K801" s="188" t="s">
        <v>224</v>
      </c>
      <c r="L801" s="57"/>
      <c r="M801" s="193" t="s">
        <v>21</v>
      </c>
      <c r="N801" s="194" t="s">
        <v>43</v>
      </c>
      <c r="O801" s="38"/>
      <c r="P801" s="195">
        <f t="shared" si="191"/>
        <v>0</v>
      </c>
      <c r="Q801" s="195">
        <v>0</v>
      </c>
      <c r="R801" s="195">
        <f t="shared" si="192"/>
        <v>0</v>
      </c>
      <c r="S801" s="195">
        <v>0</v>
      </c>
      <c r="T801" s="196">
        <f t="shared" si="193"/>
        <v>0</v>
      </c>
      <c r="AR801" s="20" t="s">
        <v>225</v>
      </c>
      <c r="AT801" s="20" t="s">
        <v>220</v>
      </c>
      <c r="AU801" s="20" t="s">
        <v>82</v>
      </c>
      <c r="AY801" s="20" t="s">
        <v>219</v>
      </c>
      <c r="BE801" s="197">
        <f t="shared" si="194"/>
        <v>0</v>
      </c>
      <c r="BF801" s="197">
        <f t="shared" si="195"/>
        <v>0</v>
      </c>
      <c r="BG801" s="197">
        <f t="shared" si="196"/>
        <v>0</v>
      </c>
      <c r="BH801" s="197">
        <f t="shared" si="197"/>
        <v>0</v>
      </c>
      <c r="BI801" s="197">
        <f t="shared" si="198"/>
        <v>0</v>
      </c>
      <c r="BJ801" s="20" t="s">
        <v>80</v>
      </c>
      <c r="BK801" s="197">
        <f t="shared" si="199"/>
        <v>0</v>
      </c>
      <c r="BL801" s="20" t="s">
        <v>225</v>
      </c>
      <c r="BM801" s="20" t="s">
        <v>799</v>
      </c>
    </row>
    <row r="802" spans="2:65" s="1" customFormat="1" ht="16.5" customHeight="1">
      <c r="B802" s="37"/>
      <c r="C802" s="186" t="s">
        <v>800</v>
      </c>
      <c r="D802" s="186" t="s">
        <v>220</v>
      </c>
      <c r="E802" s="187" t="s">
        <v>329</v>
      </c>
      <c r="F802" s="188" t="s">
        <v>330</v>
      </c>
      <c r="G802" s="189" t="s">
        <v>236</v>
      </c>
      <c r="H802" s="190">
        <v>1</v>
      </c>
      <c r="I802" s="191"/>
      <c r="J802" s="192">
        <f t="shared" si="190"/>
        <v>0</v>
      </c>
      <c r="K802" s="188" t="s">
        <v>224</v>
      </c>
      <c r="L802" s="57"/>
      <c r="M802" s="193" t="s">
        <v>21</v>
      </c>
      <c r="N802" s="194" t="s">
        <v>43</v>
      </c>
      <c r="O802" s="38"/>
      <c r="P802" s="195">
        <f t="shared" si="191"/>
        <v>0</v>
      </c>
      <c r="Q802" s="195">
        <v>0</v>
      </c>
      <c r="R802" s="195">
        <f t="shared" si="192"/>
        <v>0</v>
      </c>
      <c r="S802" s="195">
        <v>0</v>
      </c>
      <c r="T802" s="196">
        <f t="shared" si="193"/>
        <v>0</v>
      </c>
      <c r="AR802" s="20" t="s">
        <v>225</v>
      </c>
      <c r="AT802" s="20" t="s">
        <v>220</v>
      </c>
      <c r="AU802" s="20" t="s">
        <v>82</v>
      </c>
      <c r="AY802" s="20" t="s">
        <v>219</v>
      </c>
      <c r="BE802" s="197">
        <f t="shared" si="194"/>
        <v>0</v>
      </c>
      <c r="BF802" s="197">
        <f t="shared" si="195"/>
        <v>0</v>
      </c>
      <c r="BG802" s="197">
        <f t="shared" si="196"/>
        <v>0</v>
      </c>
      <c r="BH802" s="197">
        <f t="shared" si="197"/>
        <v>0</v>
      </c>
      <c r="BI802" s="197">
        <f t="shared" si="198"/>
        <v>0</v>
      </c>
      <c r="BJ802" s="20" t="s">
        <v>80</v>
      </c>
      <c r="BK802" s="197">
        <f t="shared" si="199"/>
        <v>0</v>
      </c>
      <c r="BL802" s="20" t="s">
        <v>225</v>
      </c>
      <c r="BM802" s="20" t="s">
        <v>801</v>
      </c>
    </row>
    <row r="803" spans="2:65" s="1" customFormat="1" ht="16.5" customHeight="1">
      <c r="B803" s="37"/>
      <c r="C803" s="186" t="s">
        <v>566</v>
      </c>
      <c r="D803" s="186" t="s">
        <v>220</v>
      </c>
      <c r="E803" s="187" t="s">
        <v>332</v>
      </c>
      <c r="F803" s="188" t="s">
        <v>333</v>
      </c>
      <c r="G803" s="189" t="s">
        <v>236</v>
      </c>
      <c r="H803" s="190">
        <v>2</v>
      </c>
      <c r="I803" s="191"/>
      <c r="J803" s="192">
        <f t="shared" si="190"/>
        <v>0</v>
      </c>
      <c r="K803" s="188" t="s">
        <v>224</v>
      </c>
      <c r="L803" s="57"/>
      <c r="M803" s="193" t="s">
        <v>21</v>
      </c>
      <c r="N803" s="194" t="s">
        <v>43</v>
      </c>
      <c r="O803" s="38"/>
      <c r="P803" s="195">
        <f t="shared" si="191"/>
        <v>0</v>
      </c>
      <c r="Q803" s="195">
        <v>0</v>
      </c>
      <c r="R803" s="195">
        <f t="shared" si="192"/>
        <v>0</v>
      </c>
      <c r="S803" s="195">
        <v>0</v>
      </c>
      <c r="T803" s="196">
        <f t="shared" si="193"/>
        <v>0</v>
      </c>
      <c r="AR803" s="20" t="s">
        <v>225</v>
      </c>
      <c r="AT803" s="20" t="s">
        <v>220</v>
      </c>
      <c r="AU803" s="20" t="s">
        <v>82</v>
      </c>
      <c r="AY803" s="20" t="s">
        <v>219</v>
      </c>
      <c r="BE803" s="197">
        <f t="shared" si="194"/>
        <v>0</v>
      </c>
      <c r="BF803" s="197">
        <f t="shared" si="195"/>
        <v>0</v>
      </c>
      <c r="BG803" s="197">
        <f t="shared" si="196"/>
        <v>0</v>
      </c>
      <c r="BH803" s="197">
        <f t="shared" si="197"/>
        <v>0</v>
      </c>
      <c r="BI803" s="197">
        <f t="shared" si="198"/>
        <v>0</v>
      </c>
      <c r="BJ803" s="20" t="s">
        <v>80</v>
      </c>
      <c r="BK803" s="197">
        <f t="shared" si="199"/>
        <v>0</v>
      </c>
      <c r="BL803" s="20" t="s">
        <v>225</v>
      </c>
      <c r="BM803" s="20" t="s">
        <v>802</v>
      </c>
    </row>
    <row r="804" spans="2:65" s="1" customFormat="1" ht="16.5" customHeight="1">
      <c r="B804" s="37"/>
      <c r="C804" s="186" t="s">
        <v>803</v>
      </c>
      <c r="D804" s="186" t="s">
        <v>220</v>
      </c>
      <c r="E804" s="187" t="s">
        <v>336</v>
      </c>
      <c r="F804" s="188" t="s">
        <v>337</v>
      </c>
      <c r="G804" s="189" t="s">
        <v>236</v>
      </c>
      <c r="H804" s="190">
        <v>1</v>
      </c>
      <c r="I804" s="191"/>
      <c r="J804" s="192">
        <f t="shared" si="190"/>
        <v>0</v>
      </c>
      <c r="K804" s="188" t="s">
        <v>224</v>
      </c>
      <c r="L804" s="57"/>
      <c r="M804" s="193" t="s">
        <v>21</v>
      </c>
      <c r="N804" s="194" t="s">
        <v>43</v>
      </c>
      <c r="O804" s="38"/>
      <c r="P804" s="195">
        <f t="shared" si="191"/>
        <v>0</v>
      </c>
      <c r="Q804" s="195">
        <v>0</v>
      </c>
      <c r="R804" s="195">
        <f t="shared" si="192"/>
        <v>0</v>
      </c>
      <c r="S804" s="195">
        <v>0</v>
      </c>
      <c r="T804" s="196">
        <f t="shared" si="193"/>
        <v>0</v>
      </c>
      <c r="AR804" s="20" t="s">
        <v>225</v>
      </c>
      <c r="AT804" s="20" t="s">
        <v>220</v>
      </c>
      <c r="AU804" s="20" t="s">
        <v>82</v>
      </c>
      <c r="AY804" s="20" t="s">
        <v>219</v>
      </c>
      <c r="BE804" s="197">
        <f t="shared" si="194"/>
        <v>0</v>
      </c>
      <c r="BF804" s="197">
        <f t="shared" si="195"/>
        <v>0</v>
      </c>
      <c r="BG804" s="197">
        <f t="shared" si="196"/>
        <v>0</v>
      </c>
      <c r="BH804" s="197">
        <f t="shared" si="197"/>
        <v>0</v>
      </c>
      <c r="BI804" s="197">
        <f t="shared" si="198"/>
        <v>0</v>
      </c>
      <c r="BJ804" s="20" t="s">
        <v>80</v>
      </c>
      <c r="BK804" s="197">
        <f t="shared" si="199"/>
        <v>0</v>
      </c>
      <c r="BL804" s="20" t="s">
        <v>225</v>
      </c>
      <c r="BM804" s="20" t="s">
        <v>804</v>
      </c>
    </row>
    <row r="805" spans="2:63" s="10" customFormat="1" ht="29.85" customHeight="1">
      <c r="B805" s="172"/>
      <c r="C805" s="173"/>
      <c r="D805" s="174" t="s">
        <v>71</v>
      </c>
      <c r="E805" s="198" t="s">
        <v>339</v>
      </c>
      <c r="F805" s="198" t="s">
        <v>340</v>
      </c>
      <c r="G805" s="173"/>
      <c r="H805" s="173"/>
      <c r="I805" s="176"/>
      <c r="J805" s="199">
        <f>BK805</f>
        <v>0</v>
      </c>
      <c r="K805" s="173"/>
      <c r="L805" s="178"/>
      <c r="M805" s="179"/>
      <c r="N805" s="180"/>
      <c r="O805" s="180"/>
      <c r="P805" s="181">
        <f>SUM(P806:P809)</f>
        <v>0</v>
      </c>
      <c r="Q805" s="180"/>
      <c r="R805" s="181">
        <f>SUM(R806:R809)</f>
        <v>0</v>
      </c>
      <c r="S805" s="180"/>
      <c r="T805" s="182">
        <f>SUM(T806:T809)</f>
        <v>0</v>
      </c>
      <c r="AR805" s="183" t="s">
        <v>80</v>
      </c>
      <c r="AT805" s="184" t="s">
        <v>71</v>
      </c>
      <c r="AU805" s="184" t="s">
        <v>80</v>
      </c>
      <c r="AY805" s="183" t="s">
        <v>219</v>
      </c>
      <c r="BK805" s="185">
        <f>SUM(BK806:BK809)</f>
        <v>0</v>
      </c>
    </row>
    <row r="806" spans="2:65" s="1" customFormat="1" ht="16.5" customHeight="1">
      <c r="B806" s="37"/>
      <c r="C806" s="186" t="s">
        <v>567</v>
      </c>
      <c r="D806" s="186" t="s">
        <v>220</v>
      </c>
      <c r="E806" s="187" t="s">
        <v>341</v>
      </c>
      <c r="F806" s="188" t="s">
        <v>342</v>
      </c>
      <c r="G806" s="189" t="s">
        <v>236</v>
      </c>
      <c r="H806" s="190">
        <v>34</v>
      </c>
      <c r="I806" s="191"/>
      <c r="J806" s="192">
        <f>ROUND(I806*H806,2)</f>
        <v>0</v>
      </c>
      <c r="K806" s="188" t="s">
        <v>224</v>
      </c>
      <c r="L806" s="57"/>
      <c r="M806" s="193" t="s">
        <v>21</v>
      </c>
      <c r="N806" s="194" t="s">
        <v>43</v>
      </c>
      <c r="O806" s="38"/>
      <c r="P806" s="195">
        <f>O806*H806</f>
        <v>0</v>
      </c>
      <c r="Q806" s="195">
        <v>0</v>
      </c>
      <c r="R806" s="195">
        <f>Q806*H806</f>
        <v>0</v>
      </c>
      <c r="S806" s="195">
        <v>0</v>
      </c>
      <c r="T806" s="196">
        <f>S806*H806</f>
        <v>0</v>
      </c>
      <c r="AR806" s="20" t="s">
        <v>225</v>
      </c>
      <c r="AT806" s="20" t="s">
        <v>220</v>
      </c>
      <c r="AU806" s="20" t="s">
        <v>82</v>
      </c>
      <c r="AY806" s="20" t="s">
        <v>219</v>
      </c>
      <c r="BE806" s="197">
        <f>IF(N806="základní",J806,0)</f>
        <v>0</v>
      </c>
      <c r="BF806" s="197">
        <f>IF(N806="snížená",J806,0)</f>
        <v>0</v>
      </c>
      <c r="BG806" s="197">
        <f>IF(N806="zákl. přenesená",J806,0)</f>
        <v>0</v>
      </c>
      <c r="BH806" s="197">
        <f>IF(N806="sníž. přenesená",J806,0)</f>
        <v>0</v>
      </c>
      <c r="BI806" s="197">
        <f>IF(N806="nulová",J806,0)</f>
        <v>0</v>
      </c>
      <c r="BJ806" s="20" t="s">
        <v>80</v>
      </c>
      <c r="BK806" s="197">
        <f>ROUND(I806*H806,2)</f>
        <v>0</v>
      </c>
      <c r="BL806" s="20" t="s">
        <v>225</v>
      </c>
      <c r="BM806" s="20" t="s">
        <v>805</v>
      </c>
    </row>
    <row r="807" spans="2:65" s="1" customFormat="1" ht="16.5" customHeight="1">
      <c r="B807" s="37"/>
      <c r="C807" s="186" t="s">
        <v>806</v>
      </c>
      <c r="D807" s="186" t="s">
        <v>220</v>
      </c>
      <c r="E807" s="187" t="s">
        <v>807</v>
      </c>
      <c r="F807" s="188" t="s">
        <v>346</v>
      </c>
      <c r="G807" s="189" t="s">
        <v>236</v>
      </c>
      <c r="H807" s="190">
        <v>18</v>
      </c>
      <c r="I807" s="191"/>
      <c r="J807" s="192">
        <f>ROUND(I807*H807,2)</f>
        <v>0</v>
      </c>
      <c r="K807" s="188" t="s">
        <v>224</v>
      </c>
      <c r="L807" s="57"/>
      <c r="M807" s="193" t="s">
        <v>21</v>
      </c>
      <c r="N807" s="194" t="s">
        <v>43</v>
      </c>
      <c r="O807" s="38"/>
      <c r="P807" s="195">
        <f>O807*H807</f>
        <v>0</v>
      </c>
      <c r="Q807" s="195">
        <v>0</v>
      </c>
      <c r="R807" s="195">
        <f>Q807*H807</f>
        <v>0</v>
      </c>
      <c r="S807" s="195">
        <v>0</v>
      </c>
      <c r="T807" s="196">
        <f>S807*H807</f>
        <v>0</v>
      </c>
      <c r="AR807" s="20" t="s">
        <v>225</v>
      </c>
      <c r="AT807" s="20" t="s">
        <v>220</v>
      </c>
      <c r="AU807" s="20" t="s">
        <v>82</v>
      </c>
      <c r="AY807" s="20" t="s">
        <v>219</v>
      </c>
      <c r="BE807" s="197">
        <f>IF(N807="základní",J807,0)</f>
        <v>0</v>
      </c>
      <c r="BF807" s="197">
        <f>IF(N807="snížená",J807,0)</f>
        <v>0</v>
      </c>
      <c r="BG807" s="197">
        <f>IF(N807="zákl. přenesená",J807,0)</f>
        <v>0</v>
      </c>
      <c r="BH807" s="197">
        <f>IF(N807="sníž. přenesená",J807,0)</f>
        <v>0</v>
      </c>
      <c r="BI807" s="197">
        <f>IF(N807="nulová",J807,0)</f>
        <v>0</v>
      </c>
      <c r="BJ807" s="20" t="s">
        <v>80</v>
      </c>
      <c r="BK807" s="197">
        <f>ROUND(I807*H807,2)</f>
        <v>0</v>
      </c>
      <c r="BL807" s="20" t="s">
        <v>225</v>
      </c>
      <c r="BM807" s="20" t="s">
        <v>808</v>
      </c>
    </row>
    <row r="808" spans="2:65" s="1" customFormat="1" ht="16.5" customHeight="1">
      <c r="B808" s="37"/>
      <c r="C808" s="186" t="s">
        <v>569</v>
      </c>
      <c r="D808" s="186" t="s">
        <v>220</v>
      </c>
      <c r="E808" s="187" t="s">
        <v>520</v>
      </c>
      <c r="F808" s="188" t="s">
        <v>349</v>
      </c>
      <c r="G808" s="189" t="s">
        <v>236</v>
      </c>
      <c r="H808" s="190">
        <v>3</v>
      </c>
      <c r="I808" s="191"/>
      <c r="J808" s="192">
        <f>ROUND(I808*H808,2)</f>
        <v>0</v>
      </c>
      <c r="K808" s="188" t="s">
        <v>224</v>
      </c>
      <c r="L808" s="57"/>
      <c r="M808" s="193" t="s">
        <v>21</v>
      </c>
      <c r="N808" s="194" t="s">
        <v>43</v>
      </c>
      <c r="O808" s="38"/>
      <c r="P808" s="195">
        <f>O808*H808</f>
        <v>0</v>
      </c>
      <c r="Q808" s="195">
        <v>0</v>
      </c>
      <c r="R808" s="195">
        <f>Q808*H808</f>
        <v>0</v>
      </c>
      <c r="S808" s="195">
        <v>0</v>
      </c>
      <c r="T808" s="196">
        <f>S808*H808</f>
        <v>0</v>
      </c>
      <c r="AR808" s="20" t="s">
        <v>225</v>
      </c>
      <c r="AT808" s="20" t="s">
        <v>220</v>
      </c>
      <c r="AU808" s="20" t="s">
        <v>82</v>
      </c>
      <c r="AY808" s="20" t="s">
        <v>219</v>
      </c>
      <c r="BE808" s="197">
        <f>IF(N808="základní",J808,0)</f>
        <v>0</v>
      </c>
      <c r="BF808" s="197">
        <f>IF(N808="snížená",J808,0)</f>
        <v>0</v>
      </c>
      <c r="BG808" s="197">
        <f>IF(N808="zákl. přenesená",J808,0)</f>
        <v>0</v>
      </c>
      <c r="BH808" s="197">
        <f>IF(N808="sníž. přenesená",J808,0)</f>
        <v>0</v>
      </c>
      <c r="BI808" s="197">
        <f>IF(N808="nulová",J808,0)</f>
        <v>0</v>
      </c>
      <c r="BJ808" s="20" t="s">
        <v>80</v>
      </c>
      <c r="BK808" s="197">
        <f>ROUND(I808*H808,2)</f>
        <v>0</v>
      </c>
      <c r="BL808" s="20" t="s">
        <v>225</v>
      </c>
      <c r="BM808" s="20" t="s">
        <v>809</v>
      </c>
    </row>
    <row r="809" spans="2:65" s="1" customFormat="1" ht="16.5" customHeight="1">
      <c r="B809" s="37"/>
      <c r="C809" s="186" t="s">
        <v>810</v>
      </c>
      <c r="D809" s="186" t="s">
        <v>220</v>
      </c>
      <c r="E809" s="187" t="s">
        <v>352</v>
      </c>
      <c r="F809" s="188" t="s">
        <v>353</v>
      </c>
      <c r="G809" s="189" t="s">
        <v>236</v>
      </c>
      <c r="H809" s="190">
        <v>1</v>
      </c>
      <c r="I809" s="191"/>
      <c r="J809" s="192">
        <f>ROUND(I809*H809,2)</f>
        <v>0</v>
      </c>
      <c r="K809" s="188" t="s">
        <v>224</v>
      </c>
      <c r="L809" s="57"/>
      <c r="M809" s="193" t="s">
        <v>21</v>
      </c>
      <c r="N809" s="194" t="s">
        <v>43</v>
      </c>
      <c r="O809" s="38"/>
      <c r="P809" s="195">
        <f>O809*H809</f>
        <v>0</v>
      </c>
      <c r="Q809" s="195">
        <v>0</v>
      </c>
      <c r="R809" s="195">
        <f>Q809*H809</f>
        <v>0</v>
      </c>
      <c r="S809" s="195">
        <v>0</v>
      </c>
      <c r="T809" s="196">
        <f>S809*H809</f>
        <v>0</v>
      </c>
      <c r="AR809" s="20" t="s">
        <v>225</v>
      </c>
      <c r="AT809" s="20" t="s">
        <v>220</v>
      </c>
      <c r="AU809" s="20" t="s">
        <v>82</v>
      </c>
      <c r="AY809" s="20" t="s">
        <v>219</v>
      </c>
      <c r="BE809" s="197">
        <f>IF(N809="základní",J809,0)</f>
        <v>0</v>
      </c>
      <c r="BF809" s="197">
        <f>IF(N809="snížená",J809,0)</f>
        <v>0</v>
      </c>
      <c r="BG809" s="197">
        <f>IF(N809="zákl. přenesená",J809,0)</f>
        <v>0</v>
      </c>
      <c r="BH809" s="197">
        <f>IF(N809="sníž. přenesená",J809,0)</f>
        <v>0</v>
      </c>
      <c r="BI809" s="197">
        <f>IF(N809="nulová",J809,0)</f>
        <v>0</v>
      </c>
      <c r="BJ809" s="20" t="s">
        <v>80</v>
      </c>
      <c r="BK809" s="197">
        <f>ROUND(I809*H809,2)</f>
        <v>0</v>
      </c>
      <c r="BL809" s="20" t="s">
        <v>225</v>
      </c>
      <c r="BM809" s="20" t="s">
        <v>811</v>
      </c>
    </row>
    <row r="810" spans="2:63" s="10" customFormat="1" ht="29.85" customHeight="1">
      <c r="B810" s="172"/>
      <c r="C810" s="173"/>
      <c r="D810" s="174" t="s">
        <v>71</v>
      </c>
      <c r="E810" s="198" t="s">
        <v>355</v>
      </c>
      <c r="F810" s="198" t="s">
        <v>356</v>
      </c>
      <c r="G810" s="173"/>
      <c r="H810" s="173"/>
      <c r="I810" s="176"/>
      <c r="J810" s="199">
        <f>BK810</f>
        <v>0</v>
      </c>
      <c r="K810" s="173"/>
      <c r="L810" s="178"/>
      <c r="M810" s="179"/>
      <c r="N810" s="180"/>
      <c r="O810" s="180"/>
      <c r="P810" s="181">
        <f>P811</f>
        <v>0</v>
      </c>
      <c r="Q810" s="180"/>
      <c r="R810" s="181">
        <f>R811</f>
        <v>0</v>
      </c>
      <c r="S810" s="180"/>
      <c r="T810" s="182">
        <f>T811</f>
        <v>0</v>
      </c>
      <c r="AR810" s="183" t="s">
        <v>80</v>
      </c>
      <c r="AT810" s="184" t="s">
        <v>71</v>
      </c>
      <c r="AU810" s="184" t="s">
        <v>80</v>
      </c>
      <c r="AY810" s="183" t="s">
        <v>219</v>
      </c>
      <c r="BK810" s="185">
        <f>BK811</f>
        <v>0</v>
      </c>
    </row>
    <row r="811" spans="2:65" s="1" customFormat="1" ht="16.5" customHeight="1">
      <c r="B811" s="37"/>
      <c r="C811" s="186" t="s">
        <v>570</v>
      </c>
      <c r="D811" s="186" t="s">
        <v>220</v>
      </c>
      <c r="E811" s="187" t="s">
        <v>525</v>
      </c>
      <c r="F811" s="188" t="s">
        <v>358</v>
      </c>
      <c r="G811" s="189" t="s">
        <v>236</v>
      </c>
      <c r="H811" s="190">
        <v>3</v>
      </c>
      <c r="I811" s="191"/>
      <c r="J811" s="192">
        <f>ROUND(I811*H811,2)</f>
        <v>0</v>
      </c>
      <c r="K811" s="188" t="s">
        <v>224</v>
      </c>
      <c r="L811" s="57"/>
      <c r="M811" s="193" t="s">
        <v>21</v>
      </c>
      <c r="N811" s="194" t="s">
        <v>43</v>
      </c>
      <c r="O811" s="38"/>
      <c r="P811" s="195">
        <f>O811*H811</f>
        <v>0</v>
      </c>
      <c r="Q811" s="195">
        <v>0</v>
      </c>
      <c r="R811" s="195">
        <f>Q811*H811</f>
        <v>0</v>
      </c>
      <c r="S811" s="195">
        <v>0</v>
      </c>
      <c r="T811" s="196">
        <f>S811*H811</f>
        <v>0</v>
      </c>
      <c r="AR811" s="20" t="s">
        <v>225</v>
      </c>
      <c r="AT811" s="20" t="s">
        <v>220</v>
      </c>
      <c r="AU811" s="20" t="s">
        <v>82</v>
      </c>
      <c r="AY811" s="20" t="s">
        <v>219</v>
      </c>
      <c r="BE811" s="197">
        <f>IF(N811="základní",J811,0)</f>
        <v>0</v>
      </c>
      <c r="BF811" s="197">
        <f>IF(N811="snížená",J811,0)</f>
        <v>0</v>
      </c>
      <c r="BG811" s="197">
        <f>IF(N811="zákl. přenesená",J811,0)</f>
        <v>0</v>
      </c>
      <c r="BH811" s="197">
        <f>IF(N811="sníž. přenesená",J811,0)</f>
        <v>0</v>
      </c>
      <c r="BI811" s="197">
        <f>IF(N811="nulová",J811,0)</f>
        <v>0</v>
      </c>
      <c r="BJ811" s="20" t="s">
        <v>80</v>
      </c>
      <c r="BK811" s="197">
        <f>ROUND(I811*H811,2)</f>
        <v>0</v>
      </c>
      <c r="BL811" s="20" t="s">
        <v>225</v>
      </c>
      <c r="BM811" s="20" t="s">
        <v>812</v>
      </c>
    </row>
    <row r="812" spans="2:63" s="10" customFormat="1" ht="29.85" customHeight="1">
      <c r="B812" s="172"/>
      <c r="C812" s="173"/>
      <c r="D812" s="174" t="s">
        <v>71</v>
      </c>
      <c r="E812" s="198" t="s">
        <v>360</v>
      </c>
      <c r="F812" s="198" t="s">
        <v>361</v>
      </c>
      <c r="G812" s="173"/>
      <c r="H812" s="173"/>
      <c r="I812" s="176"/>
      <c r="J812" s="199">
        <f>BK812</f>
        <v>0</v>
      </c>
      <c r="K812" s="173"/>
      <c r="L812" s="178"/>
      <c r="M812" s="179"/>
      <c r="N812" s="180"/>
      <c r="O812" s="180"/>
      <c r="P812" s="181">
        <f>P813</f>
        <v>0</v>
      </c>
      <c r="Q812" s="180"/>
      <c r="R812" s="181">
        <f>R813</f>
        <v>0</v>
      </c>
      <c r="S812" s="180"/>
      <c r="T812" s="182">
        <f>T813</f>
        <v>0</v>
      </c>
      <c r="AR812" s="183" t="s">
        <v>80</v>
      </c>
      <c r="AT812" s="184" t="s">
        <v>71</v>
      </c>
      <c r="AU812" s="184" t="s">
        <v>80</v>
      </c>
      <c r="AY812" s="183" t="s">
        <v>219</v>
      </c>
      <c r="BK812" s="185">
        <f>BK813</f>
        <v>0</v>
      </c>
    </row>
    <row r="813" spans="2:65" s="1" customFormat="1" ht="16.5" customHeight="1">
      <c r="B813" s="37"/>
      <c r="C813" s="186" t="s">
        <v>813</v>
      </c>
      <c r="D813" s="186" t="s">
        <v>220</v>
      </c>
      <c r="E813" s="187" t="s">
        <v>528</v>
      </c>
      <c r="F813" s="188" t="s">
        <v>364</v>
      </c>
      <c r="G813" s="189" t="s">
        <v>236</v>
      </c>
      <c r="H813" s="190">
        <v>3</v>
      </c>
      <c r="I813" s="191"/>
      <c r="J813" s="192">
        <f>ROUND(I813*H813,2)</f>
        <v>0</v>
      </c>
      <c r="K813" s="188" t="s">
        <v>224</v>
      </c>
      <c r="L813" s="57"/>
      <c r="M813" s="193" t="s">
        <v>21</v>
      </c>
      <c r="N813" s="194" t="s">
        <v>43</v>
      </c>
      <c r="O813" s="38"/>
      <c r="P813" s="195">
        <f>O813*H813</f>
        <v>0</v>
      </c>
      <c r="Q813" s="195">
        <v>0</v>
      </c>
      <c r="R813" s="195">
        <f>Q813*H813</f>
        <v>0</v>
      </c>
      <c r="S813" s="195">
        <v>0</v>
      </c>
      <c r="T813" s="196">
        <f>S813*H813</f>
        <v>0</v>
      </c>
      <c r="AR813" s="20" t="s">
        <v>225</v>
      </c>
      <c r="AT813" s="20" t="s">
        <v>220</v>
      </c>
      <c r="AU813" s="20" t="s">
        <v>82</v>
      </c>
      <c r="AY813" s="20" t="s">
        <v>219</v>
      </c>
      <c r="BE813" s="197">
        <f>IF(N813="základní",J813,0)</f>
        <v>0</v>
      </c>
      <c r="BF813" s="197">
        <f>IF(N813="snížená",J813,0)</f>
        <v>0</v>
      </c>
      <c r="BG813" s="197">
        <f>IF(N813="zákl. přenesená",J813,0)</f>
        <v>0</v>
      </c>
      <c r="BH813" s="197">
        <f>IF(N813="sníž. přenesená",J813,0)</f>
        <v>0</v>
      </c>
      <c r="BI813" s="197">
        <f>IF(N813="nulová",J813,0)</f>
        <v>0</v>
      </c>
      <c r="BJ813" s="20" t="s">
        <v>80</v>
      </c>
      <c r="BK813" s="197">
        <f>ROUND(I813*H813,2)</f>
        <v>0</v>
      </c>
      <c r="BL813" s="20" t="s">
        <v>225</v>
      </c>
      <c r="BM813" s="20" t="s">
        <v>814</v>
      </c>
    </row>
    <row r="814" spans="2:63" s="10" customFormat="1" ht="29.85" customHeight="1">
      <c r="B814" s="172"/>
      <c r="C814" s="173"/>
      <c r="D814" s="174" t="s">
        <v>71</v>
      </c>
      <c r="E814" s="198" t="s">
        <v>256</v>
      </c>
      <c r="F814" s="198" t="s">
        <v>257</v>
      </c>
      <c r="G814" s="173"/>
      <c r="H814" s="173"/>
      <c r="I814" s="176"/>
      <c r="J814" s="199">
        <f>BK814</f>
        <v>0</v>
      </c>
      <c r="K814" s="173"/>
      <c r="L814" s="178"/>
      <c r="M814" s="179"/>
      <c r="N814" s="180"/>
      <c r="O814" s="180"/>
      <c r="P814" s="181">
        <f>P815</f>
        <v>0</v>
      </c>
      <c r="Q814" s="180"/>
      <c r="R814" s="181">
        <f>R815</f>
        <v>0</v>
      </c>
      <c r="S814" s="180"/>
      <c r="T814" s="182">
        <f>T815</f>
        <v>0</v>
      </c>
      <c r="AR814" s="183" t="s">
        <v>80</v>
      </c>
      <c r="AT814" s="184" t="s">
        <v>71</v>
      </c>
      <c r="AU814" s="184" t="s">
        <v>80</v>
      </c>
      <c r="AY814" s="183" t="s">
        <v>219</v>
      </c>
      <c r="BK814" s="185">
        <f>BK815</f>
        <v>0</v>
      </c>
    </row>
    <row r="815" spans="2:65" s="1" customFormat="1" ht="16.5" customHeight="1">
      <c r="B815" s="37"/>
      <c r="C815" s="186" t="s">
        <v>572</v>
      </c>
      <c r="D815" s="186" t="s">
        <v>220</v>
      </c>
      <c r="E815" s="187" t="s">
        <v>815</v>
      </c>
      <c r="F815" s="188" t="s">
        <v>260</v>
      </c>
      <c r="G815" s="189" t="s">
        <v>223</v>
      </c>
      <c r="H815" s="190">
        <v>1</v>
      </c>
      <c r="I815" s="191"/>
      <c r="J815" s="192">
        <f>ROUND(I815*H815,2)</f>
        <v>0</v>
      </c>
      <c r="K815" s="188" t="s">
        <v>224</v>
      </c>
      <c r="L815" s="57"/>
      <c r="M815" s="193" t="s">
        <v>21</v>
      </c>
      <c r="N815" s="194" t="s">
        <v>43</v>
      </c>
      <c r="O815" s="38"/>
      <c r="P815" s="195">
        <f>O815*H815</f>
        <v>0</v>
      </c>
      <c r="Q815" s="195">
        <v>0</v>
      </c>
      <c r="R815" s="195">
        <f>Q815*H815</f>
        <v>0</v>
      </c>
      <c r="S815" s="195">
        <v>0</v>
      </c>
      <c r="T815" s="196">
        <f>S815*H815</f>
        <v>0</v>
      </c>
      <c r="AR815" s="20" t="s">
        <v>225</v>
      </c>
      <c r="AT815" s="20" t="s">
        <v>220</v>
      </c>
      <c r="AU815" s="20" t="s">
        <v>82</v>
      </c>
      <c r="AY815" s="20" t="s">
        <v>219</v>
      </c>
      <c r="BE815" s="197">
        <f>IF(N815="základní",J815,0)</f>
        <v>0</v>
      </c>
      <c r="BF815" s="197">
        <f>IF(N815="snížená",J815,0)</f>
        <v>0</v>
      </c>
      <c r="BG815" s="197">
        <f>IF(N815="zákl. přenesená",J815,0)</f>
        <v>0</v>
      </c>
      <c r="BH815" s="197">
        <f>IF(N815="sníž. přenesená",J815,0)</f>
        <v>0</v>
      </c>
      <c r="BI815" s="197">
        <f>IF(N815="nulová",J815,0)</f>
        <v>0</v>
      </c>
      <c r="BJ815" s="20" t="s">
        <v>80</v>
      </c>
      <c r="BK815" s="197">
        <f>ROUND(I815*H815,2)</f>
        <v>0</v>
      </c>
      <c r="BL815" s="20" t="s">
        <v>225</v>
      </c>
      <c r="BM815" s="20" t="s">
        <v>816</v>
      </c>
    </row>
    <row r="816" spans="2:63" s="10" customFormat="1" ht="29.85" customHeight="1">
      <c r="B816" s="172"/>
      <c r="C816" s="173"/>
      <c r="D816" s="174" t="s">
        <v>71</v>
      </c>
      <c r="E816" s="198" t="s">
        <v>262</v>
      </c>
      <c r="F816" s="198" t="s">
        <v>263</v>
      </c>
      <c r="G816" s="173"/>
      <c r="H816" s="173"/>
      <c r="I816" s="176"/>
      <c r="J816" s="199">
        <f>BK816</f>
        <v>0</v>
      </c>
      <c r="K816" s="173"/>
      <c r="L816" s="178"/>
      <c r="M816" s="179"/>
      <c r="N816" s="180"/>
      <c r="O816" s="180"/>
      <c r="P816" s="181">
        <f>SUM(P817:P823)</f>
        <v>0</v>
      </c>
      <c r="Q816" s="180"/>
      <c r="R816" s="181">
        <f>SUM(R817:R823)</f>
        <v>0</v>
      </c>
      <c r="S816" s="180"/>
      <c r="T816" s="182">
        <f>SUM(T817:T823)</f>
        <v>0</v>
      </c>
      <c r="AR816" s="183" t="s">
        <v>80</v>
      </c>
      <c r="AT816" s="184" t="s">
        <v>71</v>
      </c>
      <c r="AU816" s="184" t="s">
        <v>80</v>
      </c>
      <c r="AY816" s="183" t="s">
        <v>219</v>
      </c>
      <c r="BK816" s="185">
        <f>SUM(BK817:BK823)</f>
        <v>0</v>
      </c>
    </row>
    <row r="817" spans="2:65" s="1" customFormat="1" ht="16.5" customHeight="1">
      <c r="B817" s="37"/>
      <c r="C817" s="186" t="s">
        <v>817</v>
      </c>
      <c r="D817" s="186" t="s">
        <v>220</v>
      </c>
      <c r="E817" s="187" t="s">
        <v>264</v>
      </c>
      <c r="F817" s="188" t="s">
        <v>265</v>
      </c>
      <c r="G817" s="189" t="s">
        <v>236</v>
      </c>
      <c r="H817" s="190">
        <v>3</v>
      </c>
      <c r="I817" s="191"/>
      <c r="J817" s="192">
        <f aca="true" t="shared" si="200" ref="J817:J823">ROUND(I817*H817,2)</f>
        <v>0</v>
      </c>
      <c r="K817" s="188" t="s">
        <v>224</v>
      </c>
      <c r="L817" s="57"/>
      <c r="M817" s="193" t="s">
        <v>21</v>
      </c>
      <c r="N817" s="194" t="s">
        <v>43</v>
      </c>
      <c r="O817" s="38"/>
      <c r="P817" s="195">
        <f aca="true" t="shared" si="201" ref="P817:P823">O817*H817</f>
        <v>0</v>
      </c>
      <c r="Q817" s="195">
        <v>0</v>
      </c>
      <c r="R817" s="195">
        <f aca="true" t="shared" si="202" ref="R817:R823">Q817*H817</f>
        <v>0</v>
      </c>
      <c r="S817" s="195">
        <v>0</v>
      </c>
      <c r="T817" s="196">
        <f aca="true" t="shared" si="203" ref="T817:T823">S817*H817</f>
        <v>0</v>
      </c>
      <c r="AR817" s="20" t="s">
        <v>225</v>
      </c>
      <c r="AT817" s="20" t="s">
        <v>220</v>
      </c>
      <c r="AU817" s="20" t="s">
        <v>82</v>
      </c>
      <c r="AY817" s="20" t="s">
        <v>219</v>
      </c>
      <c r="BE817" s="197">
        <f aca="true" t="shared" si="204" ref="BE817:BE823">IF(N817="základní",J817,0)</f>
        <v>0</v>
      </c>
      <c r="BF817" s="197">
        <f aca="true" t="shared" si="205" ref="BF817:BF823">IF(N817="snížená",J817,0)</f>
        <v>0</v>
      </c>
      <c r="BG817" s="197">
        <f aca="true" t="shared" si="206" ref="BG817:BG823">IF(N817="zákl. přenesená",J817,0)</f>
        <v>0</v>
      </c>
      <c r="BH817" s="197">
        <f aca="true" t="shared" si="207" ref="BH817:BH823">IF(N817="sníž. přenesená",J817,0)</f>
        <v>0</v>
      </c>
      <c r="BI817" s="197">
        <f aca="true" t="shared" si="208" ref="BI817:BI823">IF(N817="nulová",J817,0)</f>
        <v>0</v>
      </c>
      <c r="BJ817" s="20" t="s">
        <v>80</v>
      </c>
      <c r="BK817" s="197">
        <f aca="true" t="shared" si="209" ref="BK817:BK823">ROUND(I817*H817,2)</f>
        <v>0</v>
      </c>
      <c r="BL817" s="20" t="s">
        <v>225</v>
      </c>
      <c r="BM817" s="20" t="s">
        <v>818</v>
      </c>
    </row>
    <row r="818" spans="2:65" s="1" customFormat="1" ht="16.5" customHeight="1">
      <c r="B818" s="37"/>
      <c r="C818" s="186" t="s">
        <v>573</v>
      </c>
      <c r="D818" s="186" t="s">
        <v>220</v>
      </c>
      <c r="E818" s="187" t="s">
        <v>268</v>
      </c>
      <c r="F818" s="188" t="s">
        <v>269</v>
      </c>
      <c r="G818" s="189" t="s">
        <v>236</v>
      </c>
      <c r="H818" s="190">
        <v>14</v>
      </c>
      <c r="I818" s="191"/>
      <c r="J818" s="192">
        <f t="shared" si="200"/>
        <v>0</v>
      </c>
      <c r="K818" s="188" t="s">
        <v>224</v>
      </c>
      <c r="L818" s="57"/>
      <c r="M818" s="193" t="s">
        <v>21</v>
      </c>
      <c r="N818" s="194" t="s">
        <v>43</v>
      </c>
      <c r="O818" s="38"/>
      <c r="P818" s="195">
        <f t="shared" si="201"/>
        <v>0</v>
      </c>
      <c r="Q818" s="195">
        <v>0</v>
      </c>
      <c r="R818" s="195">
        <f t="shared" si="202"/>
        <v>0</v>
      </c>
      <c r="S818" s="195">
        <v>0</v>
      </c>
      <c r="T818" s="196">
        <f t="shared" si="203"/>
        <v>0</v>
      </c>
      <c r="AR818" s="20" t="s">
        <v>225</v>
      </c>
      <c r="AT818" s="20" t="s">
        <v>220</v>
      </c>
      <c r="AU818" s="20" t="s">
        <v>82</v>
      </c>
      <c r="AY818" s="20" t="s">
        <v>219</v>
      </c>
      <c r="BE818" s="197">
        <f t="shared" si="204"/>
        <v>0</v>
      </c>
      <c r="BF818" s="197">
        <f t="shared" si="205"/>
        <v>0</v>
      </c>
      <c r="BG818" s="197">
        <f t="shared" si="206"/>
        <v>0</v>
      </c>
      <c r="BH818" s="197">
        <f t="shared" si="207"/>
        <v>0</v>
      </c>
      <c r="BI818" s="197">
        <f t="shared" si="208"/>
        <v>0</v>
      </c>
      <c r="BJ818" s="20" t="s">
        <v>80</v>
      </c>
      <c r="BK818" s="197">
        <f t="shared" si="209"/>
        <v>0</v>
      </c>
      <c r="BL818" s="20" t="s">
        <v>225</v>
      </c>
      <c r="BM818" s="20" t="s">
        <v>819</v>
      </c>
    </row>
    <row r="819" spans="2:65" s="1" customFormat="1" ht="16.5" customHeight="1">
      <c r="B819" s="37"/>
      <c r="C819" s="186" t="s">
        <v>820</v>
      </c>
      <c r="D819" s="186" t="s">
        <v>220</v>
      </c>
      <c r="E819" s="187" t="s">
        <v>372</v>
      </c>
      <c r="F819" s="188" t="s">
        <v>373</v>
      </c>
      <c r="G819" s="189" t="s">
        <v>236</v>
      </c>
      <c r="H819" s="190">
        <v>2</v>
      </c>
      <c r="I819" s="191"/>
      <c r="J819" s="192">
        <f t="shared" si="200"/>
        <v>0</v>
      </c>
      <c r="K819" s="188" t="s">
        <v>224</v>
      </c>
      <c r="L819" s="57"/>
      <c r="M819" s="193" t="s">
        <v>21</v>
      </c>
      <c r="N819" s="194" t="s">
        <v>43</v>
      </c>
      <c r="O819" s="38"/>
      <c r="P819" s="195">
        <f t="shared" si="201"/>
        <v>0</v>
      </c>
      <c r="Q819" s="195">
        <v>0</v>
      </c>
      <c r="R819" s="195">
        <f t="shared" si="202"/>
        <v>0</v>
      </c>
      <c r="S819" s="195">
        <v>0</v>
      </c>
      <c r="T819" s="196">
        <f t="shared" si="203"/>
        <v>0</v>
      </c>
      <c r="AR819" s="20" t="s">
        <v>225</v>
      </c>
      <c r="AT819" s="20" t="s">
        <v>220</v>
      </c>
      <c r="AU819" s="20" t="s">
        <v>82</v>
      </c>
      <c r="AY819" s="20" t="s">
        <v>219</v>
      </c>
      <c r="BE819" s="197">
        <f t="shared" si="204"/>
        <v>0</v>
      </c>
      <c r="BF819" s="197">
        <f t="shared" si="205"/>
        <v>0</v>
      </c>
      <c r="BG819" s="197">
        <f t="shared" si="206"/>
        <v>0</v>
      </c>
      <c r="BH819" s="197">
        <f t="shared" si="207"/>
        <v>0</v>
      </c>
      <c r="BI819" s="197">
        <f t="shared" si="208"/>
        <v>0</v>
      </c>
      <c r="BJ819" s="20" t="s">
        <v>80</v>
      </c>
      <c r="BK819" s="197">
        <f t="shared" si="209"/>
        <v>0</v>
      </c>
      <c r="BL819" s="20" t="s">
        <v>225</v>
      </c>
      <c r="BM819" s="20" t="s">
        <v>821</v>
      </c>
    </row>
    <row r="820" spans="2:65" s="1" customFormat="1" ht="16.5" customHeight="1">
      <c r="B820" s="37"/>
      <c r="C820" s="186" t="s">
        <v>575</v>
      </c>
      <c r="D820" s="186" t="s">
        <v>220</v>
      </c>
      <c r="E820" s="187" t="s">
        <v>822</v>
      </c>
      <c r="F820" s="188" t="s">
        <v>272</v>
      </c>
      <c r="G820" s="189" t="s">
        <v>223</v>
      </c>
      <c r="H820" s="190">
        <v>1</v>
      </c>
      <c r="I820" s="191"/>
      <c r="J820" s="192">
        <f t="shared" si="200"/>
        <v>0</v>
      </c>
      <c r="K820" s="188" t="s">
        <v>224</v>
      </c>
      <c r="L820" s="57"/>
      <c r="M820" s="193" t="s">
        <v>21</v>
      </c>
      <c r="N820" s="194" t="s">
        <v>43</v>
      </c>
      <c r="O820" s="38"/>
      <c r="P820" s="195">
        <f t="shared" si="201"/>
        <v>0</v>
      </c>
      <c r="Q820" s="195">
        <v>0</v>
      </c>
      <c r="R820" s="195">
        <f t="shared" si="202"/>
        <v>0</v>
      </c>
      <c r="S820" s="195">
        <v>0</v>
      </c>
      <c r="T820" s="196">
        <f t="shared" si="203"/>
        <v>0</v>
      </c>
      <c r="AR820" s="20" t="s">
        <v>225</v>
      </c>
      <c r="AT820" s="20" t="s">
        <v>220</v>
      </c>
      <c r="AU820" s="20" t="s">
        <v>82</v>
      </c>
      <c r="AY820" s="20" t="s">
        <v>219</v>
      </c>
      <c r="BE820" s="197">
        <f t="shared" si="204"/>
        <v>0</v>
      </c>
      <c r="BF820" s="197">
        <f t="shared" si="205"/>
        <v>0</v>
      </c>
      <c r="BG820" s="197">
        <f t="shared" si="206"/>
        <v>0</v>
      </c>
      <c r="BH820" s="197">
        <f t="shared" si="207"/>
        <v>0</v>
      </c>
      <c r="BI820" s="197">
        <f t="shared" si="208"/>
        <v>0</v>
      </c>
      <c r="BJ820" s="20" t="s">
        <v>80</v>
      </c>
      <c r="BK820" s="197">
        <f t="shared" si="209"/>
        <v>0</v>
      </c>
      <c r="BL820" s="20" t="s">
        <v>225</v>
      </c>
      <c r="BM820" s="20" t="s">
        <v>823</v>
      </c>
    </row>
    <row r="821" spans="2:65" s="1" customFormat="1" ht="16.5" customHeight="1">
      <c r="B821" s="37"/>
      <c r="C821" s="186" t="s">
        <v>824</v>
      </c>
      <c r="D821" s="186" t="s">
        <v>220</v>
      </c>
      <c r="E821" s="187" t="s">
        <v>825</v>
      </c>
      <c r="F821" s="188" t="s">
        <v>379</v>
      </c>
      <c r="G821" s="189" t="s">
        <v>223</v>
      </c>
      <c r="H821" s="190">
        <v>1</v>
      </c>
      <c r="I821" s="191"/>
      <c r="J821" s="192">
        <f t="shared" si="200"/>
        <v>0</v>
      </c>
      <c r="K821" s="188" t="s">
        <v>224</v>
      </c>
      <c r="L821" s="57"/>
      <c r="M821" s="193" t="s">
        <v>21</v>
      </c>
      <c r="N821" s="194" t="s">
        <v>43</v>
      </c>
      <c r="O821" s="38"/>
      <c r="P821" s="195">
        <f t="shared" si="201"/>
        <v>0</v>
      </c>
      <c r="Q821" s="195">
        <v>0</v>
      </c>
      <c r="R821" s="195">
        <f t="shared" si="202"/>
        <v>0</v>
      </c>
      <c r="S821" s="195">
        <v>0</v>
      </c>
      <c r="T821" s="196">
        <f t="shared" si="203"/>
        <v>0</v>
      </c>
      <c r="AR821" s="20" t="s">
        <v>225</v>
      </c>
      <c r="AT821" s="20" t="s">
        <v>220</v>
      </c>
      <c r="AU821" s="20" t="s">
        <v>82</v>
      </c>
      <c r="AY821" s="20" t="s">
        <v>219</v>
      </c>
      <c r="BE821" s="197">
        <f t="shared" si="204"/>
        <v>0</v>
      </c>
      <c r="BF821" s="197">
        <f t="shared" si="205"/>
        <v>0</v>
      </c>
      <c r="BG821" s="197">
        <f t="shared" si="206"/>
        <v>0</v>
      </c>
      <c r="BH821" s="197">
        <f t="shared" si="207"/>
        <v>0</v>
      </c>
      <c r="BI821" s="197">
        <f t="shared" si="208"/>
        <v>0</v>
      </c>
      <c r="BJ821" s="20" t="s">
        <v>80</v>
      </c>
      <c r="BK821" s="197">
        <f t="shared" si="209"/>
        <v>0</v>
      </c>
      <c r="BL821" s="20" t="s">
        <v>225</v>
      </c>
      <c r="BM821" s="20" t="s">
        <v>826</v>
      </c>
    </row>
    <row r="822" spans="2:65" s="1" customFormat="1" ht="16.5" customHeight="1">
      <c r="B822" s="37"/>
      <c r="C822" s="186" t="s">
        <v>576</v>
      </c>
      <c r="D822" s="186" t="s">
        <v>220</v>
      </c>
      <c r="E822" s="187" t="s">
        <v>278</v>
      </c>
      <c r="F822" s="188" t="s">
        <v>279</v>
      </c>
      <c r="G822" s="189" t="s">
        <v>223</v>
      </c>
      <c r="H822" s="190">
        <v>1</v>
      </c>
      <c r="I822" s="191"/>
      <c r="J822" s="192">
        <f t="shared" si="200"/>
        <v>0</v>
      </c>
      <c r="K822" s="188" t="s">
        <v>224</v>
      </c>
      <c r="L822" s="57"/>
      <c r="M822" s="193" t="s">
        <v>21</v>
      </c>
      <c r="N822" s="194" t="s">
        <v>43</v>
      </c>
      <c r="O822" s="38"/>
      <c r="P822" s="195">
        <f t="shared" si="201"/>
        <v>0</v>
      </c>
      <c r="Q822" s="195">
        <v>0</v>
      </c>
      <c r="R822" s="195">
        <f t="shared" si="202"/>
        <v>0</v>
      </c>
      <c r="S822" s="195">
        <v>0</v>
      </c>
      <c r="T822" s="196">
        <f t="shared" si="203"/>
        <v>0</v>
      </c>
      <c r="AR822" s="20" t="s">
        <v>225</v>
      </c>
      <c r="AT822" s="20" t="s">
        <v>220</v>
      </c>
      <c r="AU822" s="20" t="s">
        <v>82</v>
      </c>
      <c r="AY822" s="20" t="s">
        <v>219</v>
      </c>
      <c r="BE822" s="197">
        <f t="shared" si="204"/>
        <v>0</v>
      </c>
      <c r="BF822" s="197">
        <f t="shared" si="205"/>
        <v>0</v>
      </c>
      <c r="BG822" s="197">
        <f t="shared" si="206"/>
        <v>0</v>
      </c>
      <c r="BH822" s="197">
        <f t="shared" si="207"/>
        <v>0</v>
      </c>
      <c r="BI822" s="197">
        <f t="shared" si="208"/>
        <v>0</v>
      </c>
      <c r="BJ822" s="20" t="s">
        <v>80</v>
      </c>
      <c r="BK822" s="197">
        <f t="shared" si="209"/>
        <v>0</v>
      </c>
      <c r="BL822" s="20" t="s">
        <v>225</v>
      </c>
      <c r="BM822" s="20" t="s">
        <v>827</v>
      </c>
    </row>
    <row r="823" spans="2:65" s="1" customFormat="1" ht="16.5" customHeight="1">
      <c r="B823" s="37"/>
      <c r="C823" s="186" t="s">
        <v>828</v>
      </c>
      <c r="D823" s="186" t="s">
        <v>220</v>
      </c>
      <c r="E823" s="187" t="s">
        <v>829</v>
      </c>
      <c r="F823" s="188" t="s">
        <v>282</v>
      </c>
      <c r="G823" s="189" t="s">
        <v>223</v>
      </c>
      <c r="H823" s="190">
        <v>1</v>
      </c>
      <c r="I823" s="191"/>
      <c r="J823" s="192">
        <f t="shared" si="200"/>
        <v>0</v>
      </c>
      <c r="K823" s="188" t="s">
        <v>224</v>
      </c>
      <c r="L823" s="57"/>
      <c r="M823" s="193" t="s">
        <v>21</v>
      </c>
      <c r="N823" s="194" t="s">
        <v>43</v>
      </c>
      <c r="O823" s="38"/>
      <c r="P823" s="195">
        <f t="shared" si="201"/>
        <v>0</v>
      </c>
      <c r="Q823" s="195">
        <v>0</v>
      </c>
      <c r="R823" s="195">
        <f t="shared" si="202"/>
        <v>0</v>
      </c>
      <c r="S823" s="195">
        <v>0</v>
      </c>
      <c r="T823" s="196">
        <f t="shared" si="203"/>
        <v>0</v>
      </c>
      <c r="AR823" s="20" t="s">
        <v>225</v>
      </c>
      <c r="AT823" s="20" t="s">
        <v>220</v>
      </c>
      <c r="AU823" s="20" t="s">
        <v>82</v>
      </c>
      <c r="AY823" s="20" t="s">
        <v>219</v>
      </c>
      <c r="BE823" s="197">
        <f t="shared" si="204"/>
        <v>0</v>
      </c>
      <c r="BF823" s="197">
        <f t="shared" si="205"/>
        <v>0</v>
      </c>
      <c r="BG823" s="197">
        <f t="shared" si="206"/>
        <v>0</v>
      </c>
      <c r="BH823" s="197">
        <f t="shared" si="207"/>
        <v>0</v>
      </c>
      <c r="BI823" s="197">
        <f t="shared" si="208"/>
        <v>0</v>
      </c>
      <c r="BJ823" s="20" t="s">
        <v>80</v>
      </c>
      <c r="BK823" s="197">
        <f t="shared" si="209"/>
        <v>0</v>
      </c>
      <c r="BL823" s="20" t="s">
        <v>225</v>
      </c>
      <c r="BM823" s="20" t="s">
        <v>830</v>
      </c>
    </row>
    <row r="824" spans="2:63" s="10" customFormat="1" ht="37.35" customHeight="1">
      <c r="B824" s="172"/>
      <c r="C824" s="173"/>
      <c r="D824" s="174" t="s">
        <v>71</v>
      </c>
      <c r="E824" s="175" t="s">
        <v>831</v>
      </c>
      <c r="F824" s="175" t="s">
        <v>832</v>
      </c>
      <c r="G824" s="173"/>
      <c r="H824" s="173"/>
      <c r="I824" s="176"/>
      <c r="J824" s="177">
        <f>BK824</f>
        <v>0</v>
      </c>
      <c r="K824" s="173"/>
      <c r="L824" s="178"/>
      <c r="M824" s="179"/>
      <c r="N824" s="180"/>
      <c r="O824" s="180"/>
      <c r="P824" s="181">
        <f>P825+P827+P830+P832+P835+P837+P839+P846+P851+P853+P855+P857</f>
        <v>0</v>
      </c>
      <c r="Q824" s="180"/>
      <c r="R824" s="181">
        <f>R825+R827+R830+R832+R835+R837+R839+R846+R851+R853+R855+R857</f>
        <v>0</v>
      </c>
      <c r="S824" s="180"/>
      <c r="T824" s="182">
        <f>T825+T827+T830+T832+T835+T837+T839+T846+T851+T853+T855+T857</f>
        <v>0</v>
      </c>
      <c r="AR824" s="183" t="s">
        <v>80</v>
      </c>
      <c r="AT824" s="184" t="s">
        <v>71</v>
      </c>
      <c r="AU824" s="184" t="s">
        <v>72</v>
      </c>
      <c r="AY824" s="183" t="s">
        <v>219</v>
      </c>
      <c r="BK824" s="185">
        <f>BK825+BK827+BK830+BK832+BK835+BK837+BK839+BK846+BK851+BK853+BK855+BK857</f>
        <v>0</v>
      </c>
    </row>
    <row r="825" spans="2:63" s="10" customFormat="1" ht="19.9" customHeight="1">
      <c r="B825" s="172"/>
      <c r="C825" s="173"/>
      <c r="D825" s="174" t="s">
        <v>71</v>
      </c>
      <c r="E825" s="198" t="s">
        <v>286</v>
      </c>
      <c r="F825" s="198" t="s">
        <v>287</v>
      </c>
      <c r="G825" s="173"/>
      <c r="H825" s="173"/>
      <c r="I825" s="176"/>
      <c r="J825" s="199">
        <f>BK825</f>
        <v>0</v>
      </c>
      <c r="K825" s="173"/>
      <c r="L825" s="178"/>
      <c r="M825" s="179"/>
      <c r="N825" s="180"/>
      <c r="O825" s="180"/>
      <c r="P825" s="181">
        <f>P826</f>
        <v>0</v>
      </c>
      <c r="Q825" s="180"/>
      <c r="R825" s="181">
        <f>R826</f>
        <v>0</v>
      </c>
      <c r="S825" s="180"/>
      <c r="T825" s="182">
        <f>T826</f>
        <v>0</v>
      </c>
      <c r="AR825" s="183" t="s">
        <v>80</v>
      </c>
      <c r="AT825" s="184" t="s">
        <v>71</v>
      </c>
      <c r="AU825" s="184" t="s">
        <v>80</v>
      </c>
      <c r="AY825" s="183" t="s">
        <v>219</v>
      </c>
      <c r="BK825" s="185">
        <f>BK826</f>
        <v>0</v>
      </c>
    </row>
    <row r="826" spans="2:65" s="1" customFormat="1" ht="25.5" customHeight="1">
      <c r="B826" s="37"/>
      <c r="C826" s="186" t="s">
        <v>578</v>
      </c>
      <c r="D826" s="186" t="s">
        <v>220</v>
      </c>
      <c r="E826" s="187" t="s">
        <v>288</v>
      </c>
      <c r="F826" s="188" t="s">
        <v>289</v>
      </c>
      <c r="G826" s="189" t="s">
        <v>236</v>
      </c>
      <c r="H826" s="190">
        <v>1</v>
      </c>
      <c r="I826" s="191"/>
      <c r="J826" s="192">
        <f>ROUND(I826*H826,2)</f>
        <v>0</v>
      </c>
      <c r="K826" s="188" t="s">
        <v>224</v>
      </c>
      <c r="L826" s="57"/>
      <c r="M826" s="193" t="s">
        <v>21</v>
      </c>
      <c r="N826" s="194" t="s">
        <v>43</v>
      </c>
      <c r="O826" s="38"/>
      <c r="P826" s="195">
        <f>O826*H826</f>
        <v>0</v>
      </c>
      <c r="Q826" s="195">
        <v>0</v>
      </c>
      <c r="R826" s="195">
        <f>Q826*H826</f>
        <v>0</v>
      </c>
      <c r="S826" s="195">
        <v>0</v>
      </c>
      <c r="T826" s="196">
        <f>S826*H826</f>
        <v>0</v>
      </c>
      <c r="AR826" s="20" t="s">
        <v>225</v>
      </c>
      <c r="AT826" s="20" t="s">
        <v>220</v>
      </c>
      <c r="AU826" s="20" t="s">
        <v>82</v>
      </c>
      <c r="AY826" s="20" t="s">
        <v>219</v>
      </c>
      <c r="BE826" s="197">
        <f>IF(N826="základní",J826,0)</f>
        <v>0</v>
      </c>
      <c r="BF826" s="197">
        <f>IF(N826="snížená",J826,0)</f>
        <v>0</v>
      </c>
      <c r="BG826" s="197">
        <f>IF(N826="zákl. přenesená",J826,0)</f>
        <v>0</v>
      </c>
      <c r="BH826" s="197">
        <f>IF(N826="sníž. přenesená",J826,0)</f>
        <v>0</v>
      </c>
      <c r="BI826" s="197">
        <f>IF(N826="nulová",J826,0)</f>
        <v>0</v>
      </c>
      <c r="BJ826" s="20" t="s">
        <v>80</v>
      </c>
      <c r="BK826" s="197">
        <f>ROUND(I826*H826,2)</f>
        <v>0</v>
      </c>
      <c r="BL826" s="20" t="s">
        <v>225</v>
      </c>
      <c r="BM826" s="20" t="s">
        <v>833</v>
      </c>
    </row>
    <row r="827" spans="2:63" s="10" customFormat="1" ht="29.85" customHeight="1">
      <c r="B827" s="172"/>
      <c r="C827" s="173"/>
      <c r="D827" s="174" t="s">
        <v>71</v>
      </c>
      <c r="E827" s="198" t="s">
        <v>232</v>
      </c>
      <c r="F827" s="198" t="s">
        <v>233</v>
      </c>
      <c r="G827" s="173"/>
      <c r="H827" s="173"/>
      <c r="I827" s="176"/>
      <c r="J827" s="199">
        <f>BK827</f>
        <v>0</v>
      </c>
      <c r="K827" s="173"/>
      <c r="L827" s="178"/>
      <c r="M827" s="179"/>
      <c r="N827" s="180"/>
      <c r="O827" s="180"/>
      <c r="P827" s="181">
        <f>SUM(P828:P829)</f>
        <v>0</v>
      </c>
      <c r="Q827" s="180"/>
      <c r="R827" s="181">
        <f>SUM(R828:R829)</f>
        <v>0</v>
      </c>
      <c r="S827" s="180"/>
      <c r="T827" s="182">
        <f>SUM(T828:T829)</f>
        <v>0</v>
      </c>
      <c r="AR827" s="183" t="s">
        <v>80</v>
      </c>
      <c r="AT827" s="184" t="s">
        <v>71</v>
      </c>
      <c r="AU827" s="184" t="s">
        <v>80</v>
      </c>
      <c r="AY827" s="183" t="s">
        <v>219</v>
      </c>
      <c r="BK827" s="185">
        <f>SUM(BK828:BK829)</f>
        <v>0</v>
      </c>
    </row>
    <row r="828" spans="2:65" s="1" customFormat="1" ht="16.5" customHeight="1">
      <c r="B828" s="37"/>
      <c r="C828" s="186" t="s">
        <v>834</v>
      </c>
      <c r="D828" s="186" t="s">
        <v>220</v>
      </c>
      <c r="E828" s="187" t="s">
        <v>292</v>
      </c>
      <c r="F828" s="188" t="s">
        <v>235</v>
      </c>
      <c r="G828" s="189" t="s">
        <v>236</v>
      </c>
      <c r="H828" s="190">
        <v>1</v>
      </c>
      <c r="I828" s="191"/>
      <c r="J828" s="192">
        <f>ROUND(I828*H828,2)</f>
        <v>0</v>
      </c>
      <c r="K828" s="188" t="s">
        <v>224</v>
      </c>
      <c r="L828" s="57"/>
      <c r="M828" s="193" t="s">
        <v>21</v>
      </c>
      <c r="N828" s="194" t="s">
        <v>43</v>
      </c>
      <c r="O828" s="38"/>
      <c r="P828" s="195">
        <f>O828*H828</f>
        <v>0</v>
      </c>
      <c r="Q828" s="195">
        <v>0</v>
      </c>
      <c r="R828" s="195">
        <f>Q828*H828</f>
        <v>0</v>
      </c>
      <c r="S828" s="195">
        <v>0</v>
      </c>
      <c r="T828" s="196">
        <f>S828*H828</f>
        <v>0</v>
      </c>
      <c r="AR828" s="20" t="s">
        <v>225</v>
      </c>
      <c r="AT828" s="20" t="s">
        <v>220</v>
      </c>
      <c r="AU828" s="20" t="s">
        <v>82</v>
      </c>
      <c r="AY828" s="20" t="s">
        <v>219</v>
      </c>
      <c r="BE828" s="197">
        <f>IF(N828="základní",J828,0)</f>
        <v>0</v>
      </c>
      <c r="BF828" s="197">
        <f>IF(N828="snížená",J828,0)</f>
        <v>0</v>
      </c>
      <c r="BG828" s="197">
        <f>IF(N828="zákl. přenesená",J828,0)</f>
        <v>0</v>
      </c>
      <c r="BH828" s="197">
        <f>IF(N828="sníž. přenesená",J828,0)</f>
        <v>0</v>
      </c>
      <c r="BI828" s="197">
        <f>IF(N828="nulová",J828,0)</f>
        <v>0</v>
      </c>
      <c r="BJ828" s="20" t="s">
        <v>80</v>
      </c>
      <c r="BK828" s="197">
        <f>ROUND(I828*H828,2)</f>
        <v>0</v>
      </c>
      <c r="BL828" s="20" t="s">
        <v>225</v>
      </c>
      <c r="BM828" s="20" t="s">
        <v>835</v>
      </c>
    </row>
    <row r="829" spans="2:65" s="1" customFormat="1" ht="16.5" customHeight="1">
      <c r="B829" s="37"/>
      <c r="C829" s="186" t="s">
        <v>579</v>
      </c>
      <c r="D829" s="186" t="s">
        <v>220</v>
      </c>
      <c r="E829" s="187" t="s">
        <v>294</v>
      </c>
      <c r="F829" s="188" t="s">
        <v>240</v>
      </c>
      <c r="G829" s="189" t="s">
        <v>236</v>
      </c>
      <c r="H829" s="190">
        <v>1</v>
      </c>
      <c r="I829" s="191"/>
      <c r="J829" s="192">
        <f>ROUND(I829*H829,2)</f>
        <v>0</v>
      </c>
      <c r="K829" s="188" t="s">
        <v>224</v>
      </c>
      <c r="L829" s="57"/>
      <c r="M829" s="193" t="s">
        <v>21</v>
      </c>
      <c r="N829" s="194" t="s">
        <v>43</v>
      </c>
      <c r="O829" s="38"/>
      <c r="P829" s="195">
        <f>O829*H829</f>
        <v>0</v>
      </c>
      <c r="Q829" s="195">
        <v>0</v>
      </c>
      <c r="R829" s="195">
        <f>Q829*H829</f>
        <v>0</v>
      </c>
      <c r="S829" s="195">
        <v>0</v>
      </c>
      <c r="T829" s="196">
        <f>S829*H829</f>
        <v>0</v>
      </c>
      <c r="AR829" s="20" t="s">
        <v>225</v>
      </c>
      <c r="AT829" s="20" t="s">
        <v>220</v>
      </c>
      <c r="AU829" s="20" t="s">
        <v>82</v>
      </c>
      <c r="AY829" s="20" t="s">
        <v>219</v>
      </c>
      <c r="BE829" s="197">
        <f>IF(N829="základní",J829,0)</f>
        <v>0</v>
      </c>
      <c r="BF829" s="197">
        <f>IF(N829="snížená",J829,0)</f>
        <v>0</v>
      </c>
      <c r="BG829" s="197">
        <f>IF(N829="zákl. přenesená",J829,0)</f>
        <v>0</v>
      </c>
      <c r="BH829" s="197">
        <f>IF(N829="sníž. přenesená",J829,0)</f>
        <v>0</v>
      </c>
      <c r="BI829" s="197">
        <f>IF(N829="nulová",J829,0)</f>
        <v>0</v>
      </c>
      <c r="BJ829" s="20" t="s">
        <v>80</v>
      </c>
      <c r="BK829" s="197">
        <f>ROUND(I829*H829,2)</f>
        <v>0</v>
      </c>
      <c r="BL829" s="20" t="s">
        <v>225</v>
      </c>
      <c r="BM829" s="20" t="s">
        <v>836</v>
      </c>
    </row>
    <row r="830" spans="2:63" s="10" customFormat="1" ht="29.85" customHeight="1">
      <c r="B830" s="172"/>
      <c r="C830" s="173"/>
      <c r="D830" s="174" t="s">
        <v>71</v>
      </c>
      <c r="E830" s="198" t="s">
        <v>242</v>
      </c>
      <c r="F830" s="198" t="s">
        <v>243</v>
      </c>
      <c r="G830" s="173"/>
      <c r="H830" s="173"/>
      <c r="I830" s="176"/>
      <c r="J830" s="199">
        <f>BK830</f>
        <v>0</v>
      </c>
      <c r="K830" s="173"/>
      <c r="L830" s="178"/>
      <c r="M830" s="179"/>
      <c r="N830" s="180"/>
      <c r="O830" s="180"/>
      <c r="P830" s="181">
        <f>P831</f>
        <v>0</v>
      </c>
      <c r="Q830" s="180"/>
      <c r="R830" s="181">
        <f>R831</f>
        <v>0</v>
      </c>
      <c r="S830" s="180"/>
      <c r="T830" s="182">
        <f>T831</f>
        <v>0</v>
      </c>
      <c r="AR830" s="183" t="s">
        <v>80</v>
      </c>
      <c r="AT830" s="184" t="s">
        <v>71</v>
      </c>
      <c r="AU830" s="184" t="s">
        <v>80</v>
      </c>
      <c r="AY830" s="183" t="s">
        <v>219</v>
      </c>
      <c r="BK830" s="185">
        <f>BK831</f>
        <v>0</v>
      </c>
    </row>
    <row r="831" spans="2:65" s="1" customFormat="1" ht="16.5" customHeight="1">
      <c r="B831" s="37"/>
      <c r="C831" s="186" t="s">
        <v>837</v>
      </c>
      <c r="D831" s="186" t="s">
        <v>220</v>
      </c>
      <c r="E831" s="187" t="s">
        <v>297</v>
      </c>
      <c r="F831" s="188" t="s">
        <v>245</v>
      </c>
      <c r="G831" s="189" t="s">
        <v>236</v>
      </c>
      <c r="H831" s="190">
        <v>1</v>
      </c>
      <c r="I831" s="191"/>
      <c r="J831" s="192">
        <f>ROUND(I831*H831,2)</f>
        <v>0</v>
      </c>
      <c r="K831" s="188" t="s">
        <v>224</v>
      </c>
      <c r="L831" s="57"/>
      <c r="M831" s="193" t="s">
        <v>21</v>
      </c>
      <c r="N831" s="194" t="s">
        <v>43</v>
      </c>
      <c r="O831" s="38"/>
      <c r="P831" s="195">
        <f>O831*H831</f>
        <v>0</v>
      </c>
      <c r="Q831" s="195">
        <v>0</v>
      </c>
      <c r="R831" s="195">
        <f>Q831*H831</f>
        <v>0</v>
      </c>
      <c r="S831" s="195">
        <v>0</v>
      </c>
      <c r="T831" s="196">
        <f>S831*H831</f>
        <v>0</v>
      </c>
      <c r="AR831" s="20" t="s">
        <v>225</v>
      </c>
      <c r="AT831" s="20" t="s">
        <v>220</v>
      </c>
      <c r="AU831" s="20" t="s">
        <v>82</v>
      </c>
      <c r="AY831" s="20" t="s">
        <v>219</v>
      </c>
      <c r="BE831" s="197">
        <f>IF(N831="základní",J831,0)</f>
        <v>0</v>
      </c>
      <c r="BF831" s="197">
        <f>IF(N831="snížená",J831,0)</f>
        <v>0</v>
      </c>
      <c r="BG831" s="197">
        <f>IF(N831="zákl. přenesená",J831,0)</f>
        <v>0</v>
      </c>
      <c r="BH831" s="197">
        <f>IF(N831="sníž. přenesená",J831,0)</f>
        <v>0</v>
      </c>
      <c r="BI831" s="197">
        <f>IF(N831="nulová",J831,0)</f>
        <v>0</v>
      </c>
      <c r="BJ831" s="20" t="s">
        <v>80</v>
      </c>
      <c r="BK831" s="197">
        <f>ROUND(I831*H831,2)</f>
        <v>0</v>
      </c>
      <c r="BL831" s="20" t="s">
        <v>225</v>
      </c>
      <c r="BM831" s="20" t="s">
        <v>838</v>
      </c>
    </row>
    <row r="832" spans="2:63" s="10" customFormat="1" ht="29.85" customHeight="1">
      <c r="B832" s="172"/>
      <c r="C832" s="173"/>
      <c r="D832" s="174" t="s">
        <v>71</v>
      </c>
      <c r="E832" s="198" t="s">
        <v>299</v>
      </c>
      <c r="F832" s="198" t="s">
        <v>300</v>
      </c>
      <c r="G832" s="173"/>
      <c r="H832" s="173"/>
      <c r="I832" s="176"/>
      <c r="J832" s="199">
        <f>BK832</f>
        <v>0</v>
      </c>
      <c r="K832" s="173"/>
      <c r="L832" s="178"/>
      <c r="M832" s="179"/>
      <c r="N832" s="180"/>
      <c r="O832" s="180"/>
      <c r="P832" s="181">
        <f>SUM(P833:P834)</f>
        <v>0</v>
      </c>
      <c r="Q832" s="180"/>
      <c r="R832" s="181">
        <f>SUM(R833:R834)</f>
        <v>0</v>
      </c>
      <c r="S832" s="180"/>
      <c r="T832" s="182">
        <f>SUM(T833:T834)</f>
        <v>0</v>
      </c>
      <c r="AR832" s="183" t="s">
        <v>80</v>
      </c>
      <c r="AT832" s="184" t="s">
        <v>71</v>
      </c>
      <c r="AU832" s="184" t="s">
        <v>80</v>
      </c>
      <c r="AY832" s="183" t="s">
        <v>219</v>
      </c>
      <c r="BK832" s="185">
        <f>SUM(BK833:BK834)</f>
        <v>0</v>
      </c>
    </row>
    <row r="833" spans="2:65" s="1" customFormat="1" ht="16.5" customHeight="1">
      <c r="B833" s="37"/>
      <c r="C833" s="186" t="s">
        <v>581</v>
      </c>
      <c r="D833" s="186" t="s">
        <v>220</v>
      </c>
      <c r="E833" s="187" t="s">
        <v>301</v>
      </c>
      <c r="F833" s="188" t="s">
        <v>302</v>
      </c>
      <c r="G833" s="189" t="s">
        <v>236</v>
      </c>
      <c r="H833" s="190">
        <v>1</v>
      </c>
      <c r="I833" s="191"/>
      <c r="J833" s="192">
        <f>ROUND(I833*H833,2)</f>
        <v>0</v>
      </c>
      <c r="K833" s="188" t="s">
        <v>224</v>
      </c>
      <c r="L833" s="57"/>
      <c r="M833" s="193" t="s">
        <v>21</v>
      </c>
      <c r="N833" s="194" t="s">
        <v>43</v>
      </c>
      <c r="O833" s="38"/>
      <c r="P833" s="195">
        <f>O833*H833</f>
        <v>0</v>
      </c>
      <c r="Q833" s="195">
        <v>0</v>
      </c>
      <c r="R833" s="195">
        <f>Q833*H833</f>
        <v>0</v>
      </c>
      <c r="S833" s="195">
        <v>0</v>
      </c>
      <c r="T833" s="196">
        <f>S833*H833</f>
        <v>0</v>
      </c>
      <c r="AR833" s="20" t="s">
        <v>225</v>
      </c>
      <c r="AT833" s="20" t="s">
        <v>220</v>
      </c>
      <c r="AU833" s="20" t="s">
        <v>82</v>
      </c>
      <c r="AY833" s="20" t="s">
        <v>219</v>
      </c>
      <c r="BE833" s="197">
        <f>IF(N833="základní",J833,0)</f>
        <v>0</v>
      </c>
      <c r="BF833" s="197">
        <f>IF(N833="snížená",J833,0)</f>
        <v>0</v>
      </c>
      <c r="BG833" s="197">
        <f>IF(N833="zákl. přenesená",J833,0)</f>
        <v>0</v>
      </c>
      <c r="BH833" s="197">
        <f>IF(N833="sníž. přenesená",J833,0)</f>
        <v>0</v>
      </c>
      <c r="BI833" s="197">
        <f>IF(N833="nulová",J833,0)</f>
        <v>0</v>
      </c>
      <c r="BJ833" s="20" t="s">
        <v>80</v>
      </c>
      <c r="BK833" s="197">
        <f>ROUND(I833*H833,2)</f>
        <v>0</v>
      </c>
      <c r="BL833" s="20" t="s">
        <v>225</v>
      </c>
      <c r="BM833" s="20" t="s">
        <v>839</v>
      </c>
    </row>
    <row r="834" spans="2:65" s="1" customFormat="1" ht="16.5" customHeight="1">
      <c r="B834" s="37"/>
      <c r="C834" s="186" t="s">
        <v>840</v>
      </c>
      <c r="D834" s="186" t="s">
        <v>220</v>
      </c>
      <c r="E834" s="187" t="s">
        <v>304</v>
      </c>
      <c r="F834" s="188" t="s">
        <v>305</v>
      </c>
      <c r="G834" s="189" t="s">
        <v>236</v>
      </c>
      <c r="H834" s="190">
        <v>3</v>
      </c>
      <c r="I834" s="191"/>
      <c r="J834" s="192">
        <f>ROUND(I834*H834,2)</f>
        <v>0</v>
      </c>
      <c r="K834" s="188" t="s">
        <v>224</v>
      </c>
      <c r="L834" s="57"/>
      <c r="M834" s="193" t="s">
        <v>21</v>
      </c>
      <c r="N834" s="194" t="s">
        <v>43</v>
      </c>
      <c r="O834" s="38"/>
      <c r="P834" s="195">
        <f>O834*H834</f>
        <v>0</v>
      </c>
      <c r="Q834" s="195">
        <v>0</v>
      </c>
      <c r="R834" s="195">
        <f>Q834*H834</f>
        <v>0</v>
      </c>
      <c r="S834" s="195">
        <v>0</v>
      </c>
      <c r="T834" s="196">
        <f>S834*H834</f>
        <v>0</v>
      </c>
      <c r="AR834" s="20" t="s">
        <v>225</v>
      </c>
      <c r="AT834" s="20" t="s">
        <v>220</v>
      </c>
      <c r="AU834" s="20" t="s">
        <v>82</v>
      </c>
      <c r="AY834" s="20" t="s">
        <v>219</v>
      </c>
      <c r="BE834" s="197">
        <f>IF(N834="základní",J834,0)</f>
        <v>0</v>
      </c>
      <c r="BF834" s="197">
        <f>IF(N834="snížená",J834,0)</f>
        <v>0</v>
      </c>
      <c r="BG834" s="197">
        <f>IF(N834="zákl. přenesená",J834,0)</f>
        <v>0</v>
      </c>
      <c r="BH834" s="197">
        <f>IF(N834="sníž. přenesená",J834,0)</f>
        <v>0</v>
      </c>
      <c r="BI834" s="197">
        <f>IF(N834="nulová",J834,0)</f>
        <v>0</v>
      </c>
      <c r="BJ834" s="20" t="s">
        <v>80</v>
      </c>
      <c r="BK834" s="197">
        <f>ROUND(I834*H834,2)</f>
        <v>0</v>
      </c>
      <c r="BL834" s="20" t="s">
        <v>225</v>
      </c>
      <c r="BM834" s="20" t="s">
        <v>841</v>
      </c>
    </row>
    <row r="835" spans="2:63" s="10" customFormat="1" ht="29.85" customHeight="1">
      <c r="B835" s="172"/>
      <c r="C835" s="173"/>
      <c r="D835" s="174" t="s">
        <v>71</v>
      </c>
      <c r="E835" s="198" t="s">
        <v>307</v>
      </c>
      <c r="F835" s="198" t="s">
        <v>308</v>
      </c>
      <c r="G835" s="173"/>
      <c r="H835" s="173"/>
      <c r="I835" s="176"/>
      <c r="J835" s="199">
        <f>BK835</f>
        <v>0</v>
      </c>
      <c r="K835" s="173"/>
      <c r="L835" s="178"/>
      <c r="M835" s="179"/>
      <c r="N835" s="180"/>
      <c r="O835" s="180"/>
      <c r="P835" s="181">
        <f>P836</f>
        <v>0</v>
      </c>
      <c r="Q835" s="180"/>
      <c r="R835" s="181">
        <f>R836</f>
        <v>0</v>
      </c>
      <c r="S835" s="180"/>
      <c r="T835" s="182">
        <f>T836</f>
        <v>0</v>
      </c>
      <c r="AR835" s="183" t="s">
        <v>80</v>
      </c>
      <c r="AT835" s="184" t="s">
        <v>71</v>
      </c>
      <c r="AU835" s="184" t="s">
        <v>80</v>
      </c>
      <c r="AY835" s="183" t="s">
        <v>219</v>
      </c>
      <c r="BK835" s="185">
        <f>BK836</f>
        <v>0</v>
      </c>
    </row>
    <row r="836" spans="2:65" s="1" customFormat="1" ht="16.5" customHeight="1">
      <c r="B836" s="37"/>
      <c r="C836" s="186" t="s">
        <v>582</v>
      </c>
      <c r="D836" s="186" t="s">
        <v>220</v>
      </c>
      <c r="E836" s="187" t="s">
        <v>309</v>
      </c>
      <c r="F836" s="188" t="s">
        <v>310</v>
      </c>
      <c r="G836" s="189" t="s">
        <v>236</v>
      </c>
      <c r="H836" s="190">
        <v>1</v>
      </c>
      <c r="I836" s="191"/>
      <c r="J836" s="192">
        <f>ROUND(I836*H836,2)</f>
        <v>0</v>
      </c>
      <c r="K836" s="188" t="s">
        <v>224</v>
      </c>
      <c r="L836" s="57"/>
      <c r="M836" s="193" t="s">
        <v>21</v>
      </c>
      <c r="N836" s="194" t="s">
        <v>43</v>
      </c>
      <c r="O836" s="38"/>
      <c r="P836" s="195">
        <f>O836*H836</f>
        <v>0</v>
      </c>
      <c r="Q836" s="195">
        <v>0</v>
      </c>
      <c r="R836" s="195">
        <f>Q836*H836</f>
        <v>0</v>
      </c>
      <c r="S836" s="195">
        <v>0</v>
      </c>
      <c r="T836" s="196">
        <f>S836*H836</f>
        <v>0</v>
      </c>
      <c r="AR836" s="20" t="s">
        <v>225</v>
      </c>
      <c r="AT836" s="20" t="s">
        <v>220</v>
      </c>
      <c r="AU836" s="20" t="s">
        <v>82</v>
      </c>
      <c r="AY836" s="20" t="s">
        <v>219</v>
      </c>
      <c r="BE836" s="197">
        <f>IF(N836="základní",J836,0)</f>
        <v>0</v>
      </c>
      <c r="BF836" s="197">
        <f>IF(N836="snížená",J836,0)</f>
        <v>0</v>
      </c>
      <c r="BG836" s="197">
        <f>IF(N836="zákl. přenesená",J836,0)</f>
        <v>0</v>
      </c>
      <c r="BH836" s="197">
        <f>IF(N836="sníž. přenesená",J836,0)</f>
        <v>0</v>
      </c>
      <c r="BI836" s="197">
        <f>IF(N836="nulová",J836,0)</f>
        <v>0</v>
      </c>
      <c r="BJ836" s="20" t="s">
        <v>80</v>
      </c>
      <c r="BK836" s="197">
        <f>ROUND(I836*H836,2)</f>
        <v>0</v>
      </c>
      <c r="BL836" s="20" t="s">
        <v>225</v>
      </c>
      <c r="BM836" s="20" t="s">
        <v>842</v>
      </c>
    </row>
    <row r="837" spans="2:63" s="10" customFormat="1" ht="29.85" customHeight="1">
      <c r="B837" s="172"/>
      <c r="C837" s="173"/>
      <c r="D837" s="174" t="s">
        <v>71</v>
      </c>
      <c r="E837" s="198" t="s">
        <v>312</v>
      </c>
      <c r="F837" s="198" t="s">
        <v>313</v>
      </c>
      <c r="G837" s="173"/>
      <c r="H837" s="173"/>
      <c r="I837" s="176"/>
      <c r="J837" s="199">
        <f>BK837</f>
        <v>0</v>
      </c>
      <c r="K837" s="173"/>
      <c r="L837" s="178"/>
      <c r="M837" s="179"/>
      <c r="N837" s="180"/>
      <c r="O837" s="180"/>
      <c r="P837" s="181">
        <f>P838</f>
        <v>0</v>
      </c>
      <c r="Q837" s="180"/>
      <c r="R837" s="181">
        <f>R838</f>
        <v>0</v>
      </c>
      <c r="S837" s="180"/>
      <c r="T837" s="182">
        <f>T838</f>
        <v>0</v>
      </c>
      <c r="AR837" s="183" t="s">
        <v>80</v>
      </c>
      <c r="AT837" s="184" t="s">
        <v>71</v>
      </c>
      <c r="AU837" s="184" t="s">
        <v>80</v>
      </c>
      <c r="AY837" s="183" t="s">
        <v>219</v>
      </c>
      <c r="BK837" s="185">
        <f>BK838</f>
        <v>0</v>
      </c>
    </row>
    <row r="838" spans="2:65" s="1" customFormat="1" ht="16.5" customHeight="1">
      <c r="B838" s="37"/>
      <c r="C838" s="186" t="s">
        <v>843</v>
      </c>
      <c r="D838" s="186" t="s">
        <v>220</v>
      </c>
      <c r="E838" s="187" t="s">
        <v>315</v>
      </c>
      <c r="F838" s="188" t="s">
        <v>316</v>
      </c>
      <c r="G838" s="189" t="s">
        <v>236</v>
      </c>
      <c r="H838" s="190">
        <v>3</v>
      </c>
      <c r="I838" s="191"/>
      <c r="J838" s="192">
        <f>ROUND(I838*H838,2)</f>
        <v>0</v>
      </c>
      <c r="K838" s="188" t="s">
        <v>224</v>
      </c>
      <c r="L838" s="57"/>
      <c r="M838" s="193" t="s">
        <v>21</v>
      </c>
      <c r="N838" s="194" t="s">
        <v>43</v>
      </c>
      <c r="O838" s="38"/>
      <c r="P838" s="195">
        <f>O838*H838</f>
        <v>0</v>
      </c>
      <c r="Q838" s="195">
        <v>0</v>
      </c>
      <c r="R838" s="195">
        <f>Q838*H838</f>
        <v>0</v>
      </c>
      <c r="S838" s="195">
        <v>0</v>
      </c>
      <c r="T838" s="196">
        <f>S838*H838</f>
        <v>0</v>
      </c>
      <c r="AR838" s="20" t="s">
        <v>225</v>
      </c>
      <c r="AT838" s="20" t="s">
        <v>220</v>
      </c>
      <c r="AU838" s="20" t="s">
        <v>82</v>
      </c>
      <c r="AY838" s="20" t="s">
        <v>219</v>
      </c>
      <c r="BE838" s="197">
        <f>IF(N838="základní",J838,0)</f>
        <v>0</v>
      </c>
      <c r="BF838" s="197">
        <f>IF(N838="snížená",J838,0)</f>
        <v>0</v>
      </c>
      <c r="BG838" s="197">
        <f>IF(N838="zákl. přenesená",J838,0)</f>
        <v>0</v>
      </c>
      <c r="BH838" s="197">
        <f>IF(N838="sníž. přenesená",J838,0)</f>
        <v>0</v>
      </c>
      <c r="BI838" s="197">
        <f>IF(N838="nulová",J838,0)</f>
        <v>0</v>
      </c>
      <c r="BJ838" s="20" t="s">
        <v>80</v>
      </c>
      <c r="BK838" s="197">
        <f>ROUND(I838*H838,2)</f>
        <v>0</v>
      </c>
      <c r="BL838" s="20" t="s">
        <v>225</v>
      </c>
      <c r="BM838" s="20" t="s">
        <v>844</v>
      </c>
    </row>
    <row r="839" spans="2:63" s="10" customFormat="1" ht="29.85" customHeight="1">
      <c r="B839" s="172"/>
      <c r="C839" s="173"/>
      <c r="D839" s="174" t="s">
        <v>71</v>
      </c>
      <c r="E839" s="198" t="s">
        <v>247</v>
      </c>
      <c r="F839" s="198" t="s">
        <v>248</v>
      </c>
      <c r="G839" s="173"/>
      <c r="H839" s="173"/>
      <c r="I839" s="176"/>
      <c r="J839" s="199">
        <f>BK839</f>
        <v>0</v>
      </c>
      <c r="K839" s="173"/>
      <c r="L839" s="178"/>
      <c r="M839" s="179"/>
      <c r="N839" s="180"/>
      <c r="O839" s="180"/>
      <c r="P839" s="181">
        <f>SUM(P840:P845)</f>
        <v>0</v>
      </c>
      <c r="Q839" s="180"/>
      <c r="R839" s="181">
        <f>SUM(R840:R845)</f>
        <v>0</v>
      </c>
      <c r="S839" s="180"/>
      <c r="T839" s="182">
        <f>SUM(T840:T845)</f>
        <v>0</v>
      </c>
      <c r="AR839" s="183" t="s">
        <v>80</v>
      </c>
      <c r="AT839" s="184" t="s">
        <v>71</v>
      </c>
      <c r="AU839" s="184" t="s">
        <v>80</v>
      </c>
      <c r="AY839" s="183" t="s">
        <v>219</v>
      </c>
      <c r="BK839" s="185">
        <f>SUM(BK840:BK845)</f>
        <v>0</v>
      </c>
    </row>
    <row r="840" spans="2:65" s="1" customFormat="1" ht="16.5" customHeight="1">
      <c r="B840" s="37"/>
      <c r="C840" s="186" t="s">
        <v>584</v>
      </c>
      <c r="D840" s="186" t="s">
        <v>220</v>
      </c>
      <c r="E840" s="187" t="s">
        <v>318</v>
      </c>
      <c r="F840" s="188" t="s">
        <v>319</v>
      </c>
      <c r="G840" s="189" t="s">
        <v>236</v>
      </c>
      <c r="H840" s="190">
        <v>3</v>
      </c>
      <c r="I840" s="191"/>
      <c r="J840" s="192">
        <f aca="true" t="shared" si="210" ref="J840:J845">ROUND(I840*H840,2)</f>
        <v>0</v>
      </c>
      <c r="K840" s="188" t="s">
        <v>224</v>
      </c>
      <c r="L840" s="57"/>
      <c r="M840" s="193" t="s">
        <v>21</v>
      </c>
      <c r="N840" s="194" t="s">
        <v>43</v>
      </c>
      <c r="O840" s="38"/>
      <c r="P840" s="195">
        <f aca="true" t="shared" si="211" ref="P840:P845">O840*H840</f>
        <v>0</v>
      </c>
      <c r="Q840" s="195">
        <v>0</v>
      </c>
      <c r="R840" s="195">
        <f aca="true" t="shared" si="212" ref="R840:R845">Q840*H840</f>
        <v>0</v>
      </c>
      <c r="S840" s="195">
        <v>0</v>
      </c>
      <c r="T840" s="196">
        <f aca="true" t="shared" si="213" ref="T840:T845">S840*H840</f>
        <v>0</v>
      </c>
      <c r="AR840" s="20" t="s">
        <v>225</v>
      </c>
      <c r="AT840" s="20" t="s">
        <v>220</v>
      </c>
      <c r="AU840" s="20" t="s">
        <v>82</v>
      </c>
      <c r="AY840" s="20" t="s">
        <v>219</v>
      </c>
      <c r="BE840" s="197">
        <f aca="true" t="shared" si="214" ref="BE840:BE845">IF(N840="základní",J840,0)</f>
        <v>0</v>
      </c>
      <c r="BF840" s="197">
        <f aca="true" t="shared" si="215" ref="BF840:BF845">IF(N840="snížená",J840,0)</f>
        <v>0</v>
      </c>
      <c r="BG840" s="197">
        <f aca="true" t="shared" si="216" ref="BG840:BG845">IF(N840="zákl. přenesená",J840,0)</f>
        <v>0</v>
      </c>
      <c r="BH840" s="197">
        <f aca="true" t="shared" si="217" ref="BH840:BH845">IF(N840="sníž. přenesená",J840,0)</f>
        <v>0</v>
      </c>
      <c r="BI840" s="197">
        <f aca="true" t="shared" si="218" ref="BI840:BI845">IF(N840="nulová",J840,0)</f>
        <v>0</v>
      </c>
      <c r="BJ840" s="20" t="s">
        <v>80</v>
      </c>
      <c r="BK840" s="197">
        <f aca="true" t="shared" si="219" ref="BK840:BK845">ROUND(I840*H840,2)</f>
        <v>0</v>
      </c>
      <c r="BL840" s="20" t="s">
        <v>225</v>
      </c>
      <c r="BM840" s="20" t="s">
        <v>845</v>
      </c>
    </row>
    <row r="841" spans="2:65" s="1" customFormat="1" ht="16.5" customHeight="1">
      <c r="B841" s="37"/>
      <c r="C841" s="186" t="s">
        <v>846</v>
      </c>
      <c r="D841" s="186" t="s">
        <v>220</v>
      </c>
      <c r="E841" s="187" t="s">
        <v>457</v>
      </c>
      <c r="F841" s="188" t="s">
        <v>323</v>
      </c>
      <c r="G841" s="189" t="s">
        <v>236</v>
      </c>
      <c r="H841" s="190">
        <v>1</v>
      </c>
      <c r="I841" s="191"/>
      <c r="J841" s="192">
        <f t="shared" si="210"/>
        <v>0</v>
      </c>
      <c r="K841" s="188" t="s">
        <v>224</v>
      </c>
      <c r="L841" s="57"/>
      <c r="M841" s="193" t="s">
        <v>21</v>
      </c>
      <c r="N841" s="194" t="s">
        <v>43</v>
      </c>
      <c r="O841" s="38"/>
      <c r="P841" s="195">
        <f t="shared" si="211"/>
        <v>0</v>
      </c>
      <c r="Q841" s="195">
        <v>0</v>
      </c>
      <c r="R841" s="195">
        <f t="shared" si="212"/>
        <v>0</v>
      </c>
      <c r="S841" s="195">
        <v>0</v>
      </c>
      <c r="T841" s="196">
        <f t="shared" si="213"/>
        <v>0</v>
      </c>
      <c r="AR841" s="20" t="s">
        <v>225</v>
      </c>
      <c r="AT841" s="20" t="s">
        <v>220</v>
      </c>
      <c r="AU841" s="20" t="s">
        <v>82</v>
      </c>
      <c r="AY841" s="20" t="s">
        <v>219</v>
      </c>
      <c r="BE841" s="197">
        <f t="shared" si="214"/>
        <v>0</v>
      </c>
      <c r="BF841" s="197">
        <f t="shared" si="215"/>
        <v>0</v>
      </c>
      <c r="BG841" s="197">
        <f t="shared" si="216"/>
        <v>0</v>
      </c>
      <c r="BH841" s="197">
        <f t="shared" si="217"/>
        <v>0</v>
      </c>
      <c r="BI841" s="197">
        <f t="shared" si="218"/>
        <v>0</v>
      </c>
      <c r="BJ841" s="20" t="s">
        <v>80</v>
      </c>
      <c r="BK841" s="197">
        <f t="shared" si="219"/>
        <v>0</v>
      </c>
      <c r="BL841" s="20" t="s">
        <v>225</v>
      </c>
      <c r="BM841" s="20" t="s">
        <v>847</v>
      </c>
    </row>
    <row r="842" spans="2:65" s="1" customFormat="1" ht="16.5" customHeight="1">
      <c r="B842" s="37"/>
      <c r="C842" s="186" t="s">
        <v>585</v>
      </c>
      <c r="D842" s="186" t="s">
        <v>220</v>
      </c>
      <c r="E842" s="187" t="s">
        <v>459</v>
      </c>
      <c r="F842" s="188" t="s">
        <v>326</v>
      </c>
      <c r="G842" s="189" t="s">
        <v>236</v>
      </c>
      <c r="H842" s="190">
        <v>2</v>
      </c>
      <c r="I842" s="191"/>
      <c r="J842" s="192">
        <f t="shared" si="210"/>
        <v>0</v>
      </c>
      <c r="K842" s="188" t="s">
        <v>224</v>
      </c>
      <c r="L842" s="57"/>
      <c r="M842" s="193" t="s">
        <v>21</v>
      </c>
      <c r="N842" s="194" t="s">
        <v>43</v>
      </c>
      <c r="O842" s="38"/>
      <c r="P842" s="195">
        <f t="shared" si="211"/>
        <v>0</v>
      </c>
      <c r="Q842" s="195">
        <v>0</v>
      </c>
      <c r="R842" s="195">
        <f t="shared" si="212"/>
        <v>0</v>
      </c>
      <c r="S842" s="195">
        <v>0</v>
      </c>
      <c r="T842" s="196">
        <f t="shared" si="213"/>
        <v>0</v>
      </c>
      <c r="AR842" s="20" t="s">
        <v>225</v>
      </c>
      <c r="AT842" s="20" t="s">
        <v>220</v>
      </c>
      <c r="AU842" s="20" t="s">
        <v>82</v>
      </c>
      <c r="AY842" s="20" t="s">
        <v>219</v>
      </c>
      <c r="BE842" s="197">
        <f t="shared" si="214"/>
        <v>0</v>
      </c>
      <c r="BF842" s="197">
        <f t="shared" si="215"/>
        <v>0</v>
      </c>
      <c r="BG842" s="197">
        <f t="shared" si="216"/>
        <v>0</v>
      </c>
      <c r="BH842" s="197">
        <f t="shared" si="217"/>
        <v>0</v>
      </c>
      <c r="BI842" s="197">
        <f t="shared" si="218"/>
        <v>0</v>
      </c>
      <c r="BJ842" s="20" t="s">
        <v>80</v>
      </c>
      <c r="BK842" s="197">
        <f t="shared" si="219"/>
        <v>0</v>
      </c>
      <c r="BL842" s="20" t="s">
        <v>225</v>
      </c>
      <c r="BM842" s="20" t="s">
        <v>848</v>
      </c>
    </row>
    <row r="843" spans="2:65" s="1" customFormat="1" ht="16.5" customHeight="1">
      <c r="B843" s="37"/>
      <c r="C843" s="186" t="s">
        <v>849</v>
      </c>
      <c r="D843" s="186" t="s">
        <v>220</v>
      </c>
      <c r="E843" s="187" t="s">
        <v>329</v>
      </c>
      <c r="F843" s="188" t="s">
        <v>330</v>
      </c>
      <c r="G843" s="189" t="s">
        <v>236</v>
      </c>
      <c r="H843" s="190">
        <v>1</v>
      </c>
      <c r="I843" s="191"/>
      <c r="J843" s="192">
        <f t="shared" si="210"/>
        <v>0</v>
      </c>
      <c r="K843" s="188" t="s">
        <v>224</v>
      </c>
      <c r="L843" s="57"/>
      <c r="M843" s="193" t="s">
        <v>21</v>
      </c>
      <c r="N843" s="194" t="s">
        <v>43</v>
      </c>
      <c r="O843" s="38"/>
      <c r="P843" s="195">
        <f t="shared" si="211"/>
        <v>0</v>
      </c>
      <c r="Q843" s="195">
        <v>0</v>
      </c>
      <c r="R843" s="195">
        <f t="shared" si="212"/>
        <v>0</v>
      </c>
      <c r="S843" s="195">
        <v>0</v>
      </c>
      <c r="T843" s="196">
        <f t="shared" si="213"/>
        <v>0</v>
      </c>
      <c r="AR843" s="20" t="s">
        <v>225</v>
      </c>
      <c r="AT843" s="20" t="s">
        <v>220</v>
      </c>
      <c r="AU843" s="20" t="s">
        <v>82</v>
      </c>
      <c r="AY843" s="20" t="s">
        <v>219</v>
      </c>
      <c r="BE843" s="197">
        <f t="shared" si="214"/>
        <v>0</v>
      </c>
      <c r="BF843" s="197">
        <f t="shared" si="215"/>
        <v>0</v>
      </c>
      <c r="BG843" s="197">
        <f t="shared" si="216"/>
        <v>0</v>
      </c>
      <c r="BH843" s="197">
        <f t="shared" si="217"/>
        <v>0</v>
      </c>
      <c r="BI843" s="197">
        <f t="shared" si="218"/>
        <v>0</v>
      </c>
      <c r="BJ843" s="20" t="s">
        <v>80</v>
      </c>
      <c r="BK843" s="197">
        <f t="shared" si="219"/>
        <v>0</v>
      </c>
      <c r="BL843" s="20" t="s">
        <v>225</v>
      </c>
      <c r="BM843" s="20" t="s">
        <v>850</v>
      </c>
    </row>
    <row r="844" spans="2:65" s="1" customFormat="1" ht="16.5" customHeight="1">
      <c r="B844" s="37"/>
      <c r="C844" s="186" t="s">
        <v>588</v>
      </c>
      <c r="D844" s="186" t="s">
        <v>220</v>
      </c>
      <c r="E844" s="187" t="s">
        <v>332</v>
      </c>
      <c r="F844" s="188" t="s">
        <v>333</v>
      </c>
      <c r="G844" s="189" t="s">
        <v>236</v>
      </c>
      <c r="H844" s="190">
        <v>2</v>
      </c>
      <c r="I844" s="191"/>
      <c r="J844" s="192">
        <f t="shared" si="210"/>
        <v>0</v>
      </c>
      <c r="K844" s="188" t="s">
        <v>224</v>
      </c>
      <c r="L844" s="57"/>
      <c r="M844" s="193" t="s">
        <v>21</v>
      </c>
      <c r="N844" s="194" t="s">
        <v>43</v>
      </c>
      <c r="O844" s="38"/>
      <c r="P844" s="195">
        <f t="shared" si="211"/>
        <v>0</v>
      </c>
      <c r="Q844" s="195">
        <v>0</v>
      </c>
      <c r="R844" s="195">
        <f t="shared" si="212"/>
        <v>0</v>
      </c>
      <c r="S844" s="195">
        <v>0</v>
      </c>
      <c r="T844" s="196">
        <f t="shared" si="213"/>
        <v>0</v>
      </c>
      <c r="AR844" s="20" t="s">
        <v>225</v>
      </c>
      <c r="AT844" s="20" t="s">
        <v>220</v>
      </c>
      <c r="AU844" s="20" t="s">
        <v>82</v>
      </c>
      <c r="AY844" s="20" t="s">
        <v>219</v>
      </c>
      <c r="BE844" s="197">
        <f t="shared" si="214"/>
        <v>0</v>
      </c>
      <c r="BF844" s="197">
        <f t="shared" si="215"/>
        <v>0</v>
      </c>
      <c r="BG844" s="197">
        <f t="shared" si="216"/>
        <v>0</v>
      </c>
      <c r="BH844" s="197">
        <f t="shared" si="217"/>
        <v>0</v>
      </c>
      <c r="BI844" s="197">
        <f t="shared" si="218"/>
        <v>0</v>
      </c>
      <c r="BJ844" s="20" t="s">
        <v>80</v>
      </c>
      <c r="BK844" s="197">
        <f t="shared" si="219"/>
        <v>0</v>
      </c>
      <c r="BL844" s="20" t="s">
        <v>225</v>
      </c>
      <c r="BM844" s="20" t="s">
        <v>851</v>
      </c>
    </row>
    <row r="845" spans="2:65" s="1" customFormat="1" ht="16.5" customHeight="1">
      <c r="B845" s="37"/>
      <c r="C845" s="186" t="s">
        <v>852</v>
      </c>
      <c r="D845" s="186" t="s">
        <v>220</v>
      </c>
      <c r="E845" s="187" t="s">
        <v>336</v>
      </c>
      <c r="F845" s="188" t="s">
        <v>337</v>
      </c>
      <c r="G845" s="189" t="s">
        <v>236</v>
      </c>
      <c r="H845" s="190">
        <v>1</v>
      </c>
      <c r="I845" s="191"/>
      <c r="J845" s="192">
        <f t="shared" si="210"/>
        <v>0</v>
      </c>
      <c r="K845" s="188" t="s">
        <v>224</v>
      </c>
      <c r="L845" s="57"/>
      <c r="M845" s="193" t="s">
        <v>21</v>
      </c>
      <c r="N845" s="194" t="s">
        <v>43</v>
      </c>
      <c r="O845" s="38"/>
      <c r="P845" s="195">
        <f t="shared" si="211"/>
        <v>0</v>
      </c>
      <c r="Q845" s="195">
        <v>0</v>
      </c>
      <c r="R845" s="195">
        <f t="shared" si="212"/>
        <v>0</v>
      </c>
      <c r="S845" s="195">
        <v>0</v>
      </c>
      <c r="T845" s="196">
        <f t="shared" si="213"/>
        <v>0</v>
      </c>
      <c r="AR845" s="20" t="s">
        <v>225</v>
      </c>
      <c r="AT845" s="20" t="s">
        <v>220</v>
      </c>
      <c r="AU845" s="20" t="s">
        <v>82</v>
      </c>
      <c r="AY845" s="20" t="s">
        <v>219</v>
      </c>
      <c r="BE845" s="197">
        <f t="shared" si="214"/>
        <v>0</v>
      </c>
      <c r="BF845" s="197">
        <f t="shared" si="215"/>
        <v>0</v>
      </c>
      <c r="BG845" s="197">
        <f t="shared" si="216"/>
        <v>0</v>
      </c>
      <c r="BH845" s="197">
        <f t="shared" si="217"/>
        <v>0</v>
      </c>
      <c r="BI845" s="197">
        <f t="shared" si="218"/>
        <v>0</v>
      </c>
      <c r="BJ845" s="20" t="s">
        <v>80</v>
      </c>
      <c r="BK845" s="197">
        <f t="shared" si="219"/>
        <v>0</v>
      </c>
      <c r="BL845" s="20" t="s">
        <v>225</v>
      </c>
      <c r="BM845" s="20" t="s">
        <v>853</v>
      </c>
    </row>
    <row r="846" spans="2:63" s="10" customFormat="1" ht="29.85" customHeight="1">
      <c r="B846" s="172"/>
      <c r="C846" s="173"/>
      <c r="D846" s="174" t="s">
        <v>71</v>
      </c>
      <c r="E846" s="198" t="s">
        <v>339</v>
      </c>
      <c r="F846" s="198" t="s">
        <v>340</v>
      </c>
      <c r="G846" s="173"/>
      <c r="H846" s="173"/>
      <c r="I846" s="176"/>
      <c r="J846" s="199">
        <f>BK846</f>
        <v>0</v>
      </c>
      <c r="K846" s="173"/>
      <c r="L846" s="178"/>
      <c r="M846" s="179"/>
      <c r="N846" s="180"/>
      <c r="O846" s="180"/>
      <c r="P846" s="181">
        <f>SUM(P847:P850)</f>
        <v>0</v>
      </c>
      <c r="Q846" s="180"/>
      <c r="R846" s="181">
        <f>SUM(R847:R850)</f>
        <v>0</v>
      </c>
      <c r="S846" s="180"/>
      <c r="T846" s="182">
        <f>SUM(T847:T850)</f>
        <v>0</v>
      </c>
      <c r="AR846" s="183" t="s">
        <v>80</v>
      </c>
      <c r="AT846" s="184" t="s">
        <v>71</v>
      </c>
      <c r="AU846" s="184" t="s">
        <v>80</v>
      </c>
      <c r="AY846" s="183" t="s">
        <v>219</v>
      </c>
      <c r="BK846" s="185">
        <f>SUM(BK847:BK850)</f>
        <v>0</v>
      </c>
    </row>
    <row r="847" spans="2:65" s="1" customFormat="1" ht="16.5" customHeight="1">
      <c r="B847" s="37"/>
      <c r="C847" s="186" t="s">
        <v>589</v>
      </c>
      <c r="D847" s="186" t="s">
        <v>220</v>
      </c>
      <c r="E847" s="187" t="s">
        <v>341</v>
      </c>
      <c r="F847" s="188" t="s">
        <v>342</v>
      </c>
      <c r="G847" s="189" t="s">
        <v>236</v>
      </c>
      <c r="H847" s="190">
        <v>22</v>
      </c>
      <c r="I847" s="191"/>
      <c r="J847" s="192">
        <f>ROUND(I847*H847,2)</f>
        <v>0</v>
      </c>
      <c r="K847" s="188" t="s">
        <v>224</v>
      </c>
      <c r="L847" s="57"/>
      <c r="M847" s="193" t="s">
        <v>21</v>
      </c>
      <c r="N847" s="194" t="s">
        <v>43</v>
      </c>
      <c r="O847" s="38"/>
      <c r="P847" s="195">
        <f>O847*H847</f>
        <v>0</v>
      </c>
      <c r="Q847" s="195">
        <v>0</v>
      </c>
      <c r="R847" s="195">
        <f>Q847*H847</f>
        <v>0</v>
      </c>
      <c r="S847" s="195">
        <v>0</v>
      </c>
      <c r="T847" s="196">
        <f>S847*H847</f>
        <v>0</v>
      </c>
      <c r="AR847" s="20" t="s">
        <v>225</v>
      </c>
      <c r="AT847" s="20" t="s">
        <v>220</v>
      </c>
      <c r="AU847" s="20" t="s">
        <v>82</v>
      </c>
      <c r="AY847" s="20" t="s">
        <v>219</v>
      </c>
      <c r="BE847" s="197">
        <f>IF(N847="základní",J847,0)</f>
        <v>0</v>
      </c>
      <c r="BF847" s="197">
        <f>IF(N847="snížená",J847,0)</f>
        <v>0</v>
      </c>
      <c r="BG847" s="197">
        <f>IF(N847="zákl. přenesená",J847,0)</f>
        <v>0</v>
      </c>
      <c r="BH847" s="197">
        <f>IF(N847="sníž. přenesená",J847,0)</f>
        <v>0</v>
      </c>
      <c r="BI847" s="197">
        <f>IF(N847="nulová",J847,0)</f>
        <v>0</v>
      </c>
      <c r="BJ847" s="20" t="s">
        <v>80</v>
      </c>
      <c r="BK847" s="197">
        <f>ROUND(I847*H847,2)</f>
        <v>0</v>
      </c>
      <c r="BL847" s="20" t="s">
        <v>225</v>
      </c>
      <c r="BM847" s="20" t="s">
        <v>854</v>
      </c>
    </row>
    <row r="848" spans="2:65" s="1" customFormat="1" ht="16.5" customHeight="1">
      <c r="B848" s="37"/>
      <c r="C848" s="186" t="s">
        <v>855</v>
      </c>
      <c r="D848" s="186" t="s">
        <v>220</v>
      </c>
      <c r="E848" s="187" t="s">
        <v>468</v>
      </c>
      <c r="F848" s="188" t="s">
        <v>346</v>
      </c>
      <c r="G848" s="189" t="s">
        <v>236</v>
      </c>
      <c r="H848" s="190">
        <v>12</v>
      </c>
      <c r="I848" s="191"/>
      <c r="J848" s="192">
        <f>ROUND(I848*H848,2)</f>
        <v>0</v>
      </c>
      <c r="K848" s="188" t="s">
        <v>224</v>
      </c>
      <c r="L848" s="57"/>
      <c r="M848" s="193" t="s">
        <v>21</v>
      </c>
      <c r="N848" s="194" t="s">
        <v>43</v>
      </c>
      <c r="O848" s="38"/>
      <c r="P848" s="195">
        <f>O848*H848</f>
        <v>0</v>
      </c>
      <c r="Q848" s="195">
        <v>0</v>
      </c>
      <c r="R848" s="195">
        <f>Q848*H848</f>
        <v>0</v>
      </c>
      <c r="S848" s="195">
        <v>0</v>
      </c>
      <c r="T848" s="196">
        <f>S848*H848</f>
        <v>0</v>
      </c>
      <c r="AR848" s="20" t="s">
        <v>225</v>
      </c>
      <c r="AT848" s="20" t="s">
        <v>220</v>
      </c>
      <c r="AU848" s="20" t="s">
        <v>82</v>
      </c>
      <c r="AY848" s="20" t="s">
        <v>219</v>
      </c>
      <c r="BE848" s="197">
        <f>IF(N848="základní",J848,0)</f>
        <v>0</v>
      </c>
      <c r="BF848" s="197">
        <f>IF(N848="snížená",J848,0)</f>
        <v>0</v>
      </c>
      <c r="BG848" s="197">
        <f>IF(N848="zákl. přenesená",J848,0)</f>
        <v>0</v>
      </c>
      <c r="BH848" s="197">
        <f>IF(N848="sníž. přenesená",J848,0)</f>
        <v>0</v>
      </c>
      <c r="BI848" s="197">
        <f>IF(N848="nulová",J848,0)</f>
        <v>0</v>
      </c>
      <c r="BJ848" s="20" t="s">
        <v>80</v>
      </c>
      <c r="BK848" s="197">
        <f>ROUND(I848*H848,2)</f>
        <v>0</v>
      </c>
      <c r="BL848" s="20" t="s">
        <v>225</v>
      </c>
      <c r="BM848" s="20" t="s">
        <v>856</v>
      </c>
    </row>
    <row r="849" spans="2:65" s="1" customFormat="1" ht="16.5" customHeight="1">
      <c r="B849" s="37"/>
      <c r="C849" s="186" t="s">
        <v>592</v>
      </c>
      <c r="D849" s="186" t="s">
        <v>220</v>
      </c>
      <c r="E849" s="187" t="s">
        <v>348</v>
      </c>
      <c r="F849" s="188" t="s">
        <v>349</v>
      </c>
      <c r="G849" s="189" t="s">
        <v>236</v>
      </c>
      <c r="H849" s="190">
        <v>2</v>
      </c>
      <c r="I849" s="191"/>
      <c r="J849" s="192">
        <f>ROUND(I849*H849,2)</f>
        <v>0</v>
      </c>
      <c r="K849" s="188" t="s">
        <v>224</v>
      </c>
      <c r="L849" s="57"/>
      <c r="M849" s="193" t="s">
        <v>21</v>
      </c>
      <c r="N849" s="194" t="s">
        <v>43</v>
      </c>
      <c r="O849" s="38"/>
      <c r="P849" s="195">
        <f>O849*H849</f>
        <v>0</v>
      </c>
      <c r="Q849" s="195">
        <v>0</v>
      </c>
      <c r="R849" s="195">
        <f>Q849*H849</f>
        <v>0</v>
      </c>
      <c r="S849" s="195">
        <v>0</v>
      </c>
      <c r="T849" s="196">
        <f>S849*H849</f>
        <v>0</v>
      </c>
      <c r="AR849" s="20" t="s">
        <v>225</v>
      </c>
      <c r="AT849" s="20" t="s">
        <v>220</v>
      </c>
      <c r="AU849" s="20" t="s">
        <v>82</v>
      </c>
      <c r="AY849" s="20" t="s">
        <v>219</v>
      </c>
      <c r="BE849" s="197">
        <f>IF(N849="základní",J849,0)</f>
        <v>0</v>
      </c>
      <c r="BF849" s="197">
        <f>IF(N849="snížená",J849,0)</f>
        <v>0</v>
      </c>
      <c r="BG849" s="197">
        <f>IF(N849="zákl. přenesená",J849,0)</f>
        <v>0</v>
      </c>
      <c r="BH849" s="197">
        <f>IF(N849="sníž. přenesená",J849,0)</f>
        <v>0</v>
      </c>
      <c r="BI849" s="197">
        <f>IF(N849="nulová",J849,0)</f>
        <v>0</v>
      </c>
      <c r="BJ849" s="20" t="s">
        <v>80</v>
      </c>
      <c r="BK849" s="197">
        <f>ROUND(I849*H849,2)</f>
        <v>0</v>
      </c>
      <c r="BL849" s="20" t="s">
        <v>225</v>
      </c>
      <c r="BM849" s="20" t="s">
        <v>857</v>
      </c>
    </row>
    <row r="850" spans="2:65" s="1" customFormat="1" ht="16.5" customHeight="1">
      <c r="B850" s="37"/>
      <c r="C850" s="186" t="s">
        <v>858</v>
      </c>
      <c r="D850" s="186" t="s">
        <v>220</v>
      </c>
      <c r="E850" s="187" t="s">
        <v>352</v>
      </c>
      <c r="F850" s="188" t="s">
        <v>353</v>
      </c>
      <c r="G850" s="189" t="s">
        <v>236</v>
      </c>
      <c r="H850" s="190">
        <v>1</v>
      </c>
      <c r="I850" s="191"/>
      <c r="J850" s="192">
        <f>ROUND(I850*H850,2)</f>
        <v>0</v>
      </c>
      <c r="K850" s="188" t="s">
        <v>224</v>
      </c>
      <c r="L850" s="57"/>
      <c r="M850" s="193" t="s">
        <v>21</v>
      </c>
      <c r="N850" s="194" t="s">
        <v>43</v>
      </c>
      <c r="O850" s="38"/>
      <c r="P850" s="195">
        <f>O850*H850</f>
        <v>0</v>
      </c>
      <c r="Q850" s="195">
        <v>0</v>
      </c>
      <c r="R850" s="195">
        <f>Q850*H850</f>
        <v>0</v>
      </c>
      <c r="S850" s="195">
        <v>0</v>
      </c>
      <c r="T850" s="196">
        <f>S850*H850</f>
        <v>0</v>
      </c>
      <c r="AR850" s="20" t="s">
        <v>225</v>
      </c>
      <c r="AT850" s="20" t="s">
        <v>220</v>
      </c>
      <c r="AU850" s="20" t="s">
        <v>82</v>
      </c>
      <c r="AY850" s="20" t="s">
        <v>219</v>
      </c>
      <c r="BE850" s="197">
        <f>IF(N850="základní",J850,0)</f>
        <v>0</v>
      </c>
      <c r="BF850" s="197">
        <f>IF(N850="snížená",J850,0)</f>
        <v>0</v>
      </c>
      <c r="BG850" s="197">
        <f>IF(N850="zákl. přenesená",J850,0)</f>
        <v>0</v>
      </c>
      <c r="BH850" s="197">
        <f>IF(N850="sníž. přenesená",J850,0)</f>
        <v>0</v>
      </c>
      <c r="BI850" s="197">
        <f>IF(N850="nulová",J850,0)</f>
        <v>0</v>
      </c>
      <c r="BJ850" s="20" t="s">
        <v>80</v>
      </c>
      <c r="BK850" s="197">
        <f>ROUND(I850*H850,2)</f>
        <v>0</v>
      </c>
      <c r="BL850" s="20" t="s">
        <v>225</v>
      </c>
      <c r="BM850" s="20" t="s">
        <v>859</v>
      </c>
    </row>
    <row r="851" spans="2:63" s="10" customFormat="1" ht="29.85" customHeight="1">
      <c r="B851" s="172"/>
      <c r="C851" s="173"/>
      <c r="D851" s="174" t="s">
        <v>71</v>
      </c>
      <c r="E851" s="198" t="s">
        <v>355</v>
      </c>
      <c r="F851" s="198" t="s">
        <v>356</v>
      </c>
      <c r="G851" s="173"/>
      <c r="H851" s="173"/>
      <c r="I851" s="176"/>
      <c r="J851" s="199">
        <f>BK851</f>
        <v>0</v>
      </c>
      <c r="K851" s="173"/>
      <c r="L851" s="178"/>
      <c r="M851" s="179"/>
      <c r="N851" s="180"/>
      <c r="O851" s="180"/>
      <c r="P851" s="181">
        <f>P852</f>
        <v>0</v>
      </c>
      <c r="Q851" s="180"/>
      <c r="R851" s="181">
        <f>R852</f>
        <v>0</v>
      </c>
      <c r="S851" s="180"/>
      <c r="T851" s="182">
        <f>T852</f>
        <v>0</v>
      </c>
      <c r="AR851" s="183" t="s">
        <v>80</v>
      </c>
      <c r="AT851" s="184" t="s">
        <v>71</v>
      </c>
      <c r="AU851" s="184" t="s">
        <v>80</v>
      </c>
      <c r="AY851" s="183" t="s">
        <v>219</v>
      </c>
      <c r="BK851" s="185">
        <f>BK852</f>
        <v>0</v>
      </c>
    </row>
    <row r="852" spans="2:65" s="1" customFormat="1" ht="16.5" customHeight="1">
      <c r="B852" s="37"/>
      <c r="C852" s="186" t="s">
        <v>597</v>
      </c>
      <c r="D852" s="186" t="s">
        <v>220</v>
      </c>
      <c r="E852" s="187" t="s">
        <v>357</v>
      </c>
      <c r="F852" s="188" t="s">
        <v>358</v>
      </c>
      <c r="G852" s="189" t="s">
        <v>236</v>
      </c>
      <c r="H852" s="190">
        <v>2</v>
      </c>
      <c r="I852" s="191"/>
      <c r="J852" s="192">
        <f>ROUND(I852*H852,2)</f>
        <v>0</v>
      </c>
      <c r="K852" s="188" t="s">
        <v>224</v>
      </c>
      <c r="L852" s="57"/>
      <c r="M852" s="193" t="s">
        <v>21</v>
      </c>
      <c r="N852" s="194" t="s">
        <v>43</v>
      </c>
      <c r="O852" s="38"/>
      <c r="P852" s="195">
        <f>O852*H852</f>
        <v>0</v>
      </c>
      <c r="Q852" s="195">
        <v>0</v>
      </c>
      <c r="R852" s="195">
        <f>Q852*H852</f>
        <v>0</v>
      </c>
      <c r="S852" s="195">
        <v>0</v>
      </c>
      <c r="T852" s="196">
        <f>S852*H852</f>
        <v>0</v>
      </c>
      <c r="AR852" s="20" t="s">
        <v>225</v>
      </c>
      <c r="AT852" s="20" t="s">
        <v>220</v>
      </c>
      <c r="AU852" s="20" t="s">
        <v>82</v>
      </c>
      <c r="AY852" s="20" t="s">
        <v>219</v>
      </c>
      <c r="BE852" s="197">
        <f>IF(N852="základní",J852,0)</f>
        <v>0</v>
      </c>
      <c r="BF852" s="197">
        <f>IF(N852="snížená",J852,0)</f>
        <v>0</v>
      </c>
      <c r="BG852" s="197">
        <f>IF(N852="zákl. přenesená",J852,0)</f>
        <v>0</v>
      </c>
      <c r="BH852" s="197">
        <f>IF(N852="sníž. přenesená",J852,0)</f>
        <v>0</v>
      </c>
      <c r="BI852" s="197">
        <f>IF(N852="nulová",J852,0)</f>
        <v>0</v>
      </c>
      <c r="BJ852" s="20" t="s">
        <v>80</v>
      </c>
      <c r="BK852" s="197">
        <f>ROUND(I852*H852,2)</f>
        <v>0</v>
      </c>
      <c r="BL852" s="20" t="s">
        <v>225</v>
      </c>
      <c r="BM852" s="20" t="s">
        <v>860</v>
      </c>
    </row>
    <row r="853" spans="2:63" s="10" customFormat="1" ht="29.85" customHeight="1">
      <c r="B853" s="172"/>
      <c r="C853" s="173"/>
      <c r="D853" s="174" t="s">
        <v>71</v>
      </c>
      <c r="E853" s="198" t="s">
        <v>360</v>
      </c>
      <c r="F853" s="198" t="s">
        <v>361</v>
      </c>
      <c r="G853" s="173"/>
      <c r="H853" s="173"/>
      <c r="I853" s="176"/>
      <c r="J853" s="199">
        <f>BK853</f>
        <v>0</v>
      </c>
      <c r="K853" s="173"/>
      <c r="L853" s="178"/>
      <c r="M853" s="179"/>
      <c r="N853" s="180"/>
      <c r="O853" s="180"/>
      <c r="P853" s="181">
        <f>P854</f>
        <v>0</v>
      </c>
      <c r="Q853" s="180"/>
      <c r="R853" s="181">
        <f>R854</f>
        <v>0</v>
      </c>
      <c r="S853" s="180"/>
      <c r="T853" s="182">
        <f>T854</f>
        <v>0</v>
      </c>
      <c r="AR853" s="183" t="s">
        <v>80</v>
      </c>
      <c r="AT853" s="184" t="s">
        <v>71</v>
      </c>
      <c r="AU853" s="184" t="s">
        <v>80</v>
      </c>
      <c r="AY853" s="183" t="s">
        <v>219</v>
      </c>
      <c r="BK853" s="185">
        <f>BK854</f>
        <v>0</v>
      </c>
    </row>
    <row r="854" spans="2:65" s="1" customFormat="1" ht="16.5" customHeight="1">
      <c r="B854" s="37"/>
      <c r="C854" s="186" t="s">
        <v>861</v>
      </c>
      <c r="D854" s="186" t="s">
        <v>220</v>
      </c>
      <c r="E854" s="187" t="s">
        <v>363</v>
      </c>
      <c r="F854" s="188" t="s">
        <v>364</v>
      </c>
      <c r="G854" s="189" t="s">
        <v>236</v>
      </c>
      <c r="H854" s="190">
        <v>2</v>
      </c>
      <c r="I854" s="191"/>
      <c r="J854" s="192">
        <f>ROUND(I854*H854,2)</f>
        <v>0</v>
      </c>
      <c r="K854" s="188" t="s">
        <v>224</v>
      </c>
      <c r="L854" s="57"/>
      <c r="M854" s="193" t="s">
        <v>21</v>
      </c>
      <c r="N854" s="194" t="s">
        <v>43</v>
      </c>
      <c r="O854" s="38"/>
      <c r="P854" s="195">
        <f>O854*H854</f>
        <v>0</v>
      </c>
      <c r="Q854" s="195">
        <v>0</v>
      </c>
      <c r="R854" s="195">
        <f>Q854*H854</f>
        <v>0</v>
      </c>
      <c r="S854" s="195">
        <v>0</v>
      </c>
      <c r="T854" s="196">
        <f>S854*H854</f>
        <v>0</v>
      </c>
      <c r="AR854" s="20" t="s">
        <v>225</v>
      </c>
      <c r="AT854" s="20" t="s">
        <v>220</v>
      </c>
      <c r="AU854" s="20" t="s">
        <v>82</v>
      </c>
      <c r="AY854" s="20" t="s">
        <v>219</v>
      </c>
      <c r="BE854" s="197">
        <f>IF(N854="základní",J854,0)</f>
        <v>0</v>
      </c>
      <c r="BF854" s="197">
        <f>IF(N854="snížená",J854,0)</f>
        <v>0</v>
      </c>
      <c r="BG854" s="197">
        <f>IF(N854="zákl. přenesená",J854,0)</f>
        <v>0</v>
      </c>
      <c r="BH854" s="197">
        <f>IF(N854="sníž. přenesená",J854,0)</f>
        <v>0</v>
      </c>
      <c r="BI854" s="197">
        <f>IF(N854="nulová",J854,0)</f>
        <v>0</v>
      </c>
      <c r="BJ854" s="20" t="s">
        <v>80</v>
      </c>
      <c r="BK854" s="197">
        <f>ROUND(I854*H854,2)</f>
        <v>0</v>
      </c>
      <c r="BL854" s="20" t="s">
        <v>225</v>
      </c>
      <c r="BM854" s="20" t="s">
        <v>862</v>
      </c>
    </row>
    <row r="855" spans="2:63" s="10" customFormat="1" ht="29.85" customHeight="1">
      <c r="B855" s="172"/>
      <c r="C855" s="173"/>
      <c r="D855" s="174" t="s">
        <v>71</v>
      </c>
      <c r="E855" s="198" t="s">
        <v>256</v>
      </c>
      <c r="F855" s="198" t="s">
        <v>257</v>
      </c>
      <c r="G855" s="173"/>
      <c r="H855" s="173"/>
      <c r="I855" s="176"/>
      <c r="J855" s="199">
        <f>BK855</f>
        <v>0</v>
      </c>
      <c r="K855" s="173"/>
      <c r="L855" s="178"/>
      <c r="M855" s="179"/>
      <c r="N855" s="180"/>
      <c r="O855" s="180"/>
      <c r="P855" s="181">
        <f>P856</f>
        <v>0</v>
      </c>
      <c r="Q855" s="180"/>
      <c r="R855" s="181">
        <f>R856</f>
        <v>0</v>
      </c>
      <c r="S855" s="180"/>
      <c r="T855" s="182">
        <f>T856</f>
        <v>0</v>
      </c>
      <c r="AR855" s="183" t="s">
        <v>80</v>
      </c>
      <c r="AT855" s="184" t="s">
        <v>71</v>
      </c>
      <c r="AU855" s="184" t="s">
        <v>80</v>
      </c>
      <c r="AY855" s="183" t="s">
        <v>219</v>
      </c>
      <c r="BK855" s="185">
        <f>BK856</f>
        <v>0</v>
      </c>
    </row>
    <row r="856" spans="2:65" s="1" customFormat="1" ht="16.5" customHeight="1">
      <c r="B856" s="37"/>
      <c r="C856" s="186" t="s">
        <v>600</v>
      </c>
      <c r="D856" s="186" t="s">
        <v>220</v>
      </c>
      <c r="E856" s="187" t="s">
        <v>530</v>
      </c>
      <c r="F856" s="188" t="s">
        <v>260</v>
      </c>
      <c r="G856" s="189" t="s">
        <v>223</v>
      </c>
      <c r="H856" s="190">
        <v>1</v>
      </c>
      <c r="I856" s="191"/>
      <c r="J856" s="192">
        <f>ROUND(I856*H856,2)</f>
        <v>0</v>
      </c>
      <c r="K856" s="188" t="s">
        <v>224</v>
      </c>
      <c r="L856" s="57"/>
      <c r="M856" s="193" t="s">
        <v>21</v>
      </c>
      <c r="N856" s="194" t="s">
        <v>43</v>
      </c>
      <c r="O856" s="38"/>
      <c r="P856" s="195">
        <f>O856*H856</f>
        <v>0</v>
      </c>
      <c r="Q856" s="195">
        <v>0</v>
      </c>
      <c r="R856" s="195">
        <f>Q856*H856</f>
        <v>0</v>
      </c>
      <c r="S856" s="195">
        <v>0</v>
      </c>
      <c r="T856" s="196">
        <f>S856*H856</f>
        <v>0</v>
      </c>
      <c r="AR856" s="20" t="s">
        <v>225</v>
      </c>
      <c r="AT856" s="20" t="s">
        <v>220</v>
      </c>
      <c r="AU856" s="20" t="s">
        <v>82</v>
      </c>
      <c r="AY856" s="20" t="s">
        <v>219</v>
      </c>
      <c r="BE856" s="197">
        <f>IF(N856="základní",J856,0)</f>
        <v>0</v>
      </c>
      <c r="BF856" s="197">
        <f>IF(N856="snížená",J856,0)</f>
        <v>0</v>
      </c>
      <c r="BG856" s="197">
        <f>IF(N856="zákl. přenesená",J856,0)</f>
        <v>0</v>
      </c>
      <c r="BH856" s="197">
        <f>IF(N856="sníž. přenesená",J856,0)</f>
        <v>0</v>
      </c>
      <c r="BI856" s="197">
        <f>IF(N856="nulová",J856,0)</f>
        <v>0</v>
      </c>
      <c r="BJ856" s="20" t="s">
        <v>80</v>
      </c>
      <c r="BK856" s="197">
        <f>ROUND(I856*H856,2)</f>
        <v>0</v>
      </c>
      <c r="BL856" s="20" t="s">
        <v>225</v>
      </c>
      <c r="BM856" s="20" t="s">
        <v>863</v>
      </c>
    </row>
    <row r="857" spans="2:63" s="10" customFormat="1" ht="29.85" customHeight="1">
      <c r="B857" s="172"/>
      <c r="C857" s="173"/>
      <c r="D857" s="174" t="s">
        <v>71</v>
      </c>
      <c r="E857" s="198" t="s">
        <v>262</v>
      </c>
      <c r="F857" s="198" t="s">
        <v>263</v>
      </c>
      <c r="G857" s="173"/>
      <c r="H857" s="173"/>
      <c r="I857" s="176"/>
      <c r="J857" s="199">
        <f>BK857</f>
        <v>0</v>
      </c>
      <c r="K857" s="173"/>
      <c r="L857" s="178"/>
      <c r="M857" s="179"/>
      <c r="N857" s="180"/>
      <c r="O857" s="180"/>
      <c r="P857" s="181">
        <f>SUM(P858:P864)</f>
        <v>0</v>
      </c>
      <c r="Q857" s="180"/>
      <c r="R857" s="181">
        <f>SUM(R858:R864)</f>
        <v>0</v>
      </c>
      <c r="S857" s="180"/>
      <c r="T857" s="182">
        <f>SUM(T858:T864)</f>
        <v>0</v>
      </c>
      <c r="AR857" s="183" t="s">
        <v>80</v>
      </c>
      <c r="AT857" s="184" t="s">
        <v>71</v>
      </c>
      <c r="AU857" s="184" t="s">
        <v>80</v>
      </c>
      <c r="AY857" s="183" t="s">
        <v>219</v>
      </c>
      <c r="BK857" s="185">
        <f>SUM(BK858:BK864)</f>
        <v>0</v>
      </c>
    </row>
    <row r="858" spans="2:65" s="1" customFormat="1" ht="16.5" customHeight="1">
      <c r="B858" s="37"/>
      <c r="C858" s="186" t="s">
        <v>864</v>
      </c>
      <c r="D858" s="186" t="s">
        <v>220</v>
      </c>
      <c r="E858" s="187" t="s">
        <v>264</v>
      </c>
      <c r="F858" s="188" t="s">
        <v>265</v>
      </c>
      <c r="G858" s="189" t="s">
        <v>236</v>
      </c>
      <c r="H858" s="190">
        <v>3</v>
      </c>
      <c r="I858" s="191"/>
      <c r="J858" s="192">
        <f aca="true" t="shared" si="220" ref="J858:J864">ROUND(I858*H858,2)</f>
        <v>0</v>
      </c>
      <c r="K858" s="188" t="s">
        <v>224</v>
      </c>
      <c r="L858" s="57"/>
      <c r="M858" s="193" t="s">
        <v>21</v>
      </c>
      <c r="N858" s="194" t="s">
        <v>43</v>
      </c>
      <c r="O858" s="38"/>
      <c r="P858" s="195">
        <f aca="true" t="shared" si="221" ref="P858:P864">O858*H858</f>
        <v>0</v>
      </c>
      <c r="Q858" s="195">
        <v>0</v>
      </c>
      <c r="R858" s="195">
        <f aca="true" t="shared" si="222" ref="R858:R864">Q858*H858</f>
        <v>0</v>
      </c>
      <c r="S858" s="195">
        <v>0</v>
      </c>
      <c r="T858" s="196">
        <f aca="true" t="shared" si="223" ref="T858:T864">S858*H858</f>
        <v>0</v>
      </c>
      <c r="AR858" s="20" t="s">
        <v>225</v>
      </c>
      <c r="AT858" s="20" t="s">
        <v>220</v>
      </c>
      <c r="AU858" s="20" t="s">
        <v>82</v>
      </c>
      <c r="AY858" s="20" t="s">
        <v>219</v>
      </c>
      <c r="BE858" s="197">
        <f aca="true" t="shared" si="224" ref="BE858:BE864">IF(N858="základní",J858,0)</f>
        <v>0</v>
      </c>
      <c r="BF858" s="197">
        <f aca="true" t="shared" si="225" ref="BF858:BF864">IF(N858="snížená",J858,0)</f>
        <v>0</v>
      </c>
      <c r="BG858" s="197">
        <f aca="true" t="shared" si="226" ref="BG858:BG864">IF(N858="zákl. přenesená",J858,0)</f>
        <v>0</v>
      </c>
      <c r="BH858" s="197">
        <f aca="true" t="shared" si="227" ref="BH858:BH864">IF(N858="sníž. přenesená",J858,0)</f>
        <v>0</v>
      </c>
      <c r="BI858" s="197">
        <f aca="true" t="shared" si="228" ref="BI858:BI864">IF(N858="nulová",J858,0)</f>
        <v>0</v>
      </c>
      <c r="BJ858" s="20" t="s">
        <v>80</v>
      </c>
      <c r="BK858" s="197">
        <f aca="true" t="shared" si="229" ref="BK858:BK864">ROUND(I858*H858,2)</f>
        <v>0</v>
      </c>
      <c r="BL858" s="20" t="s">
        <v>225</v>
      </c>
      <c r="BM858" s="20" t="s">
        <v>865</v>
      </c>
    </row>
    <row r="859" spans="2:65" s="1" customFormat="1" ht="16.5" customHeight="1">
      <c r="B859" s="37"/>
      <c r="C859" s="186" t="s">
        <v>601</v>
      </c>
      <c r="D859" s="186" t="s">
        <v>220</v>
      </c>
      <c r="E859" s="187" t="s">
        <v>268</v>
      </c>
      <c r="F859" s="188" t="s">
        <v>269</v>
      </c>
      <c r="G859" s="189" t="s">
        <v>236</v>
      </c>
      <c r="H859" s="190">
        <v>14</v>
      </c>
      <c r="I859" s="191"/>
      <c r="J859" s="192">
        <f t="shared" si="220"/>
        <v>0</v>
      </c>
      <c r="K859" s="188" t="s">
        <v>224</v>
      </c>
      <c r="L859" s="57"/>
      <c r="M859" s="193" t="s">
        <v>21</v>
      </c>
      <c r="N859" s="194" t="s">
        <v>43</v>
      </c>
      <c r="O859" s="38"/>
      <c r="P859" s="195">
        <f t="shared" si="221"/>
        <v>0</v>
      </c>
      <c r="Q859" s="195">
        <v>0</v>
      </c>
      <c r="R859" s="195">
        <f t="shared" si="222"/>
        <v>0</v>
      </c>
      <c r="S859" s="195">
        <v>0</v>
      </c>
      <c r="T859" s="196">
        <f t="shared" si="223"/>
        <v>0</v>
      </c>
      <c r="AR859" s="20" t="s">
        <v>225</v>
      </c>
      <c r="AT859" s="20" t="s">
        <v>220</v>
      </c>
      <c r="AU859" s="20" t="s">
        <v>82</v>
      </c>
      <c r="AY859" s="20" t="s">
        <v>219</v>
      </c>
      <c r="BE859" s="197">
        <f t="shared" si="224"/>
        <v>0</v>
      </c>
      <c r="BF859" s="197">
        <f t="shared" si="225"/>
        <v>0</v>
      </c>
      <c r="BG859" s="197">
        <f t="shared" si="226"/>
        <v>0</v>
      </c>
      <c r="BH859" s="197">
        <f t="shared" si="227"/>
        <v>0</v>
      </c>
      <c r="BI859" s="197">
        <f t="shared" si="228"/>
        <v>0</v>
      </c>
      <c r="BJ859" s="20" t="s">
        <v>80</v>
      </c>
      <c r="BK859" s="197">
        <f t="shared" si="229"/>
        <v>0</v>
      </c>
      <c r="BL859" s="20" t="s">
        <v>225</v>
      </c>
      <c r="BM859" s="20" t="s">
        <v>866</v>
      </c>
    </row>
    <row r="860" spans="2:65" s="1" customFormat="1" ht="16.5" customHeight="1">
      <c r="B860" s="37"/>
      <c r="C860" s="186" t="s">
        <v>867</v>
      </c>
      <c r="D860" s="186" t="s">
        <v>220</v>
      </c>
      <c r="E860" s="187" t="s">
        <v>372</v>
      </c>
      <c r="F860" s="188" t="s">
        <v>373</v>
      </c>
      <c r="G860" s="189" t="s">
        <v>236</v>
      </c>
      <c r="H860" s="190">
        <v>2</v>
      </c>
      <c r="I860" s="191"/>
      <c r="J860" s="192">
        <f t="shared" si="220"/>
        <v>0</v>
      </c>
      <c r="K860" s="188" t="s">
        <v>224</v>
      </c>
      <c r="L860" s="57"/>
      <c r="M860" s="193" t="s">
        <v>21</v>
      </c>
      <c r="N860" s="194" t="s">
        <v>43</v>
      </c>
      <c r="O860" s="38"/>
      <c r="P860" s="195">
        <f t="shared" si="221"/>
        <v>0</v>
      </c>
      <c r="Q860" s="195">
        <v>0</v>
      </c>
      <c r="R860" s="195">
        <f t="shared" si="222"/>
        <v>0</v>
      </c>
      <c r="S860" s="195">
        <v>0</v>
      </c>
      <c r="T860" s="196">
        <f t="shared" si="223"/>
        <v>0</v>
      </c>
      <c r="AR860" s="20" t="s">
        <v>225</v>
      </c>
      <c r="AT860" s="20" t="s">
        <v>220</v>
      </c>
      <c r="AU860" s="20" t="s">
        <v>82</v>
      </c>
      <c r="AY860" s="20" t="s">
        <v>219</v>
      </c>
      <c r="BE860" s="197">
        <f t="shared" si="224"/>
        <v>0</v>
      </c>
      <c r="BF860" s="197">
        <f t="shared" si="225"/>
        <v>0</v>
      </c>
      <c r="BG860" s="197">
        <f t="shared" si="226"/>
        <v>0</v>
      </c>
      <c r="BH860" s="197">
        <f t="shared" si="227"/>
        <v>0</v>
      </c>
      <c r="BI860" s="197">
        <f t="shared" si="228"/>
        <v>0</v>
      </c>
      <c r="BJ860" s="20" t="s">
        <v>80</v>
      </c>
      <c r="BK860" s="197">
        <f t="shared" si="229"/>
        <v>0</v>
      </c>
      <c r="BL860" s="20" t="s">
        <v>225</v>
      </c>
      <c r="BM860" s="20" t="s">
        <v>868</v>
      </c>
    </row>
    <row r="861" spans="2:65" s="1" customFormat="1" ht="16.5" customHeight="1">
      <c r="B861" s="37"/>
      <c r="C861" s="186" t="s">
        <v>603</v>
      </c>
      <c r="D861" s="186" t="s">
        <v>220</v>
      </c>
      <c r="E861" s="187" t="s">
        <v>869</v>
      </c>
      <c r="F861" s="188" t="s">
        <v>272</v>
      </c>
      <c r="G861" s="189" t="s">
        <v>223</v>
      </c>
      <c r="H861" s="190">
        <v>1</v>
      </c>
      <c r="I861" s="191"/>
      <c r="J861" s="192">
        <f t="shared" si="220"/>
        <v>0</v>
      </c>
      <c r="K861" s="188" t="s">
        <v>224</v>
      </c>
      <c r="L861" s="57"/>
      <c r="M861" s="193" t="s">
        <v>21</v>
      </c>
      <c r="N861" s="194" t="s">
        <v>43</v>
      </c>
      <c r="O861" s="38"/>
      <c r="P861" s="195">
        <f t="shared" si="221"/>
        <v>0</v>
      </c>
      <c r="Q861" s="195">
        <v>0</v>
      </c>
      <c r="R861" s="195">
        <f t="shared" si="222"/>
        <v>0</v>
      </c>
      <c r="S861" s="195">
        <v>0</v>
      </c>
      <c r="T861" s="196">
        <f t="shared" si="223"/>
        <v>0</v>
      </c>
      <c r="AR861" s="20" t="s">
        <v>225</v>
      </c>
      <c r="AT861" s="20" t="s">
        <v>220</v>
      </c>
      <c r="AU861" s="20" t="s">
        <v>82</v>
      </c>
      <c r="AY861" s="20" t="s">
        <v>219</v>
      </c>
      <c r="BE861" s="197">
        <f t="shared" si="224"/>
        <v>0</v>
      </c>
      <c r="BF861" s="197">
        <f t="shared" si="225"/>
        <v>0</v>
      </c>
      <c r="BG861" s="197">
        <f t="shared" si="226"/>
        <v>0</v>
      </c>
      <c r="BH861" s="197">
        <f t="shared" si="227"/>
        <v>0</v>
      </c>
      <c r="BI861" s="197">
        <f t="shared" si="228"/>
        <v>0</v>
      </c>
      <c r="BJ861" s="20" t="s">
        <v>80</v>
      </c>
      <c r="BK861" s="197">
        <f t="shared" si="229"/>
        <v>0</v>
      </c>
      <c r="BL861" s="20" t="s">
        <v>225</v>
      </c>
      <c r="BM861" s="20" t="s">
        <v>870</v>
      </c>
    </row>
    <row r="862" spans="2:65" s="1" customFormat="1" ht="16.5" customHeight="1">
      <c r="B862" s="37"/>
      <c r="C862" s="186" t="s">
        <v>871</v>
      </c>
      <c r="D862" s="186" t="s">
        <v>220</v>
      </c>
      <c r="E862" s="187" t="s">
        <v>587</v>
      </c>
      <c r="F862" s="188" t="s">
        <v>379</v>
      </c>
      <c r="G862" s="189" t="s">
        <v>223</v>
      </c>
      <c r="H862" s="190">
        <v>1</v>
      </c>
      <c r="I862" s="191"/>
      <c r="J862" s="192">
        <f t="shared" si="220"/>
        <v>0</v>
      </c>
      <c r="K862" s="188" t="s">
        <v>224</v>
      </c>
      <c r="L862" s="57"/>
      <c r="M862" s="193" t="s">
        <v>21</v>
      </c>
      <c r="N862" s="194" t="s">
        <v>43</v>
      </c>
      <c r="O862" s="38"/>
      <c r="P862" s="195">
        <f t="shared" si="221"/>
        <v>0</v>
      </c>
      <c r="Q862" s="195">
        <v>0</v>
      </c>
      <c r="R862" s="195">
        <f t="shared" si="222"/>
        <v>0</v>
      </c>
      <c r="S862" s="195">
        <v>0</v>
      </c>
      <c r="T862" s="196">
        <f t="shared" si="223"/>
        <v>0</v>
      </c>
      <c r="AR862" s="20" t="s">
        <v>225</v>
      </c>
      <c r="AT862" s="20" t="s">
        <v>220</v>
      </c>
      <c r="AU862" s="20" t="s">
        <v>82</v>
      </c>
      <c r="AY862" s="20" t="s">
        <v>219</v>
      </c>
      <c r="BE862" s="197">
        <f t="shared" si="224"/>
        <v>0</v>
      </c>
      <c r="BF862" s="197">
        <f t="shared" si="225"/>
        <v>0</v>
      </c>
      <c r="BG862" s="197">
        <f t="shared" si="226"/>
        <v>0</v>
      </c>
      <c r="BH862" s="197">
        <f t="shared" si="227"/>
        <v>0</v>
      </c>
      <c r="BI862" s="197">
        <f t="shared" si="228"/>
        <v>0</v>
      </c>
      <c r="BJ862" s="20" t="s">
        <v>80</v>
      </c>
      <c r="BK862" s="197">
        <f t="shared" si="229"/>
        <v>0</v>
      </c>
      <c r="BL862" s="20" t="s">
        <v>225</v>
      </c>
      <c r="BM862" s="20" t="s">
        <v>872</v>
      </c>
    </row>
    <row r="863" spans="2:65" s="1" customFormat="1" ht="16.5" customHeight="1">
      <c r="B863" s="37"/>
      <c r="C863" s="186" t="s">
        <v>604</v>
      </c>
      <c r="D863" s="186" t="s">
        <v>220</v>
      </c>
      <c r="E863" s="187" t="s">
        <v>278</v>
      </c>
      <c r="F863" s="188" t="s">
        <v>279</v>
      </c>
      <c r="G863" s="189" t="s">
        <v>223</v>
      </c>
      <c r="H863" s="190">
        <v>1</v>
      </c>
      <c r="I863" s="191"/>
      <c r="J863" s="192">
        <f t="shared" si="220"/>
        <v>0</v>
      </c>
      <c r="K863" s="188" t="s">
        <v>224</v>
      </c>
      <c r="L863" s="57"/>
      <c r="M863" s="193" t="s">
        <v>21</v>
      </c>
      <c r="N863" s="194" t="s">
        <v>43</v>
      </c>
      <c r="O863" s="38"/>
      <c r="P863" s="195">
        <f t="shared" si="221"/>
        <v>0</v>
      </c>
      <c r="Q863" s="195">
        <v>0</v>
      </c>
      <c r="R863" s="195">
        <f t="shared" si="222"/>
        <v>0</v>
      </c>
      <c r="S863" s="195">
        <v>0</v>
      </c>
      <c r="T863" s="196">
        <f t="shared" si="223"/>
        <v>0</v>
      </c>
      <c r="AR863" s="20" t="s">
        <v>225</v>
      </c>
      <c r="AT863" s="20" t="s">
        <v>220</v>
      </c>
      <c r="AU863" s="20" t="s">
        <v>82</v>
      </c>
      <c r="AY863" s="20" t="s">
        <v>219</v>
      </c>
      <c r="BE863" s="197">
        <f t="shared" si="224"/>
        <v>0</v>
      </c>
      <c r="BF863" s="197">
        <f t="shared" si="225"/>
        <v>0</v>
      </c>
      <c r="BG863" s="197">
        <f t="shared" si="226"/>
        <v>0</v>
      </c>
      <c r="BH863" s="197">
        <f t="shared" si="227"/>
        <v>0</v>
      </c>
      <c r="BI863" s="197">
        <f t="shared" si="228"/>
        <v>0</v>
      </c>
      <c r="BJ863" s="20" t="s">
        <v>80</v>
      </c>
      <c r="BK863" s="197">
        <f t="shared" si="229"/>
        <v>0</v>
      </c>
      <c r="BL863" s="20" t="s">
        <v>225</v>
      </c>
      <c r="BM863" s="20" t="s">
        <v>873</v>
      </c>
    </row>
    <row r="864" spans="2:65" s="1" customFormat="1" ht="16.5" customHeight="1">
      <c r="B864" s="37"/>
      <c r="C864" s="186" t="s">
        <v>874</v>
      </c>
      <c r="D864" s="186" t="s">
        <v>220</v>
      </c>
      <c r="E864" s="187" t="s">
        <v>875</v>
      </c>
      <c r="F864" s="188" t="s">
        <v>282</v>
      </c>
      <c r="G864" s="189" t="s">
        <v>223</v>
      </c>
      <c r="H864" s="190">
        <v>1</v>
      </c>
      <c r="I864" s="191"/>
      <c r="J864" s="192">
        <f t="shared" si="220"/>
        <v>0</v>
      </c>
      <c r="K864" s="188" t="s">
        <v>224</v>
      </c>
      <c r="L864" s="57"/>
      <c r="M864" s="193" t="s">
        <v>21</v>
      </c>
      <c r="N864" s="194" t="s">
        <v>43</v>
      </c>
      <c r="O864" s="38"/>
      <c r="P864" s="195">
        <f t="shared" si="221"/>
        <v>0</v>
      </c>
      <c r="Q864" s="195">
        <v>0</v>
      </c>
      <c r="R864" s="195">
        <f t="shared" si="222"/>
        <v>0</v>
      </c>
      <c r="S864" s="195">
        <v>0</v>
      </c>
      <c r="T864" s="196">
        <f t="shared" si="223"/>
        <v>0</v>
      </c>
      <c r="AR864" s="20" t="s">
        <v>225</v>
      </c>
      <c r="AT864" s="20" t="s">
        <v>220</v>
      </c>
      <c r="AU864" s="20" t="s">
        <v>82</v>
      </c>
      <c r="AY864" s="20" t="s">
        <v>219</v>
      </c>
      <c r="BE864" s="197">
        <f t="shared" si="224"/>
        <v>0</v>
      </c>
      <c r="BF864" s="197">
        <f t="shared" si="225"/>
        <v>0</v>
      </c>
      <c r="BG864" s="197">
        <f t="shared" si="226"/>
        <v>0</v>
      </c>
      <c r="BH864" s="197">
        <f t="shared" si="227"/>
        <v>0</v>
      </c>
      <c r="BI864" s="197">
        <f t="shared" si="228"/>
        <v>0</v>
      </c>
      <c r="BJ864" s="20" t="s">
        <v>80</v>
      </c>
      <c r="BK864" s="197">
        <f t="shared" si="229"/>
        <v>0</v>
      </c>
      <c r="BL864" s="20" t="s">
        <v>225</v>
      </c>
      <c r="BM864" s="20" t="s">
        <v>876</v>
      </c>
    </row>
    <row r="865" spans="2:63" s="10" customFormat="1" ht="37.35" customHeight="1">
      <c r="B865" s="172"/>
      <c r="C865" s="173"/>
      <c r="D865" s="174" t="s">
        <v>71</v>
      </c>
      <c r="E865" s="175" t="s">
        <v>877</v>
      </c>
      <c r="F865" s="175" t="s">
        <v>878</v>
      </c>
      <c r="G865" s="173"/>
      <c r="H865" s="173"/>
      <c r="I865" s="176"/>
      <c r="J865" s="177">
        <f>BK865</f>
        <v>0</v>
      </c>
      <c r="K865" s="173"/>
      <c r="L865" s="178"/>
      <c r="M865" s="179"/>
      <c r="N865" s="180"/>
      <c r="O865" s="180"/>
      <c r="P865" s="181">
        <f>P866+P868+P871+P873+P876+P878+P880+P887+P892+P894+P896+P898+P900+P902</f>
        <v>0</v>
      </c>
      <c r="Q865" s="180"/>
      <c r="R865" s="181">
        <f>R866+R868+R871+R873+R876+R878+R880+R887+R892+R894+R896+R898+R900+R902</f>
        <v>0</v>
      </c>
      <c r="S865" s="180"/>
      <c r="T865" s="182">
        <f>T866+T868+T871+T873+T876+T878+T880+T887+T892+T894+T896+T898+T900+T902</f>
        <v>0</v>
      </c>
      <c r="AR865" s="183" t="s">
        <v>80</v>
      </c>
      <c r="AT865" s="184" t="s">
        <v>71</v>
      </c>
      <c r="AU865" s="184" t="s">
        <v>72</v>
      </c>
      <c r="AY865" s="183" t="s">
        <v>219</v>
      </c>
      <c r="BK865" s="185">
        <f>BK866+BK868+BK871+BK873+BK876+BK878+BK880+BK887+BK892+BK894+BK896+BK898+BK900+BK902</f>
        <v>0</v>
      </c>
    </row>
    <row r="866" spans="2:63" s="10" customFormat="1" ht="19.9" customHeight="1">
      <c r="B866" s="172"/>
      <c r="C866" s="173"/>
      <c r="D866" s="174" t="s">
        <v>71</v>
      </c>
      <c r="E866" s="198" t="s">
        <v>286</v>
      </c>
      <c r="F866" s="198" t="s">
        <v>287</v>
      </c>
      <c r="G866" s="173"/>
      <c r="H866" s="173"/>
      <c r="I866" s="176"/>
      <c r="J866" s="199">
        <f>BK866</f>
        <v>0</v>
      </c>
      <c r="K866" s="173"/>
      <c r="L866" s="178"/>
      <c r="M866" s="179"/>
      <c r="N866" s="180"/>
      <c r="O866" s="180"/>
      <c r="P866" s="181">
        <f>P867</f>
        <v>0</v>
      </c>
      <c r="Q866" s="180"/>
      <c r="R866" s="181">
        <f>R867</f>
        <v>0</v>
      </c>
      <c r="S866" s="180"/>
      <c r="T866" s="182">
        <f>T867</f>
        <v>0</v>
      </c>
      <c r="AR866" s="183" t="s">
        <v>80</v>
      </c>
      <c r="AT866" s="184" t="s">
        <v>71</v>
      </c>
      <c r="AU866" s="184" t="s">
        <v>80</v>
      </c>
      <c r="AY866" s="183" t="s">
        <v>219</v>
      </c>
      <c r="BK866" s="185">
        <f>BK867</f>
        <v>0</v>
      </c>
    </row>
    <row r="867" spans="2:65" s="1" customFormat="1" ht="25.5" customHeight="1">
      <c r="B867" s="37"/>
      <c r="C867" s="186" t="s">
        <v>606</v>
      </c>
      <c r="D867" s="186" t="s">
        <v>220</v>
      </c>
      <c r="E867" s="187" t="s">
        <v>879</v>
      </c>
      <c r="F867" s="188" t="s">
        <v>880</v>
      </c>
      <c r="G867" s="189" t="s">
        <v>236</v>
      </c>
      <c r="H867" s="190">
        <v>1</v>
      </c>
      <c r="I867" s="191"/>
      <c r="J867" s="192">
        <f>ROUND(I867*H867,2)</f>
        <v>0</v>
      </c>
      <c r="K867" s="188" t="s">
        <v>224</v>
      </c>
      <c r="L867" s="57"/>
      <c r="M867" s="193" t="s">
        <v>21</v>
      </c>
      <c r="N867" s="194" t="s">
        <v>43</v>
      </c>
      <c r="O867" s="38"/>
      <c r="P867" s="195">
        <f>O867*H867</f>
        <v>0</v>
      </c>
      <c r="Q867" s="195">
        <v>0</v>
      </c>
      <c r="R867" s="195">
        <f>Q867*H867</f>
        <v>0</v>
      </c>
      <c r="S867" s="195">
        <v>0</v>
      </c>
      <c r="T867" s="196">
        <f>S867*H867</f>
        <v>0</v>
      </c>
      <c r="AR867" s="20" t="s">
        <v>225</v>
      </c>
      <c r="AT867" s="20" t="s">
        <v>220</v>
      </c>
      <c r="AU867" s="20" t="s">
        <v>82</v>
      </c>
      <c r="AY867" s="20" t="s">
        <v>219</v>
      </c>
      <c r="BE867" s="197">
        <f>IF(N867="základní",J867,0)</f>
        <v>0</v>
      </c>
      <c r="BF867" s="197">
        <f>IF(N867="snížená",J867,0)</f>
        <v>0</v>
      </c>
      <c r="BG867" s="197">
        <f>IF(N867="zákl. přenesená",J867,0)</f>
        <v>0</v>
      </c>
      <c r="BH867" s="197">
        <f>IF(N867="sníž. přenesená",J867,0)</f>
        <v>0</v>
      </c>
      <c r="BI867" s="197">
        <f>IF(N867="nulová",J867,0)</f>
        <v>0</v>
      </c>
      <c r="BJ867" s="20" t="s">
        <v>80</v>
      </c>
      <c r="BK867" s="197">
        <f>ROUND(I867*H867,2)</f>
        <v>0</v>
      </c>
      <c r="BL867" s="20" t="s">
        <v>225</v>
      </c>
      <c r="BM867" s="20" t="s">
        <v>881</v>
      </c>
    </row>
    <row r="868" spans="2:63" s="10" customFormat="1" ht="29.85" customHeight="1">
      <c r="B868" s="172"/>
      <c r="C868" s="173"/>
      <c r="D868" s="174" t="s">
        <v>71</v>
      </c>
      <c r="E868" s="198" t="s">
        <v>232</v>
      </c>
      <c r="F868" s="198" t="s">
        <v>233</v>
      </c>
      <c r="G868" s="173"/>
      <c r="H868" s="173"/>
      <c r="I868" s="176"/>
      <c r="J868" s="199">
        <f>BK868</f>
        <v>0</v>
      </c>
      <c r="K868" s="173"/>
      <c r="L868" s="178"/>
      <c r="M868" s="179"/>
      <c r="N868" s="180"/>
      <c r="O868" s="180"/>
      <c r="P868" s="181">
        <f>SUM(P869:P870)</f>
        <v>0</v>
      </c>
      <c r="Q868" s="180"/>
      <c r="R868" s="181">
        <f>SUM(R869:R870)</f>
        <v>0</v>
      </c>
      <c r="S868" s="180"/>
      <c r="T868" s="182">
        <f>SUM(T869:T870)</f>
        <v>0</v>
      </c>
      <c r="AR868" s="183" t="s">
        <v>80</v>
      </c>
      <c r="AT868" s="184" t="s">
        <v>71</v>
      </c>
      <c r="AU868" s="184" t="s">
        <v>80</v>
      </c>
      <c r="AY868" s="183" t="s">
        <v>219</v>
      </c>
      <c r="BK868" s="185">
        <f>SUM(BK869:BK870)</f>
        <v>0</v>
      </c>
    </row>
    <row r="869" spans="2:65" s="1" customFormat="1" ht="16.5" customHeight="1">
      <c r="B869" s="37"/>
      <c r="C869" s="186" t="s">
        <v>882</v>
      </c>
      <c r="D869" s="186" t="s">
        <v>220</v>
      </c>
      <c r="E869" s="187" t="s">
        <v>292</v>
      </c>
      <c r="F869" s="188" t="s">
        <v>235</v>
      </c>
      <c r="G869" s="189" t="s">
        <v>236</v>
      </c>
      <c r="H869" s="190">
        <v>1</v>
      </c>
      <c r="I869" s="191"/>
      <c r="J869" s="192">
        <f>ROUND(I869*H869,2)</f>
        <v>0</v>
      </c>
      <c r="K869" s="188" t="s">
        <v>224</v>
      </c>
      <c r="L869" s="57"/>
      <c r="M869" s="193" t="s">
        <v>21</v>
      </c>
      <c r="N869" s="194" t="s">
        <v>43</v>
      </c>
      <c r="O869" s="38"/>
      <c r="P869" s="195">
        <f>O869*H869</f>
        <v>0</v>
      </c>
      <c r="Q869" s="195">
        <v>0</v>
      </c>
      <c r="R869" s="195">
        <f>Q869*H869</f>
        <v>0</v>
      </c>
      <c r="S869" s="195">
        <v>0</v>
      </c>
      <c r="T869" s="196">
        <f>S869*H869</f>
        <v>0</v>
      </c>
      <c r="AR869" s="20" t="s">
        <v>225</v>
      </c>
      <c r="AT869" s="20" t="s">
        <v>220</v>
      </c>
      <c r="AU869" s="20" t="s">
        <v>82</v>
      </c>
      <c r="AY869" s="20" t="s">
        <v>219</v>
      </c>
      <c r="BE869" s="197">
        <f>IF(N869="základní",J869,0)</f>
        <v>0</v>
      </c>
      <c r="BF869" s="197">
        <f>IF(N869="snížená",J869,0)</f>
        <v>0</v>
      </c>
      <c r="BG869" s="197">
        <f>IF(N869="zákl. přenesená",J869,0)</f>
        <v>0</v>
      </c>
      <c r="BH869" s="197">
        <f>IF(N869="sníž. přenesená",J869,0)</f>
        <v>0</v>
      </c>
      <c r="BI869" s="197">
        <f>IF(N869="nulová",J869,0)</f>
        <v>0</v>
      </c>
      <c r="BJ869" s="20" t="s">
        <v>80</v>
      </c>
      <c r="BK869" s="197">
        <f>ROUND(I869*H869,2)</f>
        <v>0</v>
      </c>
      <c r="BL869" s="20" t="s">
        <v>225</v>
      </c>
      <c r="BM869" s="20" t="s">
        <v>883</v>
      </c>
    </row>
    <row r="870" spans="2:65" s="1" customFormat="1" ht="16.5" customHeight="1">
      <c r="B870" s="37"/>
      <c r="C870" s="186" t="s">
        <v>607</v>
      </c>
      <c r="D870" s="186" t="s">
        <v>220</v>
      </c>
      <c r="E870" s="187" t="s">
        <v>294</v>
      </c>
      <c r="F870" s="188" t="s">
        <v>240</v>
      </c>
      <c r="G870" s="189" t="s">
        <v>236</v>
      </c>
      <c r="H870" s="190">
        <v>1</v>
      </c>
      <c r="I870" s="191"/>
      <c r="J870" s="192">
        <f>ROUND(I870*H870,2)</f>
        <v>0</v>
      </c>
      <c r="K870" s="188" t="s">
        <v>224</v>
      </c>
      <c r="L870" s="57"/>
      <c r="M870" s="193" t="s">
        <v>21</v>
      </c>
      <c r="N870" s="194" t="s">
        <v>43</v>
      </c>
      <c r="O870" s="38"/>
      <c r="P870" s="195">
        <f>O870*H870</f>
        <v>0</v>
      </c>
      <c r="Q870" s="195">
        <v>0</v>
      </c>
      <c r="R870" s="195">
        <f>Q870*H870</f>
        <v>0</v>
      </c>
      <c r="S870" s="195">
        <v>0</v>
      </c>
      <c r="T870" s="196">
        <f>S870*H870</f>
        <v>0</v>
      </c>
      <c r="AR870" s="20" t="s">
        <v>225</v>
      </c>
      <c r="AT870" s="20" t="s">
        <v>220</v>
      </c>
      <c r="AU870" s="20" t="s">
        <v>82</v>
      </c>
      <c r="AY870" s="20" t="s">
        <v>219</v>
      </c>
      <c r="BE870" s="197">
        <f>IF(N870="základní",J870,0)</f>
        <v>0</v>
      </c>
      <c r="BF870" s="197">
        <f>IF(N870="snížená",J870,0)</f>
        <v>0</v>
      </c>
      <c r="BG870" s="197">
        <f>IF(N870="zákl. přenesená",J870,0)</f>
        <v>0</v>
      </c>
      <c r="BH870" s="197">
        <f>IF(N870="sníž. přenesená",J870,0)</f>
        <v>0</v>
      </c>
      <c r="BI870" s="197">
        <f>IF(N870="nulová",J870,0)</f>
        <v>0</v>
      </c>
      <c r="BJ870" s="20" t="s">
        <v>80</v>
      </c>
      <c r="BK870" s="197">
        <f>ROUND(I870*H870,2)</f>
        <v>0</v>
      </c>
      <c r="BL870" s="20" t="s">
        <v>225</v>
      </c>
      <c r="BM870" s="20" t="s">
        <v>884</v>
      </c>
    </row>
    <row r="871" spans="2:63" s="10" customFormat="1" ht="29.85" customHeight="1">
      <c r="B871" s="172"/>
      <c r="C871" s="173"/>
      <c r="D871" s="174" t="s">
        <v>71</v>
      </c>
      <c r="E871" s="198" t="s">
        <v>242</v>
      </c>
      <c r="F871" s="198" t="s">
        <v>243</v>
      </c>
      <c r="G871" s="173"/>
      <c r="H871" s="173"/>
      <c r="I871" s="176"/>
      <c r="J871" s="199">
        <f>BK871</f>
        <v>0</v>
      </c>
      <c r="K871" s="173"/>
      <c r="L871" s="178"/>
      <c r="M871" s="179"/>
      <c r="N871" s="180"/>
      <c r="O871" s="180"/>
      <c r="P871" s="181">
        <f>P872</f>
        <v>0</v>
      </c>
      <c r="Q871" s="180"/>
      <c r="R871" s="181">
        <f>R872</f>
        <v>0</v>
      </c>
      <c r="S871" s="180"/>
      <c r="T871" s="182">
        <f>T872</f>
        <v>0</v>
      </c>
      <c r="AR871" s="183" t="s">
        <v>80</v>
      </c>
      <c r="AT871" s="184" t="s">
        <v>71</v>
      </c>
      <c r="AU871" s="184" t="s">
        <v>80</v>
      </c>
      <c r="AY871" s="183" t="s">
        <v>219</v>
      </c>
      <c r="BK871" s="185">
        <f>BK872</f>
        <v>0</v>
      </c>
    </row>
    <row r="872" spans="2:65" s="1" customFormat="1" ht="16.5" customHeight="1">
      <c r="B872" s="37"/>
      <c r="C872" s="186" t="s">
        <v>885</v>
      </c>
      <c r="D872" s="186" t="s">
        <v>220</v>
      </c>
      <c r="E872" s="187" t="s">
        <v>297</v>
      </c>
      <c r="F872" s="188" t="s">
        <v>245</v>
      </c>
      <c r="G872" s="189" t="s">
        <v>236</v>
      </c>
      <c r="H872" s="190">
        <v>1</v>
      </c>
      <c r="I872" s="191"/>
      <c r="J872" s="192">
        <f>ROUND(I872*H872,2)</f>
        <v>0</v>
      </c>
      <c r="K872" s="188" t="s">
        <v>224</v>
      </c>
      <c r="L872" s="57"/>
      <c r="M872" s="193" t="s">
        <v>21</v>
      </c>
      <c r="N872" s="194" t="s">
        <v>43</v>
      </c>
      <c r="O872" s="38"/>
      <c r="P872" s="195">
        <f>O872*H872</f>
        <v>0</v>
      </c>
      <c r="Q872" s="195">
        <v>0</v>
      </c>
      <c r="R872" s="195">
        <f>Q872*H872</f>
        <v>0</v>
      </c>
      <c r="S872" s="195">
        <v>0</v>
      </c>
      <c r="T872" s="196">
        <f>S872*H872</f>
        <v>0</v>
      </c>
      <c r="AR872" s="20" t="s">
        <v>225</v>
      </c>
      <c r="AT872" s="20" t="s">
        <v>220</v>
      </c>
      <c r="AU872" s="20" t="s">
        <v>82</v>
      </c>
      <c r="AY872" s="20" t="s">
        <v>219</v>
      </c>
      <c r="BE872" s="197">
        <f>IF(N872="základní",J872,0)</f>
        <v>0</v>
      </c>
      <c r="BF872" s="197">
        <f>IF(N872="snížená",J872,0)</f>
        <v>0</v>
      </c>
      <c r="BG872" s="197">
        <f>IF(N872="zákl. přenesená",J872,0)</f>
        <v>0</v>
      </c>
      <c r="BH872" s="197">
        <f>IF(N872="sníž. přenesená",J872,0)</f>
        <v>0</v>
      </c>
      <c r="BI872" s="197">
        <f>IF(N872="nulová",J872,0)</f>
        <v>0</v>
      </c>
      <c r="BJ872" s="20" t="s">
        <v>80</v>
      </c>
      <c r="BK872" s="197">
        <f>ROUND(I872*H872,2)</f>
        <v>0</v>
      </c>
      <c r="BL872" s="20" t="s">
        <v>225</v>
      </c>
      <c r="BM872" s="20" t="s">
        <v>886</v>
      </c>
    </row>
    <row r="873" spans="2:63" s="10" customFormat="1" ht="29.85" customHeight="1">
      <c r="B873" s="172"/>
      <c r="C873" s="173"/>
      <c r="D873" s="174" t="s">
        <v>71</v>
      </c>
      <c r="E873" s="198" t="s">
        <v>299</v>
      </c>
      <c r="F873" s="198" t="s">
        <v>300</v>
      </c>
      <c r="G873" s="173"/>
      <c r="H873" s="173"/>
      <c r="I873" s="176"/>
      <c r="J873" s="199">
        <f>BK873</f>
        <v>0</v>
      </c>
      <c r="K873" s="173"/>
      <c r="L873" s="178"/>
      <c r="M873" s="179"/>
      <c r="N873" s="180"/>
      <c r="O873" s="180"/>
      <c r="P873" s="181">
        <f>SUM(P874:P875)</f>
        <v>0</v>
      </c>
      <c r="Q873" s="180"/>
      <c r="R873" s="181">
        <f>SUM(R874:R875)</f>
        <v>0</v>
      </c>
      <c r="S873" s="180"/>
      <c r="T873" s="182">
        <f>SUM(T874:T875)</f>
        <v>0</v>
      </c>
      <c r="AR873" s="183" t="s">
        <v>80</v>
      </c>
      <c r="AT873" s="184" t="s">
        <v>71</v>
      </c>
      <c r="AU873" s="184" t="s">
        <v>80</v>
      </c>
      <c r="AY873" s="183" t="s">
        <v>219</v>
      </c>
      <c r="BK873" s="185">
        <f>SUM(BK874:BK875)</f>
        <v>0</v>
      </c>
    </row>
    <row r="874" spans="2:65" s="1" customFormat="1" ht="16.5" customHeight="1">
      <c r="B874" s="37"/>
      <c r="C874" s="186" t="s">
        <v>609</v>
      </c>
      <c r="D874" s="186" t="s">
        <v>220</v>
      </c>
      <c r="E874" s="187" t="s">
        <v>301</v>
      </c>
      <c r="F874" s="188" t="s">
        <v>302</v>
      </c>
      <c r="G874" s="189" t="s">
        <v>236</v>
      </c>
      <c r="H874" s="190">
        <v>1</v>
      </c>
      <c r="I874" s="191"/>
      <c r="J874" s="192">
        <f>ROUND(I874*H874,2)</f>
        <v>0</v>
      </c>
      <c r="K874" s="188" t="s">
        <v>224</v>
      </c>
      <c r="L874" s="57"/>
      <c r="M874" s="193" t="s">
        <v>21</v>
      </c>
      <c r="N874" s="194" t="s">
        <v>43</v>
      </c>
      <c r="O874" s="38"/>
      <c r="P874" s="195">
        <f>O874*H874</f>
        <v>0</v>
      </c>
      <c r="Q874" s="195">
        <v>0</v>
      </c>
      <c r="R874" s="195">
        <f>Q874*H874</f>
        <v>0</v>
      </c>
      <c r="S874" s="195">
        <v>0</v>
      </c>
      <c r="T874" s="196">
        <f>S874*H874</f>
        <v>0</v>
      </c>
      <c r="AR874" s="20" t="s">
        <v>225</v>
      </c>
      <c r="AT874" s="20" t="s">
        <v>220</v>
      </c>
      <c r="AU874" s="20" t="s">
        <v>82</v>
      </c>
      <c r="AY874" s="20" t="s">
        <v>219</v>
      </c>
      <c r="BE874" s="197">
        <f>IF(N874="základní",J874,0)</f>
        <v>0</v>
      </c>
      <c r="BF874" s="197">
        <f>IF(N874="snížená",J874,0)</f>
        <v>0</v>
      </c>
      <c r="BG874" s="197">
        <f>IF(N874="zákl. přenesená",J874,0)</f>
        <v>0</v>
      </c>
      <c r="BH874" s="197">
        <f>IF(N874="sníž. přenesená",J874,0)</f>
        <v>0</v>
      </c>
      <c r="BI874" s="197">
        <f>IF(N874="nulová",J874,0)</f>
        <v>0</v>
      </c>
      <c r="BJ874" s="20" t="s">
        <v>80</v>
      </c>
      <c r="BK874" s="197">
        <f>ROUND(I874*H874,2)</f>
        <v>0</v>
      </c>
      <c r="BL874" s="20" t="s">
        <v>225</v>
      </c>
      <c r="BM874" s="20" t="s">
        <v>887</v>
      </c>
    </row>
    <row r="875" spans="2:65" s="1" customFormat="1" ht="16.5" customHeight="1">
      <c r="B875" s="37"/>
      <c r="C875" s="186" t="s">
        <v>888</v>
      </c>
      <c r="D875" s="186" t="s">
        <v>220</v>
      </c>
      <c r="E875" s="187" t="s">
        <v>447</v>
      </c>
      <c r="F875" s="188" t="s">
        <v>448</v>
      </c>
      <c r="G875" s="189" t="s">
        <v>236</v>
      </c>
      <c r="H875" s="190">
        <v>3</v>
      </c>
      <c r="I875" s="191"/>
      <c r="J875" s="192">
        <f>ROUND(I875*H875,2)</f>
        <v>0</v>
      </c>
      <c r="K875" s="188" t="s">
        <v>224</v>
      </c>
      <c r="L875" s="57"/>
      <c r="M875" s="193" t="s">
        <v>21</v>
      </c>
      <c r="N875" s="194" t="s">
        <v>43</v>
      </c>
      <c r="O875" s="38"/>
      <c r="P875" s="195">
        <f>O875*H875</f>
        <v>0</v>
      </c>
      <c r="Q875" s="195">
        <v>0</v>
      </c>
      <c r="R875" s="195">
        <f>Q875*H875</f>
        <v>0</v>
      </c>
      <c r="S875" s="195">
        <v>0</v>
      </c>
      <c r="T875" s="196">
        <f>S875*H875</f>
        <v>0</v>
      </c>
      <c r="AR875" s="20" t="s">
        <v>225</v>
      </c>
      <c r="AT875" s="20" t="s">
        <v>220</v>
      </c>
      <c r="AU875" s="20" t="s">
        <v>82</v>
      </c>
      <c r="AY875" s="20" t="s">
        <v>219</v>
      </c>
      <c r="BE875" s="197">
        <f>IF(N875="základní",J875,0)</f>
        <v>0</v>
      </c>
      <c r="BF875" s="197">
        <f>IF(N875="snížená",J875,0)</f>
        <v>0</v>
      </c>
      <c r="BG875" s="197">
        <f>IF(N875="zákl. přenesená",J875,0)</f>
        <v>0</v>
      </c>
      <c r="BH875" s="197">
        <f>IF(N875="sníž. přenesená",J875,0)</f>
        <v>0</v>
      </c>
      <c r="BI875" s="197">
        <f>IF(N875="nulová",J875,0)</f>
        <v>0</v>
      </c>
      <c r="BJ875" s="20" t="s">
        <v>80</v>
      </c>
      <c r="BK875" s="197">
        <f>ROUND(I875*H875,2)</f>
        <v>0</v>
      </c>
      <c r="BL875" s="20" t="s">
        <v>225</v>
      </c>
      <c r="BM875" s="20" t="s">
        <v>889</v>
      </c>
    </row>
    <row r="876" spans="2:63" s="10" customFormat="1" ht="29.85" customHeight="1">
      <c r="B876" s="172"/>
      <c r="C876" s="173"/>
      <c r="D876" s="174" t="s">
        <v>71</v>
      </c>
      <c r="E876" s="198" t="s">
        <v>307</v>
      </c>
      <c r="F876" s="198" t="s">
        <v>308</v>
      </c>
      <c r="G876" s="173"/>
      <c r="H876" s="173"/>
      <c r="I876" s="176"/>
      <c r="J876" s="199">
        <f>BK876</f>
        <v>0</v>
      </c>
      <c r="K876" s="173"/>
      <c r="L876" s="178"/>
      <c r="M876" s="179"/>
      <c r="N876" s="180"/>
      <c r="O876" s="180"/>
      <c r="P876" s="181">
        <f>P877</f>
        <v>0</v>
      </c>
      <c r="Q876" s="180"/>
      <c r="R876" s="181">
        <f>R877</f>
        <v>0</v>
      </c>
      <c r="S876" s="180"/>
      <c r="T876" s="182">
        <f>T877</f>
        <v>0</v>
      </c>
      <c r="AR876" s="183" t="s">
        <v>80</v>
      </c>
      <c r="AT876" s="184" t="s">
        <v>71</v>
      </c>
      <c r="AU876" s="184" t="s">
        <v>80</v>
      </c>
      <c r="AY876" s="183" t="s">
        <v>219</v>
      </c>
      <c r="BK876" s="185">
        <f>BK877</f>
        <v>0</v>
      </c>
    </row>
    <row r="877" spans="2:65" s="1" customFormat="1" ht="16.5" customHeight="1">
      <c r="B877" s="37"/>
      <c r="C877" s="186" t="s">
        <v>610</v>
      </c>
      <c r="D877" s="186" t="s">
        <v>220</v>
      </c>
      <c r="E877" s="187" t="s">
        <v>450</v>
      </c>
      <c r="F877" s="188" t="s">
        <v>451</v>
      </c>
      <c r="G877" s="189" t="s">
        <v>236</v>
      </c>
      <c r="H877" s="190">
        <v>1</v>
      </c>
      <c r="I877" s="191"/>
      <c r="J877" s="192">
        <f>ROUND(I877*H877,2)</f>
        <v>0</v>
      </c>
      <c r="K877" s="188" t="s">
        <v>224</v>
      </c>
      <c r="L877" s="57"/>
      <c r="M877" s="193" t="s">
        <v>21</v>
      </c>
      <c r="N877" s="194" t="s">
        <v>43</v>
      </c>
      <c r="O877" s="38"/>
      <c r="P877" s="195">
        <f>O877*H877</f>
        <v>0</v>
      </c>
      <c r="Q877" s="195">
        <v>0</v>
      </c>
      <c r="R877" s="195">
        <f>Q877*H877</f>
        <v>0</v>
      </c>
      <c r="S877" s="195">
        <v>0</v>
      </c>
      <c r="T877" s="196">
        <f>S877*H877</f>
        <v>0</v>
      </c>
      <c r="AR877" s="20" t="s">
        <v>225</v>
      </c>
      <c r="AT877" s="20" t="s">
        <v>220</v>
      </c>
      <c r="AU877" s="20" t="s">
        <v>82</v>
      </c>
      <c r="AY877" s="20" t="s">
        <v>219</v>
      </c>
      <c r="BE877" s="197">
        <f>IF(N877="základní",J877,0)</f>
        <v>0</v>
      </c>
      <c r="BF877" s="197">
        <f>IF(N877="snížená",J877,0)</f>
        <v>0</v>
      </c>
      <c r="BG877" s="197">
        <f>IF(N877="zákl. přenesená",J877,0)</f>
        <v>0</v>
      </c>
      <c r="BH877" s="197">
        <f>IF(N877="sníž. přenesená",J877,0)</f>
        <v>0</v>
      </c>
      <c r="BI877" s="197">
        <f>IF(N877="nulová",J877,0)</f>
        <v>0</v>
      </c>
      <c r="BJ877" s="20" t="s">
        <v>80</v>
      </c>
      <c r="BK877" s="197">
        <f>ROUND(I877*H877,2)</f>
        <v>0</v>
      </c>
      <c r="BL877" s="20" t="s">
        <v>225</v>
      </c>
      <c r="BM877" s="20" t="s">
        <v>890</v>
      </c>
    </row>
    <row r="878" spans="2:63" s="10" customFormat="1" ht="29.85" customHeight="1">
      <c r="B878" s="172"/>
      <c r="C878" s="173"/>
      <c r="D878" s="174" t="s">
        <v>71</v>
      </c>
      <c r="E878" s="198" t="s">
        <v>312</v>
      </c>
      <c r="F878" s="198" t="s">
        <v>313</v>
      </c>
      <c r="G878" s="173"/>
      <c r="H878" s="173"/>
      <c r="I878" s="176"/>
      <c r="J878" s="199">
        <f>BK878</f>
        <v>0</v>
      </c>
      <c r="K878" s="173"/>
      <c r="L878" s="178"/>
      <c r="M878" s="179"/>
      <c r="N878" s="180"/>
      <c r="O878" s="180"/>
      <c r="P878" s="181">
        <f>P879</f>
        <v>0</v>
      </c>
      <c r="Q878" s="180"/>
      <c r="R878" s="181">
        <f>R879</f>
        <v>0</v>
      </c>
      <c r="S878" s="180"/>
      <c r="T878" s="182">
        <f>T879</f>
        <v>0</v>
      </c>
      <c r="AR878" s="183" t="s">
        <v>80</v>
      </c>
      <c r="AT878" s="184" t="s">
        <v>71</v>
      </c>
      <c r="AU878" s="184" t="s">
        <v>80</v>
      </c>
      <c r="AY878" s="183" t="s">
        <v>219</v>
      </c>
      <c r="BK878" s="185">
        <f>BK879</f>
        <v>0</v>
      </c>
    </row>
    <row r="879" spans="2:65" s="1" customFormat="1" ht="16.5" customHeight="1">
      <c r="B879" s="37"/>
      <c r="C879" s="186" t="s">
        <v>891</v>
      </c>
      <c r="D879" s="186" t="s">
        <v>220</v>
      </c>
      <c r="E879" s="187" t="s">
        <v>398</v>
      </c>
      <c r="F879" s="188" t="s">
        <v>316</v>
      </c>
      <c r="G879" s="189" t="s">
        <v>236</v>
      </c>
      <c r="H879" s="190">
        <v>2</v>
      </c>
      <c r="I879" s="191"/>
      <c r="J879" s="192">
        <f>ROUND(I879*H879,2)</f>
        <v>0</v>
      </c>
      <c r="K879" s="188" t="s">
        <v>224</v>
      </c>
      <c r="L879" s="57"/>
      <c r="M879" s="193" t="s">
        <v>21</v>
      </c>
      <c r="N879" s="194" t="s">
        <v>43</v>
      </c>
      <c r="O879" s="38"/>
      <c r="P879" s="195">
        <f>O879*H879</f>
        <v>0</v>
      </c>
      <c r="Q879" s="195">
        <v>0</v>
      </c>
      <c r="R879" s="195">
        <f>Q879*H879</f>
        <v>0</v>
      </c>
      <c r="S879" s="195">
        <v>0</v>
      </c>
      <c r="T879" s="196">
        <f>S879*H879</f>
        <v>0</v>
      </c>
      <c r="AR879" s="20" t="s">
        <v>225</v>
      </c>
      <c r="AT879" s="20" t="s">
        <v>220</v>
      </c>
      <c r="AU879" s="20" t="s">
        <v>82</v>
      </c>
      <c r="AY879" s="20" t="s">
        <v>219</v>
      </c>
      <c r="BE879" s="197">
        <f>IF(N879="základní",J879,0)</f>
        <v>0</v>
      </c>
      <c r="BF879" s="197">
        <f>IF(N879="snížená",J879,0)</f>
        <v>0</v>
      </c>
      <c r="BG879" s="197">
        <f>IF(N879="zákl. přenesená",J879,0)</f>
        <v>0</v>
      </c>
      <c r="BH879" s="197">
        <f>IF(N879="sníž. přenesená",J879,0)</f>
        <v>0</v>
      </c>
      <c r="BI879" s="197">
        <f>IF(N879="nulová",J879,0)</f>
        <v>0</v>
      </c>
      <c r="BJ879" s="20" t="s">
        <v>80</v>
      </c>
      <c r="BK879" s="197">
        <f>ROUND(I879*H879,2)</f>
        <v>0</v>
      </c>
      <c r="BL879" s="20" t="s">
        <v>225</v>
      </c>
      <c r="BM879" s="20" t="s">
        <v>892</v>
      </c>
    </row>
    <row r="880" spans="2:63" s="10" customFormat="1" ht="29.85" customHeight="1">
      <c r="B880" s="172"/>
      <c r="C880" s="173"/>
      <c r="D880" s="174" t="s">
        <v>71</v>
      </c>
      <c r="E880" s="198" t="s">
        <v>247</v>
      </c>
      <c r="F880" s="198" t="s">
        <v>248</v>
      </c>
      <c r="G880" s="173"/>
      <c r="H880" s="173"/>
      <c r="I880" s="176"/>
      <c r="J880" s="199">
        <f>BK880</f>
        <v>0</v>
      </c>
      <c r="K880" s="173"/>
      <c r="L880" s="178"/>
      <c r="M880" s="179"/>
      <c r="N880" s="180"/>
      <c r="O880" s="180"/>
      <c r="P880" s="181">
        <f>SUM(P881:P886)</f>
        <v>0</v>
      </c>
      <c r="Q880" s="180"/>
      <c r="R880" s="181">
        <f>SUM(R881:R886)</f>
        <v>0</v>
      </c>
      <c r="S880" s="180"/>
      <c r="T880" s="182">
        <f>SUM(T881:T886)</f>
        <v>0</v>
      </c>
      <c r="AR880" s="183" t="s">
        <v>80</v>
      </c>
      <c r="AT880" s="184" t="s">
        <v>71</v>
      </c>
      <c r="AU880" s="184" t="s">
        <v>80</v>
      </c>
      <c r="AY880" s="183" t="s">
        <v>219</v>
      </c>
      <c r="BK880" s="185">
        <f>SUM(BK881:BK886)</f>
        <v>0</v>
      </c>
    </row>
    <row r="881" spans="2:65" s="1" customFormat="1" ht="16.5" customHeight="1">
      <c r="B881" s="37"/>
      <c r="C881" s="186" t="s">
        <v>613</v>
      </c>
      <c r="D881" s="186" t="s">
        <v>220</v>
      </c>
      <c r="E881" s="187" t="s">
        <v>400</v>
      </c>
      <c r="F881" s="188" t="s">
        <v>319</v>
      </c>
      <c r="G881" s="189" t="s">
        <v>236</v>
      </c>
      <c r="H881" s="190">
        <v>2</v>
      </c>
      <c r="I881" s="191"/>
      <c r="J881" s="192">
        <f aca="true" t="shared" si="230" ref="J881:J886">ROUND(I881*H881,2)</f>
        <v>0</v>
      </c>
      <c r="K881" s="188" t="s">
        <v>224</v>
      </c>
      <c r="L881" s="57"/>
      <c r="M881" s="193" t="s">
        <v>21</v>
      </c>
      <c r="N881" s="194" t="s">
        <v>43</v>
      </c>
      <c r="O881" s="38"/>
      <c r="P881" s="195">
        <f aca="true" t="shared" si="231" ref="P881:P886">O881*H881</f>
        <v>0</v>
      </c>
      <c r="Q881" s="195">
        <v>0</v>
      </c>
      <c r="R881" s="195">
        <f aca="true" t="shared" si="232" ref="R881:R886">Q881*H881</f>
        <v>0</v>
      </c>
      <c r="S881" s="195">
        <v>0</v>
      </c>
      <c r="T881" s="196">
        <f aca="true" t="shared" si="233" ref="T881:T886">S881*H881</f>
        <v>0</v>
      </c>
      <c r="AR881" s="20" t="s">
        <v>225</v>
      </c>
      <c r="AT881" s="20" t="s">
        <v>220</v>
      </c>
      <c r="AU881" s="20" t="s">
        <v>82</v>
      </c>
      <c r="AY881" s="20" t="s">
        <v>219</v>
      </c>
      <c r="BE881" s="197">
        <f aca="true" t="shared" si="234" ref="BE881:BE886">IF(N881="základní",J881,0)</f>
        <v>0</v>
      </c>
      <c r="BF881" s="197">
        <f aca="true" t="shared" si="235" ref="BF881:BF886">IF(N881="snížená",J881,0)</f>
        <v>0</v>
      </c>
      <c r="BG881" s="197">
        <f aca="true" t="shared" si="236" ref="BG881:BG886">IF(N881="zákl. přenesená",J881,0)</f>
        <v>0</v>
      </c>
      <c r="BH881" s="197">
        <f aca="true" t="shared" si="237" ref="BH881:BH886">IF(N881="sníž. přenesená",J881,0)</f>
        <v>0</v>
      </c>
      <c r="BI881" s="197">
        <f aca="true" t="shared" si="238" ref="BI881:BI886">IF(N881="nulová",J881,0)</f>
        <v>0</v>
      </c>
      <c r="BJ881" s="20" t="s">
        <v>80</v>
      </c>
      <c r="BK881" s="197">
        <f aca="true" t="shared" si="239" ref="BK881:BK886">ROUND(I881*H881,2)</f>
        <v>0</v>
      </c>
      <c r="BL881" s="20" t="s">
        <v>225</v>
      </c>
      <c r="BM881" s="20" t="s">
        <v>893</v>
      </c>
    </row>
    <row r="882" spans="2:65" s="1" customFormat="1" ht="16.5" customHeight="1">
      <c r="B882" s="37"/>
      <c r="C882" s="186" t="s">
        <v>894</v>
      </c>
      <c r="D882" s="186" t="s">
        <v>220</v>
      </c>
      <c r="E882" s="187" t="s">
        <v>457</v>
      </c>
      <c r="F882" s="188" t="s">
        <v>323</v>
      </c>
      <c r="G882" s="189" t="s">
        <v>236</v>
      </c>
      <c r="H882" s="190">
        <v>1</v>
      </c>
      <c r="I882" s="191"/>
      <c r="J882" s="192">
        <f t="shared" si="230"/>
        <v>0</v>
      </c>
      <c r="K882" s="188" t="s">
        <v>224</v>
      </c>
      <c r="L882" s="57"/>
      <c r="M882" s="193" t="s">
        <v>21</v>
      </c>
      <c r="N882" s="194" t="s">
        <v>43</v>
      </c>
      <c r="O882" s="38"/>
      <c r="P882" s="195">
        <f t="shared" si="231"/>
        <v>0</v>
      </c>
      <c r="Q882" s="195">
        <v>0</v>
      </c>
      <c r="R882" s="195">
        <f t="shared" si="232"/>
        <v>0</v>
      </c>
      <c r="S882" s="195">
        <v>0</v>
      </c>
      <c r="T882" s="196">
        <f t="shared" si="233"/>
        <v>0</v>
      </c>
      <c r="AR882" s="20" t="s">
        <v>225</v>
      </c>
      <c r="AT882" s="20" t="s">
        <v>220</v>
      </c>
      <c r="AU882" s="20" t="s">
        <v>82</v>
      </c>
      <c r="AY882" s="20" t="s">
        <v>219</v>
      </c>
      <c r="BE882" s="197">
        <f t="shared" si="234"/>
        <v>0</v>
      </c>
      <c r="BF882" s="197">
        <f t="shared" si="235"/>
        <v>0</v>
      </c>
      <c r="BG882" s="197">
        <f t="shared" si="236"/>
        <v>0</v>
      </c>
      <c r="BH882" s="197">
        <f t="shared" si="237"/>
        <v>0</v>
      </c>
      <c r="BI882" s="197">
        <f t="shared" si="238"/>
        <v>0</v>
      </c>
      <c r="BJ882" s="20" t="s">
        <v>80</v>
      </c>
      <c r="BK882" s="197">
        <f t="shared" si="239"/>
        <v>0</v>
      </c>
      <c r="BL882" s="20" t="s">
        <v>225</v>
      </c>
      <c r="BM882" s="20" t="s">
        <v>895</v>
      </c>
    </row>
    <row r="883" spans="2:65" s="1" customFormat="1" ht="16.5" customHeight="1">
      <c r="B883" s="37"/>
      <c r="C883" s="186" t="s">
        <v>614</v>
      </c>
      <c r="D883" s="186" t="s">
        <v>220</v>
      </c>
      <c r="E883" s="187" t="s">
        <v>459</v>
      </c>
      <c r="F883" s="188" t="s">
        <v>326</v>
      </c>
      <c r="G883" s="189" t="s">
        <v>236</v>
      </c>
      <c r="H883" s="190">
        <v>2</v>
      </c>
      <c r="I883" s="191"/>
      <c r="J883" s="192">
        <f t="shared" si="230"/>
        <v>0</v>
      </c>
      <c r="K883" s="188" t="s">
        <v>224</v>
      </c>
      <c r="L883" s="57"/>
      <c r="M883" s="193" t="s">
        <v>21</v>
      </c>
      <c r="N883" s="194" t="s">
        <v>43</v>
      </c>
      <c r="O883" s="38"/>
      <c r="P883" s="195">
        <f t="shared" si="231"/>
        <v>0</v>
      </c>
      <c r="Q883" s="195">
        <v>0</v>
      </c>
      <c r="R883" s="195">
        <f t="shared" si="232"/>
        <v>0</v>
      </c>
      <c r="S883" s="195">
        <v>0</v>
      </c>
      <c r="T883" s="196">
        <f t="shared" si="233"/>
        <v>0</v>
      </c>
      <c r="AR883" s="20" t="s">
        <v>225</v>
      </c>
      <c r="AT883" s="20" t="s">
        <v>220</v>
      </c>
      <c r="AU883" s="20" t="s">
        <v>82</v>
      </c>
      <c r="AY883" s="20" t="s">
        <v>219</v>
      </c>
      <c r="BE883" s="197">
        <f t="shared" si="234"/>
        <v>0</v>
      </c>
      <c r="BF883" s="197">
        <f t="shared" si="235"/>
        <v>0</v>
      </c>
      <c r="BG883" s="197">
        <f t="shared" si="236"/>
        <v>0</v>
      </c>
      <c r="BH883" s="197">
        <f t="shared" si="237"/>
        <v>0</v>
      </c>
      <c r="BI883" s="197">
        <f t="shared" si="238"/>
        <v>0</v>
      </c>
      <c r="BJ883" s="20" t="s">
        <v>80</v>
      </c>
      <c r="BK883" s="197">
        <f t="shared" si="239"/>
        <v>0</v>
      </c>
      <c r="BL883" s="20" t="s">
        <v>225</v>
      </c>
      <c r="BM883" s="20" t="s">
        <v>896</v>
      </c>
    </row>
    <row r="884" spans="2:65" s="1" customFormat="1" ht="16.5" customHeight="1">
      <c r="B884" s="37"/>
      <c r="C884" s="186" t="s">
        <v>897</v>
      </c>
      <c r="D884" s="186" t="s">
        <v>220</v>
      </c>
      <c r="E884" s="187" t="s">
        <v>329</v>
      </c>
      <c r="F884" s="188" t="s">
        <v>330</v>
      </c>
      <c r="G884" s="189" t="s">
        <v>236</v>
      </c>
      <c r="H884" s="190">
        <v>1</v>
      </c>
      <c r="I884" s="191"/>
      <c r="J884" s="192">
        <f t="shared" si="230"/>
        <v>0</v>
      </c>
      <c r="K884" s="188" t="s">
        <v>224</v>
      </c>
      <c r="L884" s="57"/>
      <c r="M884" s="193" t="s">
        <v>21</v>
      </c>
      <c r="N884" s="194" t="s">
        <v>43</v>
      </c>
      <c r="O884" s="38"/>
      <c r="P884" s="195">
        <f t="shared" si="231"/>
        <v>0</v>
      </c>
      <c r="Q884" s="195">
        <v>0</v>
      </c>
      <c r="R884" s="195">
        <f t="shared" si="232"/>
        <v>0</v>
      </c>
      <c r="S884" s="195">
        <v>0</v>
      </c>
      <c r="T884" s="196">
        <f t="shared" si="233"/>
        <v>0</v>
      </c>
      <c r="AR884" s="20" t="s">
        <v>225</v>
      </c>
      <c r="AT884" s="20" t="s">
        <v>220</v>
      </c>
      <c r="AU884" s="20" t="s">
        <v>82</v>
      </c>
      <c r="AY884" s="20" t="s">
        <v>219</v>
      </c>
      <c r="BE884" s="197">
        <f t="shared" si="234"/>
        <v>0</v>
      </c>
      <c r="BF884" s="197">
        <f t="shared" si="235"/>
        <v>0</v>
      </c>
      <c r="BG884" s="197">
        <f t="shared" si="236"/>
        <v>0</v>
      </c>
      <c r="BH884" s="197">
        <f t="shared" si="237"/>
        <v>0</v>
      </c>
      <c r="BI884" s="197">
        <f t="shared" si="238"/>
        <v>0</v>
      </c>
      <c r="BJ884" s="20" t="s">
        <v>80</v>
      </c>
      <c r="BK884" s="197">
        <f t="shared" si="239"/>
        <v>0</v>
      </c>
      <c r="BL884" s="20" t="s">
        <v>225</v>
      </c>
      <c r="BM884" s="20" t="s">
        <v>898</v>
      </c>
    </row>
    <row r="885" spans="2:65" s="1" customFormat="1" ht="16.5" customHeight="1">
      <c r="B885" s="37"/>
      <c r="C885" s="186" t="s">
        <v>616</v>
      </c>
      <c r="D885" s="186" t="s">
        <v>220</v>
      </c>
      <c r="E885" s="187" t="s">
        <v>332</v>
      </c>
      <c r="F885" s="188" t="s">
        <v>333</v>
      </c>
      <c r="G885" s="189" t="s">
        <v>236</v>
      </c>
      <c r="H885" s="190">
        <v>1</v>
      </c>
      <c r="I885" s="191"/>
      <c r="J885" s="192">
        <f t="shared" si="230"/>
        <v>0</v>
      </c>
      <c r="K885" s="188" t="s">
        <v>224</v>
      </c>
      <c r="L885" s="57"/>
      <c r="M885" s="193" t="s">
        <v>21</v>
      </c>
      <c r="N885" s="194" t="s">
        <v>43</v>
      </c>
      <c r="O885" s="38"/>
      <c r="P885" s="195">
        <f t="shared" si="231"/>
        <v>0</v>
      </c>
      <c r="Q885" s="195">
        <v>0</v>
      </c>
      <c r="R885" s="195">
        <f t="shared" si="232"/>
        <v>0</v>
      </c>
      <c r="S885" s="195">
        <v>0</v>
      </c>
      <c r="T885" s="196">
        <f t="shared" si="233"/>
        <v>0</v>
      </c>
      <c r="AR885" s="20" t="s">
        <v>225</v>
      </c>
      <c r="AT885" s="20" t="s">
        <v>220</v>
      </c>
      <c r="AU885" s="20" t="s">
        <v>82</v>
      </c>
      <c r="AY885" s="20" t="s">
        <v>219</v>
      </c>
      <c r="BE885" s="197">
        <f t="shared" si="234"/>
        <v>0</v>
      </c>
      <c r="BF885" s="197">
        <f t="shared" si="235"/>
        <v>0</v>
      </c>
      <c r="BG885" s="197">
        <f t="shared" si="236"/>
        <v>0</v>
      </c>
      <c r="BH885" s="197">
        <f t="shared" si="237"/>
        <v>0</v>
      </c>
      <c r="BI885" s="197">
        <f t="shared" si="238"/>
        <v>0</v>
      </c>
      <c r="BJ885" s="20" t="s">
        <v>80</v>
      </c>
      <c r="BK885" s="197">
        <f t="shared" si="239"/>
        <v>0</v>
      </c>
      <c r="BL885" s="20" t="s">
        <v>225</v>
      </c>
      <c r="BM885" s="20" t="s">
        <v>899</v>
      </c>
    </row>
    <row r="886" spans="2:65" s="1" customFormat="1" ht="16.5" customHeight="1">
      <c r="B886" s="37"/>
      <c r="C886" s="186" t="s">
        <v>900</v>
      </c>
      <c r="D886" s="186" t="s">
        <v>220</v>
      </c>
      <c r="E886" s="187" t="s">
        <v>336</v>
      </c>
      <c r="F886" s="188" t="s">
        <v>337</v>
      </c>
      <c r="G886" s="189" t="s">
        <v>236</v>
      </c>
      <c r="H886" s="190">
        <v>1</v>
      </c>
      <c r="I886" s="191"/>
      <c r="J886" s="192">
        <f t="shared" si="230"/>
        <v>0</v>
      </c>
      <c r="K886" s="188" t="s">
        <v>224</v>
      </c>
      <c r="L886" s="57"/>
      <c r="M886" s="193" t="s">
        <v>21</v>
      </c>
      <c r="N886" s="194" t="s">
        <v>43</v>
      </c>
      <c r="O886" s="38"/>
      <c r="P886" s="195">
        <f t="shared" si="231"/>
        <v>0</v>
      </c>
      <c r="Q886" s="195">
        <v>0</v>
      </c>
      <c r="R886" s="195">
        <f t="shared" si="232"/>
        <v>0</v>
      </c>
      <c r="S886" s="195">
        <v>0</v>
      </c>
      <c r="T886" s="196">
        <f t="shared" si="233"/>
        <v>0</v>
      </c>
      <c r="AR886" s="20" t="s">
        <v>225</v>
      </c>
      <c r="AT886" s="20" t="s">
        <v>220</v>
      </c>
      <c r="AU886" s="20" t="s">
        <v>82</v>
      </c>
      <c r="AY886" s="20" t="s">
        <v>219</v>
      </c>
      <c r="BE886" s="197">
        <f t="shared" si="234"/>
        <v>0</v>
      </c>
      <c r="BF886" s="197">
        <f t="shared" si="235"/>
        <v>0</v>
      </c>
      <c r="BG886" s="197">
        <f t="shared" si="236"/>
        <v>0</v>
      </c>
      <c r="BH886" s="197">
        <f t="shared" si="237"/>
        <v>0</v>
      </c>
      <c r="BI886" s="197">
        <f t="shared" si="238"/>
        <v>0</v>
      </c>
      <c r="BJ886" s="20" t="s">
        <v>80</v>
      </c>
      <c r="BK886" s="197">
        <f t="shared" si="239"/>
        <v>0</v>
      </c>
      <c r="BL886" s="20" t="s">
        <v>225</v>
      </c>
      <c r="BM886" s="20" t="s">
        <v>901</v>
      </c>
    </row>
    <row r="887" spans="2:63" s="10" customFormat="1" ht="29.85" customHeight="1">
      <c r="B887" s="172"/>
      <c r="C887" s="173"/>
      <c r="D887" s="174" t="s">
        <v>71</v>
      </c>
      <c r="E887" s="198" t="s">
        <v>339</v>
      </c>
      <c r="F887" s="198" t="s">
        <v>340</v>
      </c>
      <c r="G887" s="173"/>
      <c r="H887" s="173"/>
      <c r="I887" s="176"/>
      <c r="J887" s="199">
        <f>BK887</f>
        <v>0</v>
      </c>
      <c r="K887" s="173"/>
      <c r="L887" s="178"/>
      <c r="M887" s="179"/>
      <c r="N887" s="180"/>
      <c r="O887" s="180"/>
      <c r="P887" s="181">
        <f>SUM(P888:P891)</f>
        <v>0</v>
      </c>
      <c r="Q887" s="180"/>
      <c r="R887" s="181">
        <f>SUM(R888:R891)</f>
        <v>0</v>
      </c>
      <c r="S887" s="180"/>
      <c r="T887" s="182">
        <f>SUM(T888:T891)</f>
        <v>0</v>
      </c>
      <c r="AR887" s="183" t="s">
        <v>80</v>
      </c>
      <c r="AT887" s="184" t="s">
        <v>71</v>
      </c>
      <c r="AU887" s="184" t="s">
        <v>80</v>
      </c>
      <c r="AY887" s="183" t="s">
        <v>219</v>
      </c>
      <c r="BK887" s="185">
        <f>SUM(BK888:BK891)</f>
        <v>0</v>
      </c>
    </row>
    <row r="888" spans="2:65" s="1" customFormat="1" ht="16.5" customHeight="1">
      <c r="B888" s="37"/>
      <c r="C888" s="186" t="s">
        <v>617</v>
      </c>
      <c r="D888" s="186" t="s">
        <v>220</v>
      </c>
      <c r="E888" s="187" t="s">
        <v>341</v>
      </c>
      <c r="F888" s="188" t="s">
        <v>342</v>
      </c>
      <c r="G888" s="189" t="s">
        <v>236</v>
      </c>
      <c r="H888" s="190">
        <v>12</v>
      </c>
      <c r="I888" s="191"/>
      <c r="J888" s="192">
        <f>ROUND(I888*H888,2)</f>
        <v>0</v>
      </c>
      <c r="K888" s="188" t="s">
        <v>224</v>
      </c>
      <c r="L888" s="57"/>
      <c r="M888" s="193" t="s">
        <v>21</v>
      </c>
      <c r="N888" s="194" t="s">
        <v>43</v>
      </c>
      <c r="O888" s="38"/>
      <c r="P888" s="195">
        <f>O888*H888</f>
        <v>0</v>
      </c>
      <c r="Q888" s="195">
        <v>0</v>
      </c>
      <c r="R888" s="195">
        <f>Q888*H888</f>
        <v>0</v>
      </c>
      <c r="S888" s="195">
        <v>0</v>
      </c>
      <c r="T888" s="196">
        <f>S888*H888</f>
        <v>0</v>
      </c>
      <c r="AR888" s="20" t="s">
        <v>225</v>
      </c>
      <c r="AT888" s="20" t="s">
        <v>220</v>
      </c>
      <c r="AU888" s="20" t="s">
        <v>82</v>
      </c>
      <c r="AY888" s="20" t="s">
        <v>219</v>
      </c>
      <c r="BE888" s="197">
        <f>IF(N888="základní",J888,0)</f>
        <v>0</v>
      </c>
      <c r="BF888" s="197">
        <f>IF(N888="snížená",J888,0)</f>
        <v>0</v>
      </c>
      <c r="BG888" s="197">
        <f>IF(N888="zákl. přenesená",J888,0)</f>
        <v>0</v>
      </c>
      <c r="BH888" s="197">
        <f>IF(N888="sníž. přenesená",J888,0)</f>
        <v>0</v>
      </c>
      <c r="BI888" s="197">
        <f>IF(N888="nulová",J888,0)</f>
        <v>0</v>
      </c>
      <c r="BJ888" s="20" t="s">
        <v>80</v>
      </c>
      <c r="BK888" s="197">
        <f>ROUND(I888*H888,2)</f>
        <v>0</v>
      </c>
      <c r="BL888" s="20" t="s">
        <v>225</v>
      </c>
      <c r="BM888" s="20" t="s">
        <v>902</v>
      </c>
    </row>
    <row r="889" spans="2:65" s="1" customFormat="1" ht="16.5" customHeight="1">
      <c r="B889" s="37"/>
      <c r="C889" s="186" t="s">
        <v>903</v>
      </c>
      <c r="D889" s="186" t="s">
        <v>220</v>
      </c>
      <c r="E889" s="187" t="s">
        <v>468</v>
      </c>
      <c r="F889" s="188" t="s">
        <v>346</v>
      </c>
      <c r="G889" s="189" t="s">
        <v>236</v>
      </c>
      <c r="H889" s="190">
        <v>8</v>
      </c>
      <c r="I889" s="191"/>
      <c r="J889" s="192">
        <f>ROUND(I889*H889,2)</f>
        <v>0</v>
      </c>
      <c r="K889" s="188" t="s">
        <v>224</v>
      </c>
      <c r="L889" s="57"/>
      <c r="M889" s="193" t="s">
        <v>21</v>
      </c>
      <c r="N889" s="194" t="s">
        <v>43</v>
      </c>
      <c r="O889" s="38"/>
      <c r="P889" s="195">
        <f>O889*H889</f>
        <v>0</v>
      </c>
      <c r="Q889" s="195">
        <v>0</v>
      </c>
      <c r="R889" s="195">
        <f>Q889*H889</f>
        <v>0</v>
      </c>
      <c r="S889" s="195">
        <v>0</v>
      </c>
      <c r="T889" s="196">
        <f>S889*H889</f>
        <v>0</v>
      </c>
      <c r="AR889" s="20" t="s">
        <v>225</v>
      </c>
      <c r="AT889" s="20" t="s">
        <v>220</v>
      </c>
      <c r="AU889" s="20" t="s">
        <v>82</v>
      </c>
      <c r="AY889" s="20" t="s">
        <v>219</v>
      </c>
      <c r="BE889" s="197">
        <f>IF(N889="základní",J889,0)</f>
        <v>0</v>
      </c>
      <c r="BF889" s="197">
        <f>IF(N889="snížená",J889,0)</f>
        <v>0</v>
      </c>
      <c r="BG889" s="197">
        <f>IF(N889="zákl. přenesená",J889,0)</f>
        <v>0</v>
      </c>
      <c r="BH889" s="197">
        <f>IF(N889="sníž. přenesená",J889,0)</f>
        <v>0</v>
      </c>
      <c r="BI889" s="197">
        <f>IF(N889="nulová",J889,0)</f>
        <v>0</v>
      </c>
      <c r="BJ889" s="20" t="s">
        <v>80</v>
      </c>
      <c r="BK889" s="197">
        <f>ROUND(I889*H889,2)</f>
        <v>0</v>
      </c>
      <c r="BL889" s="20" t="s">
        <v>225</v>
      </c>
      <c r="BM889" s="20" t="s">
        <v>904</v>
      </c>
    </row>
    <row r="890" spans="2:65" s="1" customFormat="1" ht="16.5" customHeight="1">
      <c r="B890" s="37"/>
      <c r="C890" s="186" t="s">
        <v>619</v>
      </c>
      <c r="D890" s="186" t="s">
        <v>220</v>
      </c>
      <c r="E890" s="187" t="s">
        <v>520</v>
      </c>
      <c r="F890" s="188" t="s">
        <v>349</v>
      </c>
      <c r="G890" s="189" t="s">
        <v>236</v>
      </c>
      <c r="H890" s="190">
        <v>3</v>
      </c>
      <c r="I890" s="191"/>
      <c r="J890" s="192">
        <f>ROUND(I890*H890,2)</f>
        <v>0</v>
      </c>
      <c r="K890" s="188" t="s">
        <v>224</v>
      </c>
      <c r="L890" s="57"/>
      <c r="M890" s="193" t="s">
        <v>21</v>
      </c>
      <c r="N890" s="194" t="s">
        <v>43</v>
      </c>
      <c r="O890" s="38"/>
      <c r="P890" s="195">
        <f>O890*H890</f>
        <v>0</v>
      </c>
      <c r="Q890" s="195">
        <v>0</v>
      </c>
      <c r="R890" s="195">
        <f>Q890*H890</f>
        <v>0</v>
      </c>
      <c r="S890" s="195">
        <v>0</v>
      </c>
      <c r="T890" s="196">
        <f>S890*H890</f>
        <v>0</v>
      </c>
      <c r="AR890" s="20" t="s">
        <v>225</v>
      </c>
      <c r="AT890" s="20" t="s">
        <v>220</v>
      </c>
      <c r="AU890" s="20" t="s">
        <v>82</v>
      </c>
      <c r="AY890" s="20" t="s">
        <v>219</v>
      </c>
      <c r="BE890" s="197">
        <f>IF(N890="základní",J890,0)</f>
        <v>0</v>
      </c>
      <c r="BF890" s="197">
        <f>IF(N890="snížená",J890,0)</f>
        <v>0</v>
      </c>
      <c r="BG890" s="197">
        <f>IF(N890="zákl. přenesená",J890,0)</f>
        <v>0</v>
      </c>
      <c r="BH890" s="197">
        <f>IF(N890="sníž. přenesená",J890,0)</f>
        <v>0</v>
      </c>
      <c r="BI890" s="197">
        <f>IF(N890="nulová",J890,0)</f>
        <v>0</v>
      </c>
      <c r="BJ890" s="20" t="s">
        <v>80</v>
      </c>
      <c r="BK890" s="197">
        <f>ROUND(I890*H890,2)</f>
        <v>0</v>
      </c>
      <c r="BL890" s="20" t="s">
        <v>225</v>
      </c>
      <c r="BM890" s="20" t="s">
        <v>905</v>
      </c>
    </row>
    <row r="891" spans="2:65" s="1" customFormat="1" ht="16.5" customHeight="1">
      <c r="B891" s="37"/>
      <c r="C891" s="186" t="s">
        <v>906</v>
      </c>
      <c r="D891" s="186" t="s">
        <v>220</v>
      </c>
      <c r="E891" s="187" t="s">
        <v>352</v>
      </c>
      <c r="F891" s="188" t="s">
        <v>353</v>
      </c>
      <c r="G891" s="189" t="s">
        <v>236</v>
      </c>
      <c r="H891" s="190">
        <v>1</v>
      </c>
      <c r="I891" s="191"/>
      <c r="J891" s="192">
        <f>ROUND(I891*H891,2)</f>
        <v>0</v>
      </c>
      <c r="K891" s="188" t="s">
        <v>224</v>
      </c>
      <c r="L891" s="57"/>
      <c r="M891" s="193" t="s">
        <v>21</v>
      </c>
      <c r="N891" s="194" t="s">
        <v>43</v>
      </c>
      <c r="O891" s="38"/>
      <c r="P891" s="195">
        <f>O891*H891</f>
        <v>0</v>
      </c>
      <c r="Q891" s="195">
        <v>0</v>
      </c>
      <c r="R891" s="195">
        <f>Q891*H891</f>
        <v>0</v>
      </c>
      <c r="S891" s="195">
        <v>0</v>
      </c>
      <c r="T891" s="196">
        <f>S891*H891</f>
        <v>0</v>
      </c>
      <c r="AR891" s="20" t="s">
        <v>225</v>
      </c>
      <c r="AT891" s="20" t="s">
        <v>220</v>
      </c>
      <c r="AU891" s="20" t="s">
        <v>82</v>
      </c>
      <c r="AY891" s="20" t="s">
        <v>219</v>
      </c>
      <c r="BE891" s="197">
        <f>IF(N891="základní",J891,0)</f>
        <v>0</v>
      </c>
      <c r="BF891" s="197">
        <f>IF(N891="snížená",J891,0)</f>
        <v>0</v>
      </c>
      <c r="BG891" s="197">
        <f>IF(N891="zákl. přenesená",J891,0)</f>
        <v>0</v>
      </c>
      <c r="BH891" s="197">
        <f>IF(N891="sníž. přenesená",J891,0)</f>
        <v>0</v>
      </c>
      <c r="BI891" s="197">
        <f>IF(N891="nulová",J891,0)</f>
        <v>0</v>
      </c>
      <c r="BJ891" s="20" t="s">
        <v>80</v>
      </c>
      <c r="BK891" s="197">
        <f>ROUND(I891*H891,2)</f>
        <v>0</v>
      </c>
      <c r="BL891" s="20" t="s">
        <v>225</v>
      </c>
      <c r="BM891" s="20" t="s">
        <v>907</v>
      </c>
    </row>
    <row r="892" spans="2:63" s="10" customFormat="1" ht="29.85" customHeight="1">
      <c r="B892" s="172"/>
      <c r="C892" s="173"/>
      <c r="D892" s="174" t="s">
        <v>71</v>
      </c>
      <c r="E892" s="198" t="s">
        <v>908</v>
      </c>
      <c r="F892" s="198" t="s">
        <v>909</v>
      </c>
      <c r="G892" s="173"/>
      <c r="H892" s="173"/>
      <c r="I892" s="176"/>
      <c r="J892" s="199">
        <f>BK892</f>
        <v>0</v>
      </c>
      <c r="K892" s="173"/>
      <c r="L892" s="178"/>
      <c r="M892" s="179"/>
      <c r="N892" s="180"/>
      <c r="O892" s="180"/>
      <c r="P892" s="181">
        <f>P893</f>
        <v>0</v>
      </c>
      <c r="Q892" s="180"/>
      <c r="R892" s="181">
        <f>R893</f>
        <v>0</v>
      </c>
      <c r="S892" s="180"/>
      <c r="T892" s="182">
        <f>T893</f>
        <v>0</v>
      </c>
      <c r="AR892" s="183" t="s">
        <v>80</v>
      </c>
      <c r="AT892" s="184" t="s">
        <v>71</v>
      </c>
      <c r="AU892" s="184" t="s">
        <v>80</v>
      </c>
      <c r="AY892" s="183" t="s">
        <v>219</v>
      </c>
      <c r="BK892" s="185">
        <f>BK893</f>
        <v>0</v>
      </c>
    </row>
    <row r="893" spans="2:65" s="1" customFormat="1" ht="16.5" customHeight="1">
      <c r="B893" s="37"/>
      <c r="C893" s="186" t="s">
        <v>621</v>
      </c>
      <c r="D893" s="186" t="s">
        <v>220</v>
      </c>
      <c r="E893" s="187" t="s">
        <v>910</v>
      </c>
      <c r="F893" s="188" t="s">
        <v>911</v>
      </c>
      <c r="G893" s="189" t="s">
        <v>236</v>
      </c>
      <c r="H893" s="190">
        <v>3</v>
      </c>
      <c r="I893" s="191"/>
      <c r="J893" s="192">
        <f>ROUND(I893*H893,2)</f>
        <v>0</v>
      </c>
      <c r="K893" s="188" t="s">
        <v>224</v>
      </c>
      <c r="L893" s="57"/>
      <c r="M893" s="193" t="s">
        <v>21</v>
      </c>
      <c r="N893" s="194" t="s">
        <v>43</v>
      </c>
      <c r="O893" s="38"/>
      <c r="P893" s="195">
        <f>O893*H893</f>
        <v>0</v>
      </c>
      <c r="Q893" s="195">
        <v>0</v>
      </c>
      <c r="R893" s="195">
        <f>Q893*H893</f>
        <v>0</v>
      </c>
      <c r="S893" s="195">
        <v>0</v>
      </c>
      <c r="T893" s="196">
        <f>S893*H893</f>
        <v>0</v>
      </c>
      <c r="AR893" s="20" t="s">
        <v>225</v>
      </c>
      <c r="AT893" s="20" t="s">
        <v>220</v>
      </c>
      <c r="AU893" s="20" t="s">
        <v>82</v>
      </c>
      <c r="AY893" s="20" t="s">
        <v>219</v>
      </c>
      <c r="BE893" s="197">
        <f>IF(N893="základní",J893,0)</f>
        <v>0</v>
      </c>
      <c r="BF893" s="197">
        <f>IF(N893="snížená",J893,0)</f>
        <v>0</v>
      </c>
      <c r="BG893" s="197">
        <f>IF(N893="zákl. přenesená",J893,0)</f>
        <v>0</v>
      </c>
      <c r="BH893" s="197">
        <f>IF(N893="sníž. přenesená",J893,0)</f>
        <v>0</v>
      </c>
      <c r="BI893" s="197">
        <f>IF(N893="nulová",J893,0)</f>
        <v>0</v>
      </c>
      <c r="BJ893" s="20" t="s">
        <v>80</v>
      </c>
      <c r="BK893" s="197">
        <f>ROUND(I893*H893,2)</f>
        <v>0</v>
      </c>
      <c r="BL893" s="20" t="s">
        <v>225</v>
      </c>
      <c r="BM893" s="20" t="s">
        <v>912</v>
      </c>
    </row>
    <row r="894" spans="2:63" s="10" customFormat="1" ht="29.85" customHeight="1">
      <c r="B894" s="172"/>
      <c r="C894" s="173"/>
      <c r="D894" s="174" t="s">
        <v>71</v>
      </c>
      <c r="E894" s="198" t="s">
        <v>913</v>
      </c>
      <c r="F894" s="198" t="s">
        <v>914</v>
      </c>
      <c r="G894" s="173"/>
      <c r="H894" s="173"/>
      <c r="I894" s="176"/>
      <c r="J894" s="199">
        <f>BK894</f>
        <v>0</v>
      </c>
      <c r="K894" s="173"/>
      <c r="L894" s="178"/>
      <c r="M894" s="179"/>
      <c r="N894" s="180"/>
      <c r="O894" s="180"/>
      <c r="P894" s="181">
        <f>P895</f>
        <v>0</v>
      </c>
      <c r="Q894" s="180"/>
      <c r="R894" s="181">
        <f>R895</f>
        <v>0</v>
      </c>
      <c r="S894" s="180"/>
      <c r="T894" s="182">
        <f>T895</f>
        <v>0</v>
      </c>
      <c r="AR894" s="183" t="s">
        <v>80</v>
      </c>
      <c r="AT894" s="184" t="s">
        <v>71</v>
      </c>
      <c r="AU894" s="184" t="s">
        <v>80</v>
      </c>
      <c r="AY894" s="183" t="s">
        <v>219</v>
      </c>
      <c r="BK894" s="185">
        <f>BK895</f>
        <v>0</v>
      </c>
    </row>
    <row r="895" spans="2:65" s="1" customFormat="1" ht="16.5" customHeight="1">
      <c r="B895" s="37"/>
      <c r="C895" s="186" t="s">
        <v>915</v>
      </c>
      <c r="D895" s="186" t="s">
        <v>220</v>
      </c>
      <c r="E895" s="187" t="s">
        <v>916</v>
      </c>
      <c r="F895" s="188" t="s">
        <v>917</v>
      </c>
      <c r="G895" s="189" t="s">
        <v>236</v>
      </c>
      <c r="H895" s="190">
        <v>1</v>
      </c>
      <c r="I895" s="191"/>
      <c r="J895" s="192">
        <f>ROUND(I895*H895,2)</f>
        <v>0</v>
      </c>
      <c r="K895" s="188" t="s">
        <v>224</v>
      </c>
      <c r="L895" s="57"/>
      <c r="M895" s="193" t="s">
        <v>21</v>
      </c>
      <c r="N895" s="194" t="s">
        <v>43</v>
      </c>
      <c r="O895" s="38"/>
      <c r="P895" s="195">
        <f>O895*H895</f>
        <v>0</v>
      </c>
      <c r="Q895" s="195">
        <v>0</v>
      </c>
      <c r="R895" s="195">
        <f>Q895*H895</f>
        <v>0</v>
      </c>
      <c r="S895" s="195">
        <v>0</v>
      </c>
      <c r="T895" s="196">
        <f>S895*H895</f>
        <v>0</v>
      </c>
      <c r="AR895" s="20" t="s">
        <v>225</v>
      </c>
      <c r="AT895" s="20" t="s">
        <v>220</v>
      </c>
      <c r="AU895" s="20" t="s">
        <v>82</v>
      </c>
      <c r="AY895" s="20" t="s">
        <v>219</v>
      </c>
      <c r="BE895" s="197">
        <f>IF(N895="základní",J895,0)</f>
        <v>0</v>
      </c>
      <c r="BF895" s="197">
        <f>IF(N895="snížená",J895,0)</f>
        <v>0</v>
      </c>
      <c r="BG895" s="197">
        <f>IF(N895="zákl. přenesená",J895,0)</f>
        <v>0</v>
      </c>
      <c r="BH895" s="197">
        <f>IF(N895="sníž. přenesená",J895,0)</f>
        <v>0</v>
      </c>
      <c r="BI895" s="197">
        <f>IF(N895="nulová",J895,0)</f>
        <v>0</v>
      </c>
      <c r="BJ895" s="20" t="s">
        <v>80</v>
      </c>
      <c r="BK895" s="197">
        <f>ROUND(I895*H895,2)</f>
        <v>0</v>
      </c>
      <c r="BL895" s="20" t="s">
        <v>225</v>
      </c>
      <c r="BM895" s="20" t="s">
        <v>918</v>
      </c>
    </row>
    <row r="896" spans="2:63" s="10" customFormat="1" ht="29.85" customHeight="1">
      <c r="B896" s="172"/>
      <c r="C896" s="173"/>
      <c r="D896" s="174" t="s">
        <v>71</v>
      </c>
      <c r="E896" s="198" t="s">
        <v>355</v>
      </c>
      <c r="F896" s="198" t="s">
        <v>356</v>
      </c>
      <c r="G896" s="173"/>
      <c r="H896" s="173"/>
      <c r="I896" s="176"/>
      <c r="J896" s="199">
        <f>BK896</f>
        <v>0</v>
      </c>
      <c r="K896" s="173"/>
      <c r="L896" s="178"/>
      <c r="M896" s="179"/>
      <c r="N896" s="180"/>
      <c r="O896" s="180"/>
      <c r="P896" s="181">
        <f>P897</f>
        <v>0</v>
      </c>
      <c r="Q896" s="180"/>
      <c r="R896" s="181">
        <f>R897</f>
        <v>0</v>
      </c>
      <c r="S896" s="180"/>
      <c r="T896" s="182">
        <f>T897</f>
        <v>0</v>
      </c>
      <c r="AR896" s="183" t="s">
        <v>80</v>
      </c>
      <c r="AT896" s="184" t="s">
        <v>71</v>
      </c>
      <c r="AU896" s="184" t="s">
        <v>80</v>
      </c>
      <c r="AY896" s="183" t="s">
        <v>219</v>
      </c>
      <c r="BK896" s="185">
        <f>BK897</f>
        <v>0</v>
      </c>
    </row>
    <row r="897" spans="2:65" s="1" customFormat="1" ht="16.5" customHeight="1">
      <c r="B897" s="37"/>
      <c r="C897" s="186" t="s">
        <v>623</v>
      </c>
      <c r="D897" s="186" t="s">
        <v>220</v>
      </c>
      <c r="E897" s="187" t="s">
        <v>473</v>
      </c>
      <c r="F897" s="188" t="s">
        <v>358</v>
      </c>
      <c r="G897" s="189" t="s">
        <v>236</v>
      </c>
      <c r="H897" s="190">
        <v>1</v>
      </c>
      <c r="I897" s="191"/>
      <c r="J897" s="192">
        <f>ROUND(I897*H897,2)</f>
        <v>0</v>
      </c>
      <c r="K897" s="188" t="s">
        <v>224</v>
      </c>
      <c r="L897" s="57"/>
      <c r="M897" s="193" t="s">
        <v>21</v>
      </c>
      <c r="N897" s="194" t="s">
        <v>43</v>
      </c>
      <c r="O897" s="38"/>
      <c r="P897" s="195">
        <f>O897*H897</f>
        <v>0</v>
      </c>
      <c r="Q897" s="195">
        <v>0</v>
      </c>
      <c r="R897" s="195">
        <f>Q897*H897</f>
        <v>0</v>
      </c>
      <c r="S897" s="195">
        <v>0</v>
      </c>
      <c r="T897" s="196">
        <f>S897*H897</f>
        <v>0</v>
      </c>
      <c r="AR897" s="20" t="s">
        <v>225</v>
      </c>
      <c r="AT897" s="20" t="s">
        <v>220</v>
      </c>
      <c r="AU897" s="20" t="s">
        <v>82</v>
      </c>
      <c r="AY897" s="20" t="s">
        <v>219</v>
      </c>
      <c r="BE897" s="197">
        <f>IF(N897="základní",J897,0)</f>
        <v>0</v>
      </c>
      <c r="BF897" s="197">
        <f>IF(N897="snížená",J897,0)</f>
        <v>0</v>
      </c>
      <c r="BG897" s="197">
        <f>IF(N897="zákl. přenesená",J897,0)</f>
        <v>0</v>
      </c>
      <c r="BH897" s="197">
        <f>IF(N897="sníž. přenesená",J897,0)</f>
        <v>0</v>
      </c>
      <c r="BI897" s="197">
        <f>IF(N897="nulová",J897,0)</f>
        <v>0</v>
      </c>
      <c r="BJ897" s="20" t="s">
        <v>80</v>
      </c>
      <c r="BK897" s="197">
        <f>ROUND(I897*H897,2)</f>
        <v>0</v>
      </c>
      <c r="BL897" s="20" t="s">
        <v>225</v>
      </c>
      <c r="BM897" s="20" t="s">
        <v>919</v>
      </c>
    </row>
    <row r="898" spans="2:63" s="10" customFormat="1" ht="29.85" customHeight="1">
      <c r="B898" s="172"/>
      <c r="C898" s="173"/>
      <c r="D898" s="174" t="s">
        <v>71</v>
      </c>
      <c r="E898" s="198" t="s">
        <v>360</v>
      </c>
      <c r="F898" s="198" t="s">
        <v>361</v>
      </c>
      <c r="G898" s="173"/>
      <c r="H898" s="173"/>
      <c r="I898" s="176"/>
      <c r="J898" s="199">
        <f>BK898</f>
        <v>0</v>
      </c>
      <c r="K898" s="173"/>
      <c r="L898" s="178"/>
      <c r="M898" s="179"/>
      <c r="N898" s="180"/>
      <c r="O898" s="180"/>
      <c r="P898" s="181">
        <f>P899</f>
        <v>0</v>
      </c>
      <c r="Q898" s="180"/>
      <c r="R898" s="181">
        <f>R899</f>
        <v>0</v>
      </c>
      <c r="S898" s="180"/>
      <c r="T898" s="182">
        <f>T899</f>
        <v>0</v>
      </c>
      <c r="AR898" s="183" t="s">
        <v>80</v>
      </c>
      <c r="AT898" s="184" t="s">
        <v>71</v>
      </c>
      <c r="AU898" s="184" t="s">
        <v>80</v>
      </c>
      <c r="AY898" s="183" t="s">
        <v>219</v>
      </c>
      <c r="BK898" s="185">
        <f>BK899</f>
        <v>0</v>
      </c>
    </row>
    <row r="899" spans="2:65" s="1" customFormat="1" ht="16.5" customHeight="1">
      <c r="B899" s="37"/>
      <c r="C899" s="186" t="s">
        <v>920</v>
      </c>
      <c r="D899" s="186" t="s">
        <v>220</v>
      </c>
      <c r="E899" s="187" t="s">
        <v>476</v>
      </c>
      <c r="F899" s="188" t="s">
        <v>364</v>
      </c>
      <c r="G899" s="189" t="s">
        <v>236</v>
      </c>
      <c r="H899" s="190">
        <v>1</v>
      </c>
      <c r="I899" s="191"/>
      <c r="J899" s="192">
        <f>ROUND(I899*H899,2)</f>
        <v>0</v>
      </c>
      <c r="K899" s="188" t="s">
        <v>224</v>
      </c>
      <c r="L899" s="57"/>
      <c r="M899" s="193" t="s">
        <v>21</v>
      </c>
      <c r="N899" s="194" t="s">
        <v>43</v>
      </c>
      <c r="O899" s="38"/>
      <c r="P899" s="195">
        <f>O899*H899</f>
        <v>0</v>
      </c>
      <c r="Q899" s="195">
        <v>0</v>
      </c>
      <c r="R899" s="195">
        <f>Q899*H899</f>
        <v>0</v>
      </c>
      <c r="S899" s="195">
        <v>0</v>
      </c>
      <c r="T899" s="196">
        <f>S899*H899</f>
        <v>0</v>
      </c>
      <c r="AR899" s="20" t="s">
        <v>225</v>
      </c>
      <c r="AT899" s="20" t="s">
        <v>220</v>
      </c>
      <c r="AU899" s="20" t="s">
        <v>82</v>
      </c>
      <c r="AY899" s="20" t="s">
        <v>219</v>
      </c>
      <c r="BE899" s="197">
        <f>IF(N899="základní",J899,0)</f>
        <v>0</v>
      </c>
      <c r="BF899" s="197">
        <f>IF(N899="snížená",J899,0)</f>
        <v>0</v>
      </c>
      <c r="BG899" s="197">
        <f>IF(N899="zákl. přenesená",J899,0)</f>
        <v>0</v>
      </c>
      <c r="BH899" s="197">
        <f>IF(N899="sníž. přenesená",J899,0)</f>
        <v>0</v>
      </c>
      <c r="BI899" s="197">
        <f>IF(N899="nulová",J899,0)</f>
        <v>0</v>
      </c>
      <c r="BJ899" s="20" t="s">
        <v>80</v>
      </c>
      <c r="BK899" s="197">
        <f>ROUND(I899*H899,2)</f>
        <v>0</v>
      </c>
      <c r="BL899" s="20" t="s">
        <v>225</v>
      </c>
      <c r="BM899" s="20" t="s">
        <v>921</v>
      </c>
    </row>
    <row r="900" spans="2:63" s="10" customFormat="1" ht="29.85" customHeight="1">
      <c r="B900" s="172"/>
      <c r="C900" s="173"/>
      <c r="D900" s="174" t="s">
        <v>71</v>
      </c>
      <c r="E900" s="198" t="s">
        <v>256</v>
      </c>
      <c r="F900" s="198" t="s">
        <v>257</v>
      </c>
      <c r="G900" s="173"/>
      <c r="H900" s="173"/>
      <c r="I900" s="176"/>
      <c r="J900" s="199">
        <f>BK900</f>
        <v>0</v>
      </c>
      <c r="K900" s="173"/>
      <c r="L900" s="178"/>
      <c r="M900" s="179"/>
      <c r="N900" s="180"/>
      <c r="O900" s="180"/>
      <c r="P900" s="181">
        <f>P901</f>
        <v>0</v>
      </c>
      <c r="Q900" s="180"/>
      <c r="R900" s="181">
        <f>R901</f>
        <v>0</v>
      </c>
      <c r="S900" s="180"/>
      <c r="T900" s="182">
        <f>T901</f>
        <v>0</v>
      </c>
      <c r="AR900" s="183" t="s">
        <v>80</v>
      </c>
      <c r="AT900" s="184" t="s">
        <v>71</v>
      </c>
      <c r="AU900" s="184" t="s">
        <v>80</v>
      </c>
      <c r="AY900" s="183" t="s">
        <v>219</v>
      </c>
      <c r="BK900" s="185">
        <f>BK901</f>
        <v>0</v>
      </c>
    </row>
    <row r="901" spans="2:65" s="1" customFormat="1" ht="16.5" customHeight="1">
      <c r="B901" s="37"/>
      <c r="C901" s="186" t="s">
        <v>624</v>
      </c>
      <c r="D901" s="186" t="s">
        <v>220</v>
      </c>
      <c r="E901" s="187" t="s">
        <v>478</v>
      </c>
      <c r="F901" s="188" t="s">
        <v>260</v>
      </c>
      <c r="G901" s="189" t="s">
        <v>223</v>
      </c>
      <c r="H901" s="190">
        <v>1</v>
      </c>
      <c r="I901" s="191"/>
      <c r="J901" s="192">
        <f>ROUND(I901*H901,2)</f>
        <v>0</v>
      </c>
      <c r="K901" s="188" t="s">
        <v>224</v>
      </c>
      <c r="L901" s="57"/>
      <c r="M901" s="193" t="s">
        <v>21</v>
      </c>
      <c r="N901" s="194" t="s">
        <v>43</v>
      </c>
      <c r="O901" s="38"/>
      <c r="P901" s="195">
        <f>O901*H901</f>
        <v>0</v>
      </c>
      <c r="Q901" s="195">
        <v>0</v>
      </c>
      <c r="R901" s="195">
        <f>Q901*H901</f>
        <v>0</v>
      </c>
      <c r="S901" s="195">
        <v>0</v>
      </c>
      <c r="T901" s="196">
        <f>S901*H901</f>
        <v>0</v>
      </c>
      <c r="AR901" s="20" t="s">
        <v>225</v>
      </c>
      <c r="AT901" s="20" t="s">
        <v>220</v>
      </c>
      <c r="AU901" s="20" t="s">
        <v>82</v>
      </c>
      <c r="AY901" s="20" t="s">
        <v>219</v>
      </c>
      <c r="BE901" s="197">
        <f>IF(N901="základní",J901,0)</f>
        <v>0</v>
      </c>
      <c r="BF901" s="197">
        <f>IF(N901="snížená",J901,0)</f>
        <v>0</v>
      </c>
      <c r="BG901" s="197">
        <f>IF(N901="zákl. přenesená",J901,0)</f>
        <v>0</v>
      </c>
      <c r="BH901" s="197">
        <f>IF(N901="sníž. přenesená",J901,0)</f>
        <v>0</v>
      </c>
      <c r="BI901" s="197">
        <f>IF(N901="nulová",J901,0)</f>
        <v>0</v>
      </c>
      <c r="BJ901" s="20" t="s">
        <v>80</v>
      </c>
      <c r="BK901" s="197">
        <f>ROUND(I901*H901,2)</f>
        <v>0</v>
      </c>
      <c r="BL901" s="20" t="s">
        <v>225</v>
      </c>
      <c r="BM901" s="20" t="s">
        <v>922</v>
      </c>
    </row>
    <row r="902" spans="2:63" s="10" customFormat="1" ht="29.85" customHeight="1">
      <c r="B902" s="172"/>
      <c r="C902" s="173"/>
      <c r="D902" s="174" t="s">
        <v>71</v>
      </c>
      <c r="E902" s="198" t="s">
        <v>262</v>
      </c>
      <c r="F902" s="198" t="s">
        <v>263</v>
      </c>
      <c r="G902" s="173"/>
      <c r="H902" s="173"/>
      <c r="I902" s="176"/>
      <c r="J902" s="199">
        <f>BK902</f>
        <v>0</v>
      </c>
      <c r="K902" s="173"/>
      <c r="L902" s="178"/>
      <c r="M902" s="179"/>
      <c r="N902" s="180"/>
      <c r="O902" s="180"/>
      <c r="P902" s="181">
        <f>SUM(P903:P909)</f>
        <v>0</v>
      </c>
      <c r="Q902" s="180"/>
      <c r="R902" s="181">
        <f>SUM(R903:R909)</f>
        <v>0</v>
      </c>
      <c r="S902" s="180"/>
      <c r="T902" s="182">
        <f>SUM(T903:T909)</f>
        <v>0</v>
      </c>
      <c r="AR902" s="183" t="s">
        <v>80</v>
      </c>
      <c r="AT902" s="184" t="s">
        <v>71</v>
      </c>
      <c r="AU902" s="184" t="s">
        <v>80</v>
      </c>
      <c r="AY902" s="183" t="s">
        <v>219</v>
      </c>
      <c r="BK902" s="185">
        <f>SUM(BK903:BK909)</f>
        <v>0</v>
      </c>
    </row>
    <row r="903" spans="2:65" s="1" customFormat="1" ht="16.5" customHeight="1">
      <c r="B903" s="37"/>
      <c r="C903" s="186" t="s">
        <v>923</v>
      </c>
      <c r="D903" s="186" t="s">
        <v>220</v>
      </c>
      <c r="E903" s="187" t="s">
        <v>264</v>
      </c>
      <c r="F903" s="188" t="s">
        <v>265</v>
      </c>
      <c r="G903" s="189" t="s">
        <v>236</v>
      </c>
      <c r="H903" s="190">
        <v>3</v>
      </c>
      <c r="I903" s="191"/>
      <c r="J903" s="192">
        <f aca="true" t="shared" si="240" ref="J903:J909">ROUND(I903*H903,2)</f>
        <v>0</v>
      </c>
      <c r="K903" s="188" t="s">
        <v>224</v>
      </c>
      <c r="L903" s="57"/>
      <c r="M903" s="193" t="s">
        <v>21</v>
      </c>
      <c r="N903" s="194" t="s">
        <v>43</v>
      </c>
      <c r="O903" s="38"/>
      <c r="P903" s="195">
        <f aca="true" t="shared" si="241" ref="P903:P909">O903*H903</f>
        <v>0</v>
      </c>
      <c r="Q903" s="195">
        <v>0</v>
      </c>
      <c r="R903" s="195">
        <f aca="true" t="shared" si="242" ref="R903:R909">Q903*H903</f>
        <v>0</v>
      </c>
      <c r="S903" s="195">
        <v>0</v>
      </c>
      <c r="T903" s="196">
        <f aca="true" t="shared" si="243" ref="T903:T909">S903*H903</f>
        <v>0</v>
      </c>
      <c r="AR903" s="20" t="s">
        <v>225</v>
      </c>
      <c r="AT903" s="20" t="s">
        <v>220</v>
      </c>
      <c r="AU903" s="20" t="s">
        <v>82</v>
      </c>
      <c r="AY903" s="20" t="s">
        <v>219</v>
      </c>
      <c r="BE903" s="197">
        <f aca="true" t="shared" si="244" ref="BE903:BE909">IF(N903="základní",J903,0)</f>
        <v>0</v>
      </c>
      <c r="BF903" s="197">
        <f aca="true" t="shared" si="245" ref="BF903:BF909">IF(N903="snížená",J903,0)</f>
        <v>0</v>
      </c>
      <c r="BG903" s="197">
        <f aca="true" t="shared" si="246" ref="BG903:BG909">IF(N903="zákl. přenesená",J903,0)</f>
        <v>0</v>
      </c>
      <c r="BH903" s="197">
        <f aca="true" t="shared" si="247" ref="BH903:BH909">IF(N903="sníž. přenesená",J903,0)</f>
        <v>0</v>
      </c>
      <c r="BI903" s="197">
        <f aca="true" t="shared" si="248" ref="BI903:BI909">IF(N903="nulová",J903,0)</f>
        <v>0</v>
      </c>
      <c r="BJ903" s="20" t="s">
        <v>80</v>
      </c>
      <c r="BK903" s="197">
        <f aca="true" t="shared" si="249" ref="BK903:BK909">ROUND(I903*H903,2)</f>
        <v>0</v>
      </c>
      <c r="BL903" s="20" t="s">
        <v>225</v>
      </c>
      <c r="BM903" s="20" t="s">
        <v>924</v>
      </c>
    </row>
    <row r="904" spans="2:65" s="1" customFormat="1" ht="16.5" customHeight="1">
      <c r="B904" s="37"/>
      <c r="C904" s="186" t="s">
        <v>626</v>
      </c>
      <c r="D904" s="186" t="s">
        <v>220</v>
      </c>
      <c r="E904" s="187" t="s">
        <v>268</v>
      </c>
      <c r="F904" s="188" t="s">
        <v>269</v>
      </c>
      <c r="G904" s="189" t="s">
        <v>236</v>
      </c>
      <c r="H904" s="190">
        <v>14</v>
      </c>
      <c r="I904" s="191"/>
      <c r="J904" s="192">
        <f t="shared" si="240"/>
        <v>0</v>
      </c>
      <c r="K904" s="188" t="s">
        <v>224</v>
      </c>
      <c r="L904" s="57"/>
      <c r="M904" s="193" t="s">
        <v>21</v>
      </c>
      <c r="N904" s="194" t="s">
        <v>43</v>
      </c>
      <c r="O904" s="38"/>
      <c r="P904" s="195">
        <f t="shared" si="241"/>
        <v>0</v>
      </c>
      <c r="Q904" s="195">
        <v>0</v>
      </c>
      <c r="R904" s="195">
        <f t="shared" si="242"/>
        <v>0</v>
      </c>
      <c r="S904" s="195">
        <v>0</v>
      </c>
      <c r="T904" s="196">
        <f t="shared" si="243"/>
        <v>0</v>
      </c>
      <c r="AR904" s="20" t="s">
        <v>225</v>
      </c>
      <c r="AT904" s="20" t="s">
        <v>220</v>
      </c>
      <c r="AU904" s="20" t="s">
        <v>82</v>
      </c>
      <c r="AY904" s="20" t="s">
        <v>219</v>
      </c>
      <c r="BE904" s="197">
        <f t="shared" si="244"/>
        <v>0</v>
      </c>
      <c r="BF904" s="197">
        <f t="shared" si="245"/>
        <v>0</v>
      </c>
      <c r="BG904" s="197">
        <f t="shared" si="246"/>
        <v>0</v>
      </c>
      <c r="BH904" s="197">
        <f t="shared" si="247"/>
        <v>0</v>
      </c>
      <c r="BI904" s="197">
        <f t="shared" si="248"/>
        <v>0</v>
      </c>
      <c r="BJ904" s="20" t="s">
        <v>80</v>
      </c>
      <c r="BK904" s="197">
        <f t="shared" si="249"/>
        <v>0</v>
      </c>
      <c r="BL904" s="20" t="s">
        <v>225</v>
      </c>
      <c r="BM904" s="20" t="s">
        <v>925</v>
      </c>
    </row>
    <row r="905" spans="2:65" s="1" customFormat="1" ht="16.5" customHeight="1">
      <c r="B905" s="37"/>
      <c r="C905" s="186" t="s">
        <v>926</v>
      </c>
      <c r="D905" s="186" t="s">
        <v>220</v>
      </c>
      <c r="E905" s="187" t="s">
        <v>372</v>
      </c>
      <c r="F905" s="188" t="s">
        <v>373</v>
      </c>
      <c r="G905" s="189" t="s">
        <v>236</v>
      </c>
      <c r="H905" s="190">
        <v>2</v>
      </c>
      <c r="I905" s="191"/>
      <c r="J905" s="192">
        <f t="shared" si="240"/>
        <v>0</v>
      </c>
      <c r="K905" s="188" t="s">
        <v>224</v>
      </c>
      <c r="L905" s="57"/>
      <c r="M905" s="193" t="s">
        <v>21</v>
      </c>
      <c r="N905" s="194" t="s">
        <v>43</v>
      </c>
      <c r="O905" s="38"/>
      <c r="P905" s="195">
        <f t="shared" si="241"/>
        <v>0</v>
      </c>
      <c r="Q905" s="195">
        <v>0</v>
      </c>
      <c r="R905" s="195">
        <f t="shared" si="242"/>
        <v>0</v>
      </c>
      <c r="S905" s="195">
        <v>0</v>
      </c>
      <c r="T905" s="196">
        <f t="shared" si="243"/>
        <v>0</v>
      </c>
      <c r="AR905" s="20" t="s">
        <v>225</v>
      </c>
      <c r="AT905" s="20" t="s">
        <v>220</v>
      </c>
      <c r="AU905" s="20" t="s">
        <v>82</v>
      </c>
      <c r="AY905" s="20" t="s">
        <v>219</v>
      </c>
      <c r="BE905" s="197">
        <f t="shared" si="244"/>
        <v>0</v>
      </c>
      <c r="BF905" s="197">
        <f t="shared" si="245"/>
        <v>0</v>
      </c>
      <c r="BG905" s="197">
        <f t="shared" si="246"/>
        <v>0</v>
      </c>
      <c r="BH905" s="197">
        <f t="shared" si="247"/>
        <v>0</v>
      </c>
      <c r="BI905" s="197">
        <f t="shared" si="248"/>
        <v>0</v>
      </c>
      <c r="BJ905" s="20" t="s">
        <v>80</v>
      </c>
      <c r="BK905" s="197">
        <f t="shared" si="249"/>
        <v>0</v>
      </c>
      <c r="BL905" s="20" t="s">
        <v>225</v>
      </c>
      <c r="BM905" s="20" t="s">
        <v>927</v>
      </c>
    </row>
    <row r="906" spans="2:65" s="1" customFormat="1" ht="16.5" customHeight="1">
      <c r="B906" s="37"/>
      <c r="C906" s="186" t="s">
        <v>627</v>
      </c>
      <c r="D906" s="186" t="s">
        <v>220</v>
      </c>
      <c r="E906" s="187" t="s">
        <v>375</v>
      </c>
      <c r="F906" s="188" t="s">
        <v>272</v>
      </c>
      <c r="G906" s="189" t="s">
        <v>223</v>
      </c>
      <c r="H906" s="190">
        <v>1</v>
      </c>
      <c r="I906" s="191"/>
      <c r="J906" s="192">
        <f t="shared" si="240"/>
        <v>0</v>
      </c>
      <c r="K906" s="188" t="s">
        <v>224</v>
      </c>
      <c r="L906" s="57"/>
      <c r="M906" s="193" t="s">
        <v>21</v>
      </c>
      <c r="N906" s="194" t="s">
        <v>43</v>
      </c>
      <c r="O906" s="38"/>
      <c r="P906" s="195">
        <f t="shared" si="241"/>
        <v>0</v>
      </c>
      <c r="Q906" s="195">
        <v>0</v>
      </c>
      <c r="R906" s="195">
        <f t="shared" si="242"/>
        <v>0</v>
      </c>
      <c r="S906" s="195">
        <v>0</v>
      </c>
      <c r="T906" s="196">
        <f t="shared" si="243"/>
        <v>0</v>
      </c>
      <c r="AR906" s="20" t="s">
        <v>225</v>
      </c>
      <c r="AT906" s="20" t="s">
        <v>220</v>
      </c>
      <c r="AU906" s="20" t="s">
        <v>82</v>
      </c>
      <c r="AY906" s="20" t="s">
        <v>219</v>
      </c>
      <c r="BE906" s="197">
        <f t="shared" si="244"/>
        <v>0</v>
      </c>
      <c r="BF906" s="197">
        <f t="shared" si="245"/>
        <v>0</v>
      </c>
      <c r="BG906" s="197">
        <f t="shared" si="246"/>
        <v>0</v>
      </c>
      <c r="BH906" s="197">
        <f t="shared" si="247"/>
        <v>0</v>
      </c>
      <c r="BI906" s="197">
        <f t="shared" si="248"/>
        <v>0</v>
      </c>
      <c r="BJ906" s="20" t="s">
        <v>80</v>
      </c>
      <c r="BK906" s="197">
        <f t="shared" si="249"/>
        <v>0</v>
      </c>
      <c r="BL906" s="20" t="s">
        <v>225</v>
      </c>
      <c r="BM906" s="20" t="s">
        <v>928</v>
      </c>
    </row>
    <row r="907" spans="2:65" s="1" customFormat="1" ht="16.5" customHeight="1">
      <c r="B907" s="37"/>
      <c r="C907" s="186" t="s">
        <v>929</v>
      </c>
      <c r="D907" s="186" t="s">
        <v>220</v>
      </c>
      <c r="E907" s="187" t="s">
        <v>930</v>
      </c>
      <c r="F907" s="188" t="s">
        <v>379</v>
      </c>
      <c r="G907" s="189" t="s">
        <v>223</v>
      </c>
      <c r="H907" s="190">
        <v>1</v>
      </c>
      <c r="I907" s="191"/>
      <c r="J907" s="192">
        <f t="shared" si="240"/>
        <v>0</v>
      </c>
      <c r="K907" s="188" t="s">
        <v>224</v>
      </c>
      <c r="L907" s="57"/>
      <c r="M907" s="193" t="s">
        <v>21</v>
      </c>
      <c r="N907" s="194" t="s">
        <v>43</v>
      </c>
      <c r="O907" s="38"/>
      <c r="P907" s="195">
        <f t="shared" si="241"/>
        <v>0</v>
      </c>
      <c r="Q907" s="195">
        <v>0</v>
      </c>
      <c r="R907" s="195">
        <f t="shared" si="242"/>
        <v>0</v>
      </c>
      <c r="S907" s="195">
        <v>0</v>
      </c>
      <c r="T907" s="196">
        <f t="shared" si="243"/>
        <v>0</v>
      </c>
      <c r="AR907" s="20" t="s">
        <v>225</v>
      </c>
      <c r="AT907" s="20" t="s">
        <v>220</v>
      </c>
      <c r="AU907" s="20" t="s">
        <v>82</v>
      </c>
      <c r="AY907" s="20" t="s">
        <v>219</v>
      </c>
      <c r="BE907" s="197">
        <f t="shared" si="244"/>
        <v>0</v>
      </c>
      <c r="BF907" s="197">
        <f t="shared" si="245"/>
        <v>0</v>
      </c>
      <c r="BG907" s="197">
        <f t="shared" si="246"/>
        <v>0</v>
      </c>
      <c r="BH907" s="197">
        <f t="shared" si="247"/>
        <v>0</v>
      </c>
      <c r="BI907" s="197">
        <f t="shared" si="248"/>
        <v>0</v>
      </c>
      <c r="BJ907" s="20" t="s">
        <v>80</v>
      </c>
      <c r="BK907" s="197">
        <f t="shared" si="249"/>
        <v>0</v>
      </c>
      <c r="BL907" s="20" t="s">
        <v>225</v>
      </c>
      <c r="BM907" s="20" t="s">
        <v>931</v>
      </c>
    </row>
    <row r="908" spans="2:65" s="1" customFormat="1" ht="16.5" customHeight="1">
      <c r="B908" s="37"/>
      <c r="C908" s="186" t="s">
        <v>629</v>
      </c>
      <c r="D908" s="186" t="s">
        <v>220</v>
      </c>
      <c r="E908" s="187" t="s">
        <v>278</v>
      </c>
      <c r="F908" s="188" t="s">
        <v>279</v>
      </c>
      <c r="G908" s="189" t="s">
        <v>223</v>
      </c>
      <c r="H908" s="190">
        <v>1</v>
      </c>
      <c r="I908" s="191"/>
      <c r="J908" s="192">
        <f t="shared" si="240"/>
        <v>0</v>
      </c>
      <c r="K908" s="188" t="s">
        <v>224</v>
      </c>
      <c r="L908" s="57"/>
      <c r="M908" s="193" t="s">
        <v>21</v>
      </c>
      <c r="N908" s="194" t="s">
        <v>43</v>
      </c>
      <c r="O908" s="38"/>
      <c r="P908" s="195">
        <f t="shared" si="241"/>
        <v>0</v>
      </c>
      <c r="Q908" s="195">
        <v>0</v>
      </c>
      <c r="R908" s="195">
        <f t="shared" si="242"/>
        <v>0</v>
      </c>
      <c r="S908" s="195">
        <v>0</v>
      </c>
      <c r="T908" s="196">
        <f t="shared" si="243"/>
        <v>0</v>
      </c>
      <c r="AR908" s="20" t="s">
        <v>225</v>
      </c>
      <c r="AT908" s="20" t="s">
        <v>220</v>
      </c>
      <c r="AU908" s="20" t="s">
        <v>82</v>
      </c>
      <c r="AY908" s="20" t="s">
        <v>219</v>
      </c>
      <c r="BE908" s="197">
        <f t="shared" si="244"/>
        <v>0</v>
      </c>
      <c r="BF908" s="197">
        <f t="shared" si="245"/>
        <v>0</v>
      </c>
      <c r="BG908" s="197">
        <f t="shared" si="246"/>
        <v>0</v>
      </c>
      <c r="BH908" s="197">
        <f t="shared" si="247"/>
        <v>0</v>
      </c>
      <c r="BI908" s="197">
        <f t="shared" si="248"/>
        <v>0</v>
      </c>
      <c r="BJ908" s="20" t="s">
        <v>80</v>
      </c>
      <c r="BK908" s="197">
        <f t="shared" si="249"/>
        <v>0</v>
      </c>
      <c r="BL908" s="20" t="s">
        <v>225</v>
      </c>
      <c r="BM908" s="20" t="s">
        <v>932</v>
      </c>
    </row>
    <row r="909" spans="2:65" s="1" customFormat="1" ht="16.5" customHeight="1">
      <c r="B909" s="37"/>
      <c r="C909" s="186" t="s">
        <v>933</v>
      </c>
      <c r="D909" s="186" t="s">
        <v>220</v>
      </c>
      <c r="E909" s="187" t="s">
        <v>934</v>
      </c>
      <c r="F909" s="188" t="s">
        <v>282</v>
      </c>
      <c r="G909" s="189" t="s">
        <v>223</v>
      </c>
      <c r="H909" s="190">
        <v>1</v>
      </c>
      <c r="I909" s="191"/>
      <c r="J909" s="192">
        <f t="shared" si="240"/>
        <v>0</v>
      </c>
      <c r="K909" s="188" t="s">
        <v>224</v>
      </c>
      <c r="L909" s="57"/>
      <c r="M909" s="193" t="s">
        <v>21</v>
      </c>
      <c r="N909" s="194" t="s">
        <v>43</v>
      </c>
      <c r="O909" s="38"/>
      <c r="P909" s="195">
        <f t="shared" si="241"/>
        <v>0</v>
      </c>
      <c r="Q909" s="195">
        <v>0</v>
      </c>
      <c r="R909" s="195">
        <f t="shared" si="242"/>
        <v>0</v>
      </c>
      <c r="S909" s="195">
        <v>0</v>
      </c>
      <c r="T909" s="196">
        <f t="shared" si="243"/>
        <v>0</v>
      </c>
      <c r="AR909" s="20" t="s">
        <v>225</v>
      </c>
      <c r="AT909" s="20" t="s">
        <v>220</v>
      </c>
      <c r="AU909" s="20" t="s">
        <v>82</v>
      </c>
      <c r="AY909" s="20" t="s">
        <v>219</v>
      </c>
      <c r="BE909" s="197">
        <f t="shared" si="244"/>
        <v>0</v>
      </c>
      <c r="BF909" s="197">
        <f t="shared" si="245"/>
        <v>0</v>
      </c>
      <c r="BG909" s="197">
        <f t="shared" si="246"/>
        <v>0</v>
      </c>
      <c r="BH909" s="197">
        <f t="shared" si="247"/>
        <v>0</v>
      </c>
      <c r="BI909" s="197">
        <f t="shared" si="248"/>
        <v>0</v>
      </c>
      <c r="BJ909" s="20" t="s">
        <v>80</v>
      </c>
      <c r="BK909" s="197">
        <f t="shared" si="249"/>
        <v>0</v>
      </c>
      <c r="BL909" s="20" t="s">
        <v>225</v>
      </c>
      <c r="BM909" s="20" t="s">
        <v>935</v>
      </c>
    </row>
    <row r="910" spans="2:63" s="10" customFormat="1" ht="37.35" customHeight="1">
      <c r="B910" s="172"/>
      <c r="C910" s="173"/>
      <c r="D910" s="174" t="s">
        <v>71</v>
      </c>
      <c r="E910" s="175" t="s">
        <v>936</v>
      </c>
      <c r="F910" s="175" t="s">
        <v>937</v>
      </c>
      <c r="G910" s="173"/>
      <c r="H910" s="173"/>
      <c r="I910" s="176"/>
      <c r="J910" s="177">
        <f>BK910</f>
        <v>0</v>
      </c>
      <c r="K910" s="173"/>
      <c r="L910" s="178"/>
      <c r="M910" s="179"/>
      <c r="N910" s="180"/>
      <c r="O910" s="180"/>
      <c r="P910" s="181">
        <f>P911+P913+P915+P917+P919</f>
        <v>0</v>
      </c>
      <c r="Q910" s="180"/>
      <c r="R910" s="181">
        <f>R911+R913+R915+R917+R919</f>
        <v>0</v>
      </c>
      <c r="S910" s="180"/>
      <c r="T910" s="182">
        <f>T911+T913+T915+T917+T919</f>
        <v>0</v>
      </c>
      <c r="AR910" s="183" t="s">
        <v>80</v>
      </c>
      <c r="AT910" s="184" t="s">
        <v>71</v>
      </c>
      <c r="AU910" s="184" t="s">
        <v>72</v>
      </c>
      <c r="AY910" s="183" t="s">
        <v>219</v>
      </c>
      <c r="BK910" s="185">
        <f>BK911+BK913+BK915+BK917+BK919</f>
        <v>0</v>
      </c>
    </row>
    <row r="911" spans="2:63" s="10" customFormat="1" ht="19.9" customHeight="1">
      <c r="B911" s="172"/>
      <c r="C911" s="173"/>
      <c r="D911" s="174" t="s">
        <v>71</v>
      </c>
      <c r="E911" s="198" t="s">
        <v>938</v>
      </c>
      <c r="F911" s="198" t="s">
        <v>939</v>
      </c>
      <c r="G911" s="173"/>
      <c r="H911" s="173"/>
      <c r="I911" s="176"/>
      <c r="J911" s="199">
        <f>BK911</f>
        <v>0</v>
      </c>
      <c r="K911" s="173"/>
      <c r="L911" s="178"/>
      <c r="M911" s="179"/>
      <c r="N911" s="180"/>
      <c r="O911" s="180"/>
      <c r="P911" s="181">
        <f>P912</f>
        <v>0</v>
      </c>
      <c r="Q911" s="180"/>
      <c r="R911" s="181">
        <f>R912</f>
        <v>0</v>
      </c>
      <c r="S911" s="180"/>
      <c r="T911" s="182">
        <f>T912</f>
        <v>0</v>
      </c>
      <c r="AR911" s="183" t="s">
        <v>80</v>
      </c>
      <c r="AT911" s="184" t="s">
        <v>71</v>
      </c>
      <c r="AU911" s="184" t="s">
        <v>80</v>
      </c>
      <c r="AY911" s="183" t="s">
        <v>219</v>
      </c>
      <c r="BK911" s="185">
        <f>BK912</f>
        <v>0</v>
      </c>
    </row>
    <row r="912" spans="2:65" s="1" customFormat="1" ht="25.5" customHeight="1">
      <c r="B912" s="37"/>
      <c r="C912" s="186" t="s">
        <v>630</v>
      </c>
      <c r="D912" s="186" t="s">
        <v>220</v>
      </c>
      <c r="E912" s="187" t="s">
        <v>940</v>
      </c>
      <c r="F912" s="188" t="s">
        <v>941</v>
      </c>
      <c r="G912" s="189" t="s">
        <v>236</v>
      </c>
      <c r="H912" s="190">
        <v>1</v>
      </c>
      <c r="I912" s="191"/>
      <c r="J912" s="192">
        <f>ROUND(I912*H912,2)</f>
        <v>0</v>
      </c>
      <c r="K912" s="188" t="s">
        <v>224</v>
      </c>
      <c r="L912" s="57"/>
      <c r="M912" s="193" t="s">
        <v>21</v>
      </c>
      <c r="N912" s="194" t="s">
        <v>43</v>
      </c>
      <c r="O912" s="38"/>
      <c r="P912" s="195">
        <f>O912*H912</f>
        <v>0</v>
      </c>
      <c r="Q912" s="195">
        <v>0</v>
      </c>
      <c r="R912" s="195">
        <f>Q912*H912</f>
        <v>0</v>
      </c>
      <c r="S912" s="195">
        <v>0</v>
      </c>
      <c r="T912" s="196">
        <f>S912*H912</f>
        <v>0</v>
      </c>
      <c r="AR912" s="20" t="s">
        <v>225</v>
      </c>
      <c r="AT912" s="20" t="s">
        <v>220</v>
      </c>
      <c r="AU912" s="20" t="s">
        <v>82</v>
      </c>
      <c r="AY912" s="20" t="s">
        <v>219</v>
      </c>
      <c r="BE912" s="197">
        <f>IF(N912="základní",J912,0)</f>
        <v>0</v>
      </c>
      <c r="BF912" s="197">
        <f>IF(N912="snížená",J912,0)</f>
        <v>0</v>
      </c>
      <c r="BG912" s="197">
        <f>IF(N912="zákl. přenesená",J912,0)</f>
        <v>0</v>
      </c>
      <c r="BH912" s="197">
        <f>IF(N912="sníž. přenesená",J912,0)</f>
        <v>0</v>
      </c>
      <c r="BI912" s="197">
        <f>IF(N912="nulová",J912,0)</f>
        <v>0</v>
      </c>
      <c r="BJ912" s="20" t="s">
        <v>80</v>
      </c>
      <c r="BK912" s="197">
        <f>ROUND(I912*H912,2)</f>
        <v>0</v>
      </c>
      <c r="BL912" s="20" t="s">
        <v>225</v>
      </c>
      <c r="BM912" s="20" t="s">
        <v>942</v>
      </c>
    </row>
    <row r="913" spans="2:63" s="10" customFormat="1" ht="29.85" customHeight="1">
      <c r="B913" s="172"/>
      <c r="C913" s="173"/>
      <c r="D913" s="174" t="s">
        <v>71</v>
      </c>
      <c r="E913" s="198" t="s">
        <v>943</v>
      </c>
      <c r="F913" s="198" t="s">
        <v>944</v>
      </c>
      <c r="G913" s="173"/>
      <c r="H913" s="173"/>
      <c r="I913" s="176"/>
      <c r="J913" s="199">
        <f>BK913</f>
        <v>0</v>
      </c>
      <c r="K913" s="173"/>
      <c r="L913" s="178"/>
      <c r="M913" s="179"/>
      <c r="N913" s="180"/>
      <c r="O913" s="180"/>
      <c r="P913" s="181">
        <f>P914</f>
        <v>0</v>
      </c>
      <c r="Q913" s="180"/>
      <c r="R913" s="181">
        <f>R914</f>
        <v>0</v>
      </c>
      <c r="S913" s="180"/>
      <c r="T913" s="182">
        <f>T914</f>
        <v>0</v>
      </c>
      <c r="AR913" s="183" t="s">
        <v>80</v>
      </c>
      <c r="AT913" s="184" t="s">
        <v>71</v>
      </c>
      <c r="AU913" s="184" t="s">
        <v>80</v>
      </c>
      <c r="AY913" s="183" t="s">
        <v>219</v>
      </c>
      <c r="BK913" s="185">
        <f>BK914</f>
        <v>0</v>
      </c>
    </row>
    <row r="914" spans="2:65" s="1" customFormat="1" ht="16.5" customHeight="1">
      <c r="B914" s="37"/>
      <c r="C914" s="186" t="s">
        <v>945</v>
      </c>
      <c r="D914" s="186" t="s">
        <v>220</v>
      </c>
      <c r="E914" s="187" t="s">
        <v>946</v>
      </c>
      <c r="F914" s="188" t="s">
        <v>947</v>
      </c>
      <c r="G914" s="189" t="s">
        <v>236</v>
      </c>
      <c r="H914" s="190">
        <v>1</v>
      </c>
      <c r="I914" s="191"/>
      <c r="J914" s="192">
        <f>ROUND(I914*H914,2)</f>
        <v>0</v>
      </c>
      <c r="K914" s="188" t="s">
        <v>224</v>
      </c>
      <c r="L914" s="57"/>
      <c r="M914" s="193" t="s">
        <v>21</v>
      </c>
      <c r="N914" s="194" t="s">
        <v>43</v>
      </c>
      <c r="O914" s="38"/>
      <c r="P914" s="195">
        <f>O914*H914</f>
        <v>0</v>
      </c>
      <c r="Q914" s="195">
        <v>0</v>
      </c>
      <c r="R914" s="195">
        <f>Q914*H914</f>
        <v>0</v>
      </c>
      <c r="S914" s="195">
        <v>0</v>
      </c>
      <c r="T914" s="196">
        <f>S914*H914</f>
        <v>0</v>
      </c>
      <c r="AR914" s="20" t="s">
        <v>225</v>
      </c>
      <c r="AT914" s="20" t="s">
        <v>220</v>
      </c>
      <c r="AU914" s="20" t="s">
        <v>82</v>
      </c>
      <c r="AY914" s="20" t="s">
        <v>219</v>
      </c>
      <c r="BE914" s="197">
        <f>IF(N914="základní",J914,0)</f>
        <v>0</v>
      </c>
      <c r="BF914" s="197">
        <f>IF(N914="snížená",J914,0)</f>
        <v>0</v>
      </c>
      <c r="BG914" s="197">
        <f>IF(N914="zákl. přenesená",J914,0)</f>
        <v>0</v>
      </c>
      <c r="BH914" s="197">
        <f>IF(N914="sníž. přenesená",J914,0)</f>
        <v>0</v>
      </c>
      <c r="BI914" s="197">
        <f>IF(N914="nulová",J914,0)</f>
        <v>0</v>
      </c>
      <c r="BJ914" s="20" t="s">
        <v>80</v>
      </c>
      <c r="BK914" s="197">
        <f>ROUND(I914*H914,2)</f>
        <v>0</v>
      </c>
      <c r="BL914" s="20" t="s">
        <v>225</v>
      </c>
      <c r="BM914" s="20" t="s">
        <v>948</v>
      </c>
    </row>
    <row r="915" spans="2:63" s="10" customFormat="1" ht="29.85" customHeight="1">
      <c r="B915" s="172"/>
      <c r="C915" s="173"/>
      <c r="D915" s="174" t="s">
        <v>71</v>
      </c>
      <c r="E915" s="198" t="s">
        <v>949</v>
      </c>
      <c r="F915" s="198" t="s">
        <v>950</v>
      </c>
      <c r="G915" s="173"/>
      <c r="H915" s="173"/>
      <c r="I915" s="176"/>
      <c r="J915" s="199">
        <f>BK915</f>
        <v>0</v>
      </c>
      <c r="K915" s="173"/>
      <c r="L915" s="178"/>
      <c r="M915" s="179"/>
      <c r="N915" s="180"/>
      <c r="O915" s="180"/>
      <c r="P915" s="181">
        <f>P916</f>
        <v>0</v>
      </c>
      <c r="Q915" s="180"/>
      <c r="R915" s="181">
        <f>R916</f>
        <v>0</v>
      </c>
      <c r="S915" s="180"/>
      <c r="T915" s="182">
        <f>T916</f>
        <v>0</v>
      </c>
      <c r="AR915" s="183" t="s">
        <v>80</v>
      </c>
      <c r="AT915" s="184" t="s">
        <v>71</v>
      </c>
      <c r="AU915" s="184" t="s">
        <v>80</v>
      </c>
      <c r="AY915" s="183" t="s">
        <v>219</v>
      </c>
      <c r="BK915" s="185">
        <f>BK916</f>
        <v>0</v>
      </c>
    </row>
    <row r="916" spans="2:65" s="1" customFormat="1" ht="16.5" customHeight="1">
      <c r="B916" s="37"/>
      <c r="C916" s="186" t="s">
        <v>632</v>
      </c>
      <c r="D916" s="186" t="s">
        <v>220</v>
      </c>
      <c r="E916" s="187" t="s">
        <v>951</v>
      </c>
      <c r="F916" s="188" t="s">
        <v>952</v>
      </c>
      <c r="G916" s="189" t="s">
        <v>236</v>
      </c>
      <c r="H916" s="190">
        <v>14</v>
      </c>
      <c r="I916" s="191"/>
      <c r="J916" s="192">
        <f>ROUND(I916*H916,2)</f>
        <v>0</v>
      </c>
      <c r="K916" s="188" t="s">
        <v>224</v>
      </c>
      <c r="L916" s="57"/>
      <c r="M916" s="193" t="s">
        <v>21</v>
      </c>
      <c r="N916" s="194" t="s">
        <v>43</v>
      </c>
      <c r="O916" s="38"/>
      <c r="P916" s="195">
        <f>O916*H916</f>
        <v>0</v>
      </c>
      <c r="Q916" s="195">
        <v>0</v>
      </c>
      <c r="R916" s="195">
        <f>Q916*H916</f>
        <v>0</v>
      </c>
      <c r="S916" s="195">
        <v>0</v>
      </c>
      <c r="T916" s="196">
        <f>S916*H916</f>
        <v>0</v>
      </c>
      <c r="AR916" s="20" t="s">
        <v>225</v>
      </c>
      <c r="AT916" s="20" t="s">
        <v>220</v>
      </c>
      <c r="AU916" s="20" t="s">
        <v>82</v>
      </c>
      <c r="AY916" s="20" t="s">
        <v>219</v>
      </c>
      <c r="BE916" s="197">
        <f>IF(N916="základní",J916,0)</f>
        <v>0</v>
      </c>
      <c r="BF916" s="197">
        <f>IF(N916="snížená",J916,0)</f>
        <v>0</v>
      </c>
      <c r="BG916" s="197">
        <f>IF(N916="zákl. přenesená",J916,0)</f>
        <v>0</v>
      </c>
      <c r="BH916" s="197">
        <f>IF(N916="sníž. přenesená",J916,0)</f>
        <v>0</v>
      </c>
      <c r="BI916" s="197">
        <f>IF(N916="nulová",J916,0)</f>
        <v>0</v>
      </c>
      <c r="BJ916" s="20" t="s">
        <v>80</v>
      </c>
      <c r="BK916" s="197">
        <f>ROUND(I916*H916,2)</f>
        <v>0</v>
      </c>
      <c r="BL916" s="20" t="s">
        <v>225</v>
      </c>
      <c r="BM916" s="20" t="s">
        <v>953</v>
      </c>
    </row>
    <row r="917" spans="2:63" s="10" customFormat="1" ht="29.85" customHeight="1">
      <c r="B917" s="172"/>
      <c r="C917" s="173"/>
      <c r="D917" s="174" t="s">
        <v>71</v>
      </c>
      <c r="E917" s="198" t="s">
        <v>954</v>
      </c>
      <c r="F917" s="198" t="s">
        <v>955</v>
      </c>
      <c r="G917" s="173"/>
      <c r="H917" s="173"/>
      <c r="I917" s="176"/>
      <c r="J917" s="199">
        <f>BK917</f>
        <v>0</v>
      </c>
      <c r="K917" s="173"/>
      <c r="L917" s="178"/>
      <c r="M917" s="179"/>
      <c r="N917" s="180"/>
      <c r="O917" s="180"/>
      <c r="P917" s="181">
        <f>P918</f>
        <v>0</v>
      </c>
      <c r="Q917" s="180"/>
      <c r="R917" s="181">
        <f>R918</f>
        <v>0</v>
      </c>
      <c r="S917" s="180"/>
      <c r="T917" s="182">
        <f>T918</f>
        <v>0</v>
      </c>
      <c r="AR917" s="183" t="s">
        <v>80</v>
      </c>
      <c r="AT917" s="184" t="s">
        <v>71</v>
      </c>
      <c r="AU917" s="184" t="s">
        <v>80</v>
      </c>
      <c r="AY917" s="183" t="s">
        <v>219</v>
      </c>
      <c r="BK917" s="185">
        <f>BK918</f>
        <v>0</v>
      </c>
    </row>
    <row r="918" spans="2:65" s="1" customFormat="1" ht="16.5" customHeight="1">
      <c r="B918" s="37"/>
      <c r="C918" s="186" t="s">
        <v>956</v>
      </c>
      <c r="D918" s="186" t="s">
        <v>220</v>
      </c>
      <c r="E918" s="187" t="s">
        <v>957</v>
      </c>
      <c r="F918" s="188" t="s">
        <v>958</v>
      </c>
      <c r="G918" s="189" t="s">
        <v>236</v>
      </c>
      <c r="H918" s="190">
        <v>13</v>
      </c>
      <c r="I918" s="191"/>
      <c r="J918" s="192">
        <f>ROUND(I918*H918,2)</f>
        <v>0</v>
      </c>
      <c r="K918" s="188" t="s">
        <v>224</v>
      </c>
      <c r="L918" s="57"/>
      <c r="M918" s="193" t="s">
        <v>21</v>
      </c>
      <c r="N918" s="194" t="s">
        <v>43</v>
      </c>
      <c r="O918" s="38"/>
      <c r="P918" s="195">
        <f>O918*H918</f>
        <v>0</v>
      </c>
      <c r="Q918" s="195">
        <v>0</v>
      </c>
      <c r="R918" s="195">
        <f>Q918*H918</f>
        <v>0</v>
      </c>
      <c r="S918" s="195">
        <v>0</v>
      </c>
      <c r="T918" s="196">
        <f>S918*H918</f>
        <v>0</v>
      </c>
      <c r="AR918" s="20" t="s">
        <v>225</v>
      </c>
      <c r="AT918" s="20" t="s">
        <v>220</v>
      </c>
      <c r="AU918" s="20" t="s">
        <v>82</v>
      </c>
      <c r="AY918" s="20" t="s">
        <v>219</v>
      </c>
      <c r="BE918" s="197">
        <f>IF(N918="základní",J918,0)</f>
        <v>0</v>
      </c>
      <c r="BF918" s="197">
        <f>IF(N918="snížená",J918,0)</f>
        <v>0</v>
      </c>
      <c r="BG918" s="197">
        <f>IF(N918="zákl. přenesená",J918,0)</f>
        <v>0</v>
      </c>
      <c r="BH918" s="197">
        <f>IF(N918="sníž. přenesená",J918,0)</f>
        <v>0</v>
      </c>
      <c r="BI918" s="197">
        <f>IF(N918="nulová",J918,0)</f>
        <v>0</v>
      </c>
      <c r="BJ918" s="20" t="s">
        <v>80</v>
      </c>
      <c r="BK918" s="197">
        <f>ROUND(I918*H918,2)</f>
        <v>0</v>
      </c>
      <c r="BL918" s="20" t="s">
        <v>225</v>
      </c>
      <c r="BM918" s="20" t="s">
        <v>959</v>
      </c>
    </row>
    <row r="919" spans="2:63" s="10" customFormat="1" ht="29.85" customHeight="1">
      <c r="B919" s="172"/>
      <c r="C919" s="173"/>
      <c r="D919" s="174" t="s">
        <v>71</v>
      </c>
      <c r="E919" s="198" t="s">
        <v>960</v>
      </c>
      <c r="F919" s="198" t="s">
        <v>961</v>
      </c>
      <c r="G919" s="173"/>
      <c r="H919" s="173"/>
      <c r="I919" s="176"/>
      <c r="J919" s="199">
        <f>BK919</f>
        <v>0</v>
      </c>
      <c r="K919" s="173"/>
      <c r="L919" s="178"/>
      <c r="M919" s="179"/>
      <c r="N919" s="180"/>
      <c r="O919" s="180"/>
      <c r="P919" s="181">
        <f>SUM(P920:P921)</f>
        <v>0</v>
      </c>
      <c r="Q919" s="180"/>
      <c r="R919" s="181">
        <f>SUM(R920:R921)</f>
        <v>0</v>
      </c>
      <c r="S919" s="180"/>
      <c r="T919" s="182">
        <f>SUM(T920:T921)</f>
        <v>0</v>
      </c>
      <c r="AR919" s="183" t="s">
        <v>80</v>
      </c>
      <c r="AT919" s="184" t="s">
        <v>71</v>
      </c>
      <c r="AU919" s="184" t="s">
        <v>80</v>
      </c>
      <c r="AY919" s="183" t="s">
        <v>219</v>
      </c>
      <c r="BK919" s="185">
        <f>SUM(BK920:BK921)</f>
        <v>0</v>
      </c>
    </row>
    <row r="920" spans="2:65" s="1" customFormat="1" ht="16.5" customHeight="1">
      <c r="B920" s="37"/>
      <c r="C920" s="186" t="s">
        <v>633</v>
      </c>
      <c r="D920" s="186" t="s">
        <v>220</v>
      </c>
      <c r="E920" s="187" t="s">
        <v>962</v>
      </c>
      <c r="F920" s="188" t="s">
        <v>963</v>
      </c>
      <c r="G920" s="189" t="s">
        <v>223</v>
      </c>
      <c r="H920" s="190">
        <v>1</v>
      </c>
      <c r="I920" s="191"/>
      <c r="J920" s="192">
        <f>ROUND(I920*H920,2)</f>
        <v>0</v>
      </c>
      <c r="K920" s="188" t="s">
        <v>224</v>
      </c>
      <c r="L920" s="57"/>
      <c r="M920" s="193" t="s">
        <v>21</v>
      </c>
      <c r="N920" s="194" t="s">
        <v>43</v>
      </c>
      <c r="O920" s="38"/>
      <c r="P920" s="195">
        <f>O920*H920</f>
        <v>0</v>
      </c>
      <c r="Q920" s="195">
        <v>0</v>
      </c>
      <c r="R920" s="195">
        <f>Q920*H920</f>
        <v>0</v>
      </c>
      <c r="S920" s="195">
        <v>0</v>
      </c>
      <c r="T920" s="196">
        <f>S920*H920</f>
        <v>0</v>
      </c>
      <c r="AR920" s="20" t="s">
        <v>225</v>
      </c>
      <c r="AT920" s="20" t="s">
        <v>220</v>
      </c>
      <c r="AU920" s="20" t="s">
        <v>82</v>
      </c>
      <c r="AY920" s="20" t="s">
        <v>219</v>
      </c>
      <c r="BE920" s="197">
        <f>IF(N920="základní",J920,0)</f>
        <v>0</v>
      </c>
      <c r="BF920" s="197">
        <f>IF(N920="snížená",J920,0)</f>
        <v>0</v>
      </c>
      <c r="BG920" s="197">
        <f>IF(N920="zákl. přenesená",J920,0)</f>
        <v>0</v>
      </c>
      <c r="BH920" s="197">
        <f>IF(N920="sníž. přenesená",J920,0)</f>
        <v>0</v>
      </c>
      <c r="BI920" s="197">
        <f>IF(N920="nulová",J920,0)</f>
        <v>0</v>
      </c>
      <c r="BJ920" s="20" t="s">
        <v>80</v>
      </c>
      <c r="BK920" s="197">
        <f>ROUND(I920*H920,2)</f>
        <v>0</v>
      </c>
      <c r="BL920" s="20" t="s">
        <v>225</v>
      </c>
      <c r="BM920" s="20" t="s">
        <v>964</v>
      </c>
    </row>
    <row r="921" spans="2:65" s="1" customFormat="1" ht="16.5" customHeight="1">
      <c r="B921" s="37"/>
      <c r="C921" s="186" t="s">
        <v>965</v>
      </c>
      <c r="D921" s="186" t="s">
        <v>220</v>
      </c>
      <c r="E921" s="187" t="s">
        <v>966</v>
      </c>
      <c r="F921" s="188" t="s">
        <v>282</v>
      </c>
      <c r="G921" s="189" t="s">
        <v>223</v>
      </c>
      <c r="H921" s="190">
        <v>1</v>
      </c>
      <c r="I921" s="191"/>
      <c r="J921" s="192">
        <f>ROUND(I921*H921,2)</f>
        <v>0</v>
      </c>
      <c r="K921" s="188" t="s">
        <v>224</v>
      </c>
      <c r="L921" s="57"/>
      <c r="M921" s="193" t="s">
        <v>21</v>
      </c>
      <c r="N921" s="194" t="s">
        <v>43</v>
      </c>
      <c r="O921" s="38"/>
      <c r="P921" s="195">
        <f>O921*H921</f>
        <v>0</v>
      </c>
      <c r="Q921" s="195">
        <v>0</v>
      </c>
      <c r="R921" s="195">
        <f>Q921*H921</f>
        <v>0</v>
      </c>
      <c r="S921" s="195">
        <v>0</v>
      </c>
      <c r="T921" s="196">
        <f>S921*H921</f>
        <v>0</v>
      </c>
      <c r="AR921" s="20" t="s">
        <v>225</v>
      </c>
      <c r="AT921" s="20" t="s">
        <v>220</v>
      </c>
      <c r="AU921" s="20" t="s">
        <v>82</v>
      </c>
      <c r="AY921" s="20" t="s">
        <v>219</v>
      </c>
      <c r="BE921" s="197">
        <f>IF(N921="základní",J921,0)</f>
        <v>0</v>
      </c>
      <c r="BF921" s="197">
        <f>IF(N921="snížená",J921,0)</f>
        <v>0</v>
      </c>
      <c r="BG921" s="197">
        <f>IF(N921="zákl. přenesená",J921,0)</f>
        <v>0</v>
      </c>
      <c r="BH921" s="197">
        <f>IF(N921="sníž. přenesená",J921,0)</f>
        <v>0</v>
      </c>
      <c r="BI921" s="197">
        <f>IF(N921="nulová",J921,0)</f>
        <v>0</v>
      </c>
      <c r="BJ921" s="20" t="s">
        <v>80</v>
      </c>
      <c r="BK921" s="197">
        <f>ROUND(I921*H921,2)</f>
        <v>0</v>
      </c>
      <c r="BL921" s="20" t="s">
        <v>225</v>
      </c>
      <c r="BM921" s="20" t="s">
        <v>967</v>
      </c>
    </row>
    <row r="922" spans="2:63" s="10" customFormat="1" ht="37.35" customHeight="1">
      <c r="B922" s="172"/>
      <c r="C922" s="173"/>
      <c r="D922" s="174" t="s">
        <v>71</v>
      </c>
      <c r="E922" s="175" t="s">
        <v>968</v>
      </c>
      <c r="F922" s="175" t="s">
        <v>969</v>
      </c>
      <c r="G922" s="173"/>
      <c r="H922" s="173"/>
      <c r="I922" s="176"/>
      <c r="J922" s="177">
        <f>BK922</f>
        <v>0</v>
      </c>
      <c r="K922" s="173"/>
      <c r="L922" s="178"/>
      <c r="M922" s="179"/>
      <c r="N922" s="180"/>
      <c r="O922" s="180"/>
      <c r="P922" s="181">
        <f>P923+P925+P928+P932+P934+P936+P939+P942+P944</f>
        <v>0</v>
      </c>
      <c r="Q922" s="180"/>
      <c r="R922" s="181">
        <f>R923+R925+R928+R932+R934+R936+R939+R942+R944</f>
        <v>0</v>
      </c>
      <c r="S922" s="180"/>
      <c r="T922" s="182">
        <f>T923+T925+T928+T932+T934+T936+T939+T942+T944</f>
        <v>0</v>
      </c>
      <c r="AR922" s="183" t="s">
        <v>80</v>
      </c>
      <c r="AT922" s="184" t="s">
        <v>71</v>
      </c>
      <c r="AU922" s="184" t="s">
        <v>72</v>
      </c>
      <c r="AY922" s="183" t="s">
        <v>219</v>
      </c>
      <c r="BK922" s="185">
        <f>BK923+BK925+BK928+BK932+BK934+BK936+BK939+BK942+BK944</f>
        <v>0</v>
      </c>
    </row>
    <row r="923" spans="2:63" s="10" customFormat="1" ht="19.9" customHeight="1">
      <c r="B923" s="172"/>
      <c r="C923" s="173"/>
      <c r="D923" s="174" t="s">
        <v>71</v>
      </c>
      <c r="E923" s="198" t="s">
        <v>286</v>
      </c>
      <c r="F923" s="198" t="s">
        <v>287</v>
      </c>
      <c r="G923" s="173"/>
      <c r="H923" s="173"/>
      <c r="I923" s="176"/>
      <c r="J923" s="199">
        <f>BK923</f>
        <v>0</v>
      </c>
      <c r="K923" s="173"/>
      <c r="L923" s="178"/>
      <c r="M923" s="179"/>
      <c r="N923" s="180"/>
      <c r="O923" s="180"/>
      <c r="P923" s="181">
        <f>P924</f>
        <v>0</v>
      </c>
      <c r="Q923" s="180"/>
      <c r="R923" s="181">
        <f>R924</f>
        <v>0</v>
      </c>
      <c r="S923" s="180"/>
      <c r="T923" s="182">
        <f>T924</f>
        <v>0</v>
      </c>
      <c r="AR923" s="183" t="s">
        <v>80</v>
      </c>
      <c r="AT923" s="184" t="s">
        <v>71</v>
      </c>
      <c r="AU923" s="184" t="s">
        <v>80</v>
      </c>
      <c r="AY923" s="183" t="s">
        <v>219</v>
      </c>
      <c r="BK923" s="185">
        <f>BK924</f>
        <v>0</v>
      </c>
    </row>
    <row r="924" spans="2:65" s="1" customFormat="1" ht="16.5" customHeight="1">
      <c r="B924" s="37"/>
      <c r="C924" s="186" t="s">
        <v>635</v>
      </c>
      <c r="D924" s="186" t="s">
        <v>220</v>
      </c>
      <c r="E924" s="187" t="s">
        <v>970</v>
      </c>
      <c r="F924" s="188" t="s">
        <v>971</v>
      </c>
      <c r="G924" s="189" t="s">
        <v>236</v>
      </c>
      <c r="H924" s="190">
        <v>1</v>
      </c>
      <c r="I924" s="191"/>
      <c r="J924" s="192">
        <f>ROUND(I924*H924,2)</f>
        <v>0</v>
      </c>
      <c r="K924" s="188" t="s">
        <v>224</v>
      </c>
      <c r="L924" s="57"/>
      <c r="M924" s="193" t="s">
        <v>21</v>
      </c>
      <c r="N924" s="194" t="s">
        <v>43</v>
      </c>
      <c r="O924" s="38"/>
      <c r="P924" s="195">
        <f>O924*H924</f>
        <v>0</v>
      </c>
      <c r="Q924" s="195">
        <v>0</v>
      </c>
      <c r="R924" s="195">
        <f>Q924*H924</f>
        <v>0</v>
      </c>
      <c r="S924" s="195">
        <v>0</v>
      </c>
      <c r="T924" s="196">
        <f>S924*H924</f>
        <v>0</v>
      </c>
      <c r="AR924" s="20" t="s">
        <v>225</v>
      </c>
      <c r="AT924" s="20" t="s">
        <v>220</v>
      </c>
      <c r="AU924" s="20" t="s">
        <v>82</v>
      </c>
      <c r="AY924" s="20" t="s">
        <v>219</v>
      </c>
      <c r="BE924" s="197">
        <f>IF(N924="základní",J924,0)</f>
        <v>0</v>
      </c>
      <c r="BF924" s="197">
        <f>IF(N924="snížená",J924,0)</f>
        <v>0</v>
      </c>
      <c r="BG924" s="197">
        <f>IF(N924="zákl. přenesená",J924,0)</f>
        <v>0</v>
      </c>
      <c r="BH924" s="197">
        <f>IF(N924="sníž. přenesená",J924,0)</f>
        <v>0</v>
      </c>
      <c r="BI924" s="197">
        <f>IF(N924="nulová",J924,0)</f>
        <v>0</v>
      </c>
      <c r="BJ924" s="20" t="s">
        <v>80</v>
      </c>
      <c r="BK924" s="197">
        <f>ROUND(I924*H924,2)</f>
        <v>0</v>
      </c>
      <c r="BL924" s="20" t="s">
        <v>225</v>
      </c>
      <c r="BM924" s="20" t="s">
        <v>972</v>
      </c>
    </row>
    <row r="925" spans="2:63" s="10" customFormat="1" ht="29.85" customHeight="1">
      <c r="B925" s="172"/>
      <c r="C925" s="173"/>
      <c r="D925" s="174" t="s">
        <v>71</v>
      </c>
      <c r="E925" s="198" t="s">
        <v>973</v>
      </c>
      <c r="F925" s="198" t="s">
        <v>974</v>
      </c>
      <c r="G925" s="173"/>
      <c r="H925" s="173"/>
      <c r="I925" s="176"/>
      <c r="J925" s="199">
        <f>BK925</f>
        <v>0</v>
      </c>
      <c r="K925" s="173"/>
      <c r="L925" s="178"/>
      <c r="M925" s="179"/>
      <c r="N925" s="180"/>
      <c r="O925" s="180"/>
      <c r="P925" s="181">
        <f>SUM(P926:P927)</f>
        <v>0</v>
      </c>
      <c r="Q925" s="180"/>
      <c r="R925" s="181">
        <f>SUM(R926:R927)</f>
        <v>0</v>
      </c>
      <c r="S925" s="180"/>
      <c r="T925" s="182">
        <f>SUM(T926:T927)</f>
        <v>0</v>
      </c>
      <c r="AR925" s="183" t="s">
        <v>80</v>
      </c>
      <c r="AT925" s="184" t="s">
        <v>71</v>
      </c>
      <c r="AU925" s="184" t="s">
        <v>80</v>
      </c>
      <c r="AY925" s="183" t="s">
        <v>219</v>
      </c>
      <c r="BK925" s="185">
        <f>SUM(BK926:BK927)</f>
        <v>0</v>
      </c>
    </row>
    <row r="926" spans="2:65" s="1" customFormat="1" ht="16.5" customHeight="1">
      <c r="B926" s="37"/>
      <c r="C926" s="186" t="s">
        <v>975</v>
      </c>
      <c r="D926" s="186" t="s">
        <v>220</v>
      </c>
      <c r="E926" s="187" t="s">
        <v>976</v>
      </c>
      <c r="F926" s="188" t="s">
        <v>977</v>
      </c>
      <c r="G926" s="189" t="s">
        <v>236</v>
      </c>
      <c r="H926" s="190">
        <v>2</v>
      </c>
      <c r="I926" s="191"/>
      <c r="J926" s="192">
        <f>ROUND(I926*H926,2)</f>
        <v>0</v>
      </c>
      <c r="K926" s="188" t="s">
        <v>224</v>
      </c>
      <c r="L926" s="57"/>
      <c r="M926" s="193" t="s">
        <v>21</v>
      </c>
      <c r="N926" s="194" t="s">
        <v>43</v>
      </c>
      <c r="O926" s="38"/>
      <c r="P926" s="195">
        <f>O926*H926</f>
        <v>0</v>
      </c>
      <c r="Q926" s="195">
        <v>0</v>
      </c>
      <c r="R926" s="195">
        <f>Q926*H926</f>
        <v>0</v>
      </c>
      <c r="S926" s="195">
        <v>0</v>
      </c>
      <c r="T926" s="196">
        <f>S926*H926</f>
        <v>0</v>
      </c>
      <c r="AR926" s="20" t="s">
        <v>225</v>
      </c>
      <c r="AT926" s="20" t="s">
        <v>220</v>
      </c>
      <c r="AU926" s="20" t="s">
        <v>82</v>
      </c>
      <c r="AY926" s="20" t="s">
        <v>219</v>
      </c>
      <c r="BE926" s="197">
        <f>IF(N926="základní",J926,0)</f>
        <v>0</v>
      </c>
      <c r="BF926" s="197">
        <f>IF(N926="snížená",J926,0)</f>
        <v>0</v>
      </c>
      <c r="BG926" s="197">
        <f>IF(N926="zákl. přenesená",J926,0)</f>
        <v>0</v>
      </c>
      <c r="BH926" s="197">
        <f>IF(N926="sníž. přenesená",J926,0)</f>
        <v>0</v>
      </c>
      <c r="BI926" s="197">
        <f>IF(N926="nulová",J926,0)</f>
        <v>0</v>
      </c>
      <c r="BJ926" s="20" t="s">
        <v>80</v>
      </c>
      <c r="BK926" s="197">
        <f>ROUND(I926*H926,2)</f>
        <v>0</v>
      </c>
      <c r="BL926" s="20" t="s">
        <v>225</v>
      </c>
      <c r="BM926" s="20" t="s">
        <v>978</v>
      </c>
    </row>
    <row r="927" spans="2:65" s="1" customFormat="1" ht="16.5" customHeight="1">
      <c r="B927" s="37"/>
      <c r="C927" s="186" t="s">
        <v>636</v>
      </c>
      <c r="D927" s="186" t="s">
        <v>220</v>
      </c>
      <c r="E927" s="187" t="s">
        <v>979</v>
      </c>
      <c r="F927" s="188" t="s">
        <v>980</v>
      </c>
      <c r="G927" s="189" t="s">
        <v>236</v>
      </c>
      <c r="H927" s="190">
        <v>1</v>
      </c>
      <c r="I927" s="191"/>
      <c r="J927" s="192">
        <f>ROUND(I927*H927,2)</f>
        <v>0</v>
      </c>
      <c r="K927" s="188" t="s">
        <v>224</v>
      </c>
      <c r="L927" s="57"/>
      <c r="M927" s="193" t="s">
        <v>21</v>
      </c>
      <c r="N927" s="194" t="s">
        <v>43</v>
      </c>
      <c r="O927" s="38"/>
      <c r="P927" s="195">
        <f>O927*H927</f>
        <v>0</v>
      </c>
      <c r="Q927" s="195">
        <v>0</v>
      </c>
      <c r="R927" s="195">
        <f>Q927*H927</f>
        <v>0</v>
      </c>
      <c r="S927" s="195">
        <v>0</v>
      </c>
      <c r="T927" s="196">
        <f>S927*H927</f>
        <v>0</v>
      </c>
      <c r="AR927" s="20" t="s">
        <v>225</v>
      </c>
      <c r="AT927" s="20" t="s">
        <v>220</v>
      </c>
      <c r="AU927" s="20" t="s">
        <v>82</v>
      </c>
      <c r="AY927" s="20" t="s">
        <v>219</v>
      </c>
      <c r="BE927" s="197">
        <f>IF(N927="základní",J927,0)</f>
        <v>0</v>
      </c>
      <c r="BF927" s="197">
        <f>IF(N927="snížená",J927,0)</f>
        <v>0</v>
      </c>
      <c r="BG927" s="197">
        <f>IF(N927="zákl. přenesená",J927,0)</f>
        <v>0</v>
      </c>
      <c r="BH927" s="197">
        <f>IF(N927="sníž. přenesená",J927,0)</f>
        <v>0</v>
      </c>
      <c r="BI927" s="197">
        <f>IF(N927="nulová",J927,0)</f>
        <v>0</v>
      </c>
      <c r="BJ927" s="20" t="s">
        <v>80</v>
      </c>
      <c r="BK927" s="197">
        <f>ROUND(I927*H927,2)</f>
        <v>0</v>
      </c>
      <c r="BL927" s="20" t="s">
        <v>225</v>
      </c>
      <c r="BM927" s="20" t="s">
        <v>981</v>
      </c>
    </row>
    <row r="928" spans="2:63" s="10" customFormat="1" ht="29.85" customHeight="1">
      <c r="B928" s="172"/>
      <c r="C928" s="173"/>
      <c r="D928" s="174" t="s">
        <v>71</v>
      </c>
      <c r="E928" s="198" t="s">
        <v>982</v>
      </c>
      <c r="F928" s="198" t="s">
        <v>983</v>
      </c>
      <c r="G928" s="173"/>
      <c r="H928" s="173"/>
      <c r="I928" s="176"/>
      <c r="J928" s="199">
        <f>BK928</f>
        <v>0</v>
      </c>
      <c r="K928" s="173"/>
      <c r="L928" s="178"/>
      <c r="M928" s="179"/>
      <c r="N928" s="180"/>
      <c r="O928" s="180"/>
      <c r="P928" s="181">
        <f>SUM(P929:P931)</f>
        <v>0</v>
      </c>
      <c r="Q928" s="180"/>
      <c r="R928" s="181">
        <f>SUM(R929:R931)</f>
        <v>0</v>
      </c>
      <c r="S928" s="180"/>
      <c r="T928" s="182">
        <f>SUM(T929:T931)</f>
        <v>0</v>
      </c>
      <c r="AR928" s="183" t="s">
        <v>80</v>
      </c>
      <c r="AT928" s="184" t="s">
        <v>71</v>
      </c>
      <c r="AU928" s="184" t="s">
        <v>80</v>
      </c>
      <c r="AY928" s="183" t="s">
        <v>219</v>
      </c>
      <c r="BK928" s="185">
        <f>SUM(BK929:BK931)</f>
        <v>0</v>
      </c>
    </row>
    <row r="929" spans="2:65" s="1" customFormat="1" ht="16.5" customHeight="1">
      <c r="B929" s="37"/>
      <c r="C929" s="186" t="s">
        <v>984</v>
      </c>
      <c r="D929" s="186" t="s">
        <v>220</v>
      </c>
      <c r="E929" s="187" t="s">
        <v>985</v>
      </c>
      <c r="F929" s="188" t="s">
        <v>986</v>
      </c>
      <c r="G929" s="189" t="s">
        <v>236</v>
      </c>
      <c r="H929" s="190">
        <v>1</v>
      </c>
      <c r="I929" s="191"/>
      <c r="J929" s="192">
        <f>ROUND(I929*H929,2)</f>
        <v>0</v>
      </c>
      <c r="K929" s="188" t="s">
        <v>224</v>
      </c>
      <c r="L929" s="57"/>
      <c r="M929" s="193" t="s">
        <v>21</v>
      </c>
      <c r="N929" s="194" t="s">
        <v>43</v>
      </c>
      <c r="O929" s="38"/>
      <c r="P929" s="195">
        <f>O929*H929</f>
        <v>0</v>
      </c>
      <c r="Q929" s="195">
        <v>0</v>
      </c>
      <c r="R929" s="195">
        <f>Q929*H929</f>
        <v>0</v>
      </c>
      <c r="S929" s="195">
        <v>0</v>
      </c>
      <c r="T929" s="196">
        <f>S929*H929</f>
        <v>0</v>
      </c>
      <c r="AR929" s="20" t="s">
        <v>225</v>
      </c>
      <c r="AT929" s="20" t="s">
        <v>220</v>
      </c>
      <c r="AU929" s="20" t="s">
        <v>82</v>
      </c>
      <c r="AY929" s="20" t="s">
        <v>219</v>
      </c>
      <c r="BE929" s="197">
        <f>IF(N929="základní",J929,0)</f>
        <v>0</v>
      </c>
      <c r="BF929" s="197">
        <f>IF(N929="snížená",J929,0)</f>
        <v>0</v>
      </c>
      <c r="BG929" s="197">
        <f>IF(N929="zákl. přenesená",J929,0)</f>
        <v>0</v>
      </c>
      <c r="BH929" s="197">
        <f>IF(N929="sníž. přenesená",J929,0)</f>
        <v>0</v>
      </c>
      <c r="BI929" s="197">
        <f>IF(N929="nulová",J929,0)</f>
        <v>0</v>
      </c>
      <c r="BJ929" s="20" t="s">
        <v>80</v>
      </c>
      <c r="BK929" s="197">
        <f>ROUND(I929*H929,2)</f>
        <v>0</v>
      </c>
      <c r="BL929" s="20" t="s">
        <v>225</v>
      </c>
      <c r="BM929" s="20" t="s">
        <v>987</v>
      </c>
    </row>
    <row r="930" spans="2:65" s="1" customFormat="1" ht="16.5" customHeight="1">
      <c r="B930" s="37"/>
      <c r="C930" s="186" t="s">
        <v>638</v>
      </c>
      <c r="D930" s="186" t="s">
        <v>220</v>
      </c>
      <c r="E930" s="187" t="s">
        <v>988</v>
      </c>
      <c r="F930" s="188" t="s">
        <v>989</v>
      </c>
      <c r="G930" s="189" t="s">
        <v>236</v>
      </c>
      <c r="H930" s="190">
        <v>24</v>
      </c>
      <c r="I930" s="191"/>
      <c r="J930" s="192">
        <f>ROUND(I930*H930,2)</f>
        <v>0</v>
      </c>
      <c r="K930" s="188" t="s">
        <v>224</v>
      </c>
      <c r="L930" s="57"/>
      <c r="M930" s="193" t="s">
        <v>21</v>
      </c>
      <c r="N930" s="194" t="s">
        <v>43</v>
      </c>
      <c r="O930" s="38"/>
      <c r="P930" s="195">
        <f>O930*H930</f>
        <v>0</v>
      </c>
      <c r="Q930" s="195">
        <v>0</v>
      </c>
      <c r="R930" s="195">
        <f>Q930*H930</f>
        <v>0</v>
      </c>
      <c r="S930" s="195">
        <v>0</v>
      </c>
      <c r="T930" s="196">
        <f>S930*H930</f>
        <v>0</v>
      </c>
      <c r="AR930" s="20" t="s">
        <v>225</v>
      </c>
      <c r="AT930" s="20" t="s">
        <v>220</v>
      </c>
      <c r="AU930" s="20" t="s">
        <v>82</v>
      </c>
      <c r="AY930" s="20" t="s">
        <v>219</v>
      </c>
      <c r="BE930" s="197">
        <f>IF(N930="základní",J930,0)</f>
        <v>0</v>
      </c>
      <c r="BF930" s="197">
        <f>IF(N930="snížená",J930,0)</f>
        <v>0</v>
      </c>
      <c r="BG930" s="197">
        <f>IF(N930="zákl. přenesená",J930,0)</f>
        <v>0</v>
      </c>
      <c r="BH930" s="197">
        <f>IF(N930="sníž. přenesená",J930,0)</f>
        <v>0</v>
      </c>
      <c r="BI930" s="197">
        <f>IF(N930="nulová",J930,0)</f>
        <v>0</v>
      </c>
      <c r="BJ930" s="20" t="s">
        <v>80</v>
      </c>
      <c r="BK930" s="197">
        <f>ROUND(I930*H930,2)</f>
        <v>0</v>
      </c>
      <c r="BL930" s="20" t="s">
        <v>225</v>
      </c>
      <c r="BM930" s="20" t="s">
        <v>990</v>
      </c>
    </row>
    <row r="931" spans="2:65" s="1" customFormat="1" ht="16.5" customHeight="1">
      <c r="B931" s="37"/>
      <c r="C931" s="186" t="s">
        <v>991</v>
      </c>
      <c r="D931" s="186" t="s">
        <v>220</v>
      </c>
      <c r="E931" s="187" t="s">
        <v>992</v>
      </c>
      <c r="F931" s="188" t="s">
        <v>993</v>
      </c>
      <c r="G931" s="189" t="s">
        <v>223</v>
      </c>
      <c r="H931" s="190">
        <v>1</v>
      </c>
      <c r="I931" s="191"/>
      <c r="J931" s="192">
        <f>ROUND(I931*H931,2)</f>
        <v>0</v>
      </c>
      <c r="K931" s="188" t="s">
        <v>224</v>
      </c>
      <c r="L931" s="57"/>
      <c r="M931" s="193" t="s">
        <v>21</v>
      </c>
      <c r="N931" s="194" t="s">
        <v>43</v>
      </c>
      <c r="O931" s="38"/>
      <c r="P931" s="195">
        <f>O931*H931</f>
        <v>0</v>
      </c>
      <c r="Q931" s="195">
        <v>0</v>
      </c>
      <c r="R931" s="195">
        <f>Q931*H931</f>
        <v>0</v>
      </c>
      <c r="S931" s="195">
        <v>0</v>
      </c>
      <c r="T931" s="196">
        <f>S931*H931</f>
        <v>0</v>
      </c>
      <c r="AR931" s="20" t="s">
        <v>225</v>
      </c>
      <c r="AT931" s="20" t="s">
        <v>220</v>
      </c>
      <c r="AU931" s="20" t="s">
        <v>82</v>
      </c>
      <c r="AY931" s="20" t="s">
        <v>219</v>
      </c>
      <c r="BE931" s="197">
        <f>IF(N931="základní",J931,0)</f>
        <v>0</v>
      </c>
      <c r="BF931" s="197">
        <f>IF(N931="snížená",J931,0)</f>
        <v>0</v>
      </c>
      <c r="BG931" s="197">
        <f>IF(N931="zákl. přenesená",J931,0)</f>
        <v>0</v>
      </c>
      <c r="BH931" s="197">
        <f>IF(N931="sníž. přenesená",J931,0)</f>
        <v>0</v>
      </c>
      <c r="BI931" s="197">
        <f>IF(N931="nulová",J931,0)</f>
        <v>0</v>
      </c>
      <c r="BJ931" s="20" t="s">
        <v>80</v>
      </c>
      <c r="BK931" s="197">
        <f>ROUND(I931*H931,2)</f>
        <v>0</v>
      </c>
      <c r="BL931" s="20" t="s">
        <v>225</v>
      </c>
      <c r="BM931" s="20" t="s">
        <v>994</v>
      </c>
    </row>
    <row r="932" spans="2:63" s="10" customFormat="1" ht="29.85" customHeight="1">
      <c r="B932" s="172"/>
      <c r="C932" s="173"/>
      <c r="D932" s="174" t="s">
        <v>71</v>
      </c>
      <c r="E932" s="198" t="s">
        <v>995</v>
      </c>
      <c r="F932" s="198" t="s">
        <v>996</v>
      </c>
      <c r="G932" s="173"/>
      <c r="H932" s="173"/>
      <c r="I932" s="176"/>
      <c r="J932" s="199">
        <f>BK932</f>
        <v>0</v>
      </c>
      <c r="K932" s="173"/>
      <c r="L932" s="178"/>
      <c r="M932" s="179"/>
      <c r="N932" s="180"/>
      <c r="O932" s="180"/>
      <c r="P932" s="181">
        <f>P933</f>
        <v>0</v>
      </c>
      <c r="Q932" s="180"/>
      <c r="R932" s="181">
        <f>R933</f>
        <v>0</v>
      </c>
      <c r="S932" s="180"/>
      <c r="T932" s="182">
        <f>T933</f>
        <v>0</v>
      </c>
      <c r="AR932" s="183" t="s">
        <v>80</v>
      </c>
      <c r="AT932" s="184" t="s">
        <v>71</v>
      </c>
      <c r="AU932" s="184" t="s">
        <v>80</v>
      </c>
      <c r="AY932" s="183" t="s">
        <v>219</v>
      </c>
      <c r="BK932" s="185">
        <f>BK933</f>
        <v>0</v>
      </c>
    </row>
    <row r="933" spans="2:65" s="1" customFormat="1" ht="16.5" customHeight="1">
      <c r="B933" s="37"/>
      <c r="C933" s="186" t="s">
        <v>639</v>
      </c>
      <c r="D933" s="186" t="s">
        <v>220</v>
      </c>
      <c r="E933" s="187" t="s">
        <v>997</v>
      </c>
      <c r="F933" s="188" t="s">
        <v>998</v>
      </c>
      <c r="G933" s="189" t="s">
        <v>236</v>
      </c>
      <c r="H933" s="190">
        <v>1</v>
      </c>
      <c r="I933" s="191"/>
      <c r="J933" s="192">
        <f>ROUND(I933*H933,2)</f>
        <v>0</v>
      </c>
      <c r="K933" s="188" t="s">
        <v>224</v>
      </c>
      <c r="L933" s="57"/>
      <c r="M933" s="193" t="s">
        <v>21</v>
      </c>
      <c r="N933" s="194" t="s">
        <v>43</v>
      </c>
      <c r="O933" s="38"/>
      <c r="P933" s="195">
        <f>O933*H933</f>
        <v>0</v>
      </c>
      <c r="Q933" s="195">
        <v>0</v>
      </c>
      <c r="R933" s="195">
        <f>Q933*H933</f>
        <v>0</v>
      </c>
      <c r="S933" s="195">
        <v>0</v>
      </c>
      <c r="T933" s="196">
        <f>S933*H933</f>
        <v>0</v>
      </c>
      <c r="AR933" s="20" t="s">
        <v>225</v>
      </c>
      <c r="AT933" s="20" t="s">
        <v>220</v>
      </c>
      <c r="AU933" s="20" t="s">
        <v>82</v>
      </c>
      <c r="AY933" s="20" t="s">
        <v>219</v>
      </c>
      <c r="BE933" s="197">
        <f>IF(N933="základní",J933,0)</f>
        <v>0</v>
      </c>
      <c r="BF933" s="197">
        <f>IF(N933="snížená",J933,0)</f>
        <v>0</v>
      </c>
      <c r="BG933" s="197">
        <f>IF(N933="zákl. přenesená",J933,0)</f>
        <v>0</v>
      </c>
      <c r="BH933" s="197">
        <f>IF(N933="sníž. přenesená",J933,0)</f>
        <v>0</v>
      </c>
      <c r="BI933" s="197">
        <f>IF(N933="nulová",J933,0)</f>
        <v>0</v>
      </c>
      <c r="BJ933" s="20" t="s">
        <v>80</v>
      </c>
      <c r="BK933" s="197">
        <f>ROUND(I933*H933,2)</f>
        <v>0</v>
      </c>
      <c r="BL933" s="20" t="s">
        <v>225</v>
      </c>
      <c r="BM933" s="20" t="s">
        <v>999</v>
      </c>
    </row>
    <row r="934" spans="2:63" s="10" customFormat="1" ht="29.85" customHeight="1">
      <c r="B934" s="172"/>
      <c r="C934" s="173"/>
      <c r="D934" s="174" t="s">
        <v>71</v>
      </c>
      <c r="E934" s="198" t="s">
        <v>1000</v>
      </c>
      <c r="F934" s="198" t="s">
        <v>1001</v>
      </c>
      <c r="G934" s="173"/>
      <c r="H934" s="173"/>
      <c r="I934" s="176"/>
      <c r="J934" s="199">
        <f>BK934</f>
        <v>0</v>
      </c>
      <c r="K934" s="173"/>
      <c r="L934" s="178"/>
      <c r="M934" s="179"/>
      <c r="N934" s="180"/>
      <c r="O934" s="180"/>
      <c r="P934" s="181">
        <f>P935</f>
        <v>0</v>
      </c>
      <c r="Q934" s="180"/>
      <c r="R934" s="181">
        <f>R935</f>
        <v>0</v>
      </c>
      <c r="S934" s="180"/>
      <c r="T934" s="182">
        <f>T935</f>
        <v>0</v>
      </c>
      <c r="AR934" s="183" t="s">
        <v>80</v>
      </c>
      <c r="AT934" s="184" t="s">
        <v>71</v>
      </c>
      <c r="AU934" s="184" t="s">
        <v>80</v>
      </c>
      <c r="AY934" s="183" t="s">
        <v>219</v>
      </c>
      <c r="BK934" s="185">
        <f>BK935</f>
        <v>0</v>
      </c>
    </row>
    <row r="935" spans="2:65" s="1" customFormat="1" ht="16.5" customHeight="1">
      <c r="B935" s="37"/>
      <c r="C935" s="186" t="s">
        <v>1002</v>
      </c>
      <c r="D935" s="186" t="s">
        <v>220</v>
      </c>
      <c r="E935" s="187" t="s">
        <v>1003</v>
      </c>
      <c r="F935" s="188" t="s">
        <v>1004</v>
      </c>
      <c r="G935" s="189" t="s">
        <v>236</v>
      </c>
      <c r="H935" s="190">
        <v>1</v>
      </c>
      <c r="I935" s="191"/>
      <c r="J935" s="192">
        <f>ROUND(I935*H935,2)</f>
        <v>0</v>
      </c>
      <c r="K935" s="188" t="s">
        <v>224</v>
      </c>
      <c r="L935" s="57"/>
      <c r="M935" s="193" t="s">
        <v>21</v>
      </c>
      <c r="N935" s="194" t="s">
        <v>43</v>
      </c>
      <c r="O935" s="38"/>
      <c r="P935" s="195">
        <f>O935*H935</f>
        <v>0</v>
      </c>
      <c r="Q935" s="195">
        <v>0</v>
      </c>
      <c r="R935" s="195">
        <f>Q935*H935</f>
        <v>0</v>
      </c>
      <c r="S935" s="195">
        <v>0</v>
      </c>
      <c r="T935" s="196">
        <f>S935*H935</f>
        <v>0</v>
      </c>
      <c r="AR935" s="20" t="s">
        <v>225</v>
      </c>
      <c r="AT935" s="20" t="s">
        <v>220</v>
      </c>
      <c r="AU935" s="20" t="s">
        <v>82</v>
      </c>
      <c r="AY935" s="20" t="s">
        <v>219</v>
      </c>
      <c r="BE935" s="197">
        <f>IF(N935="základní",J935,0)</f>
        <v>0</v>
      </c>
      <c r="BF935" s="197">
        <f>IF(N935="snížená",J935,0)</f>
        <v>0</v>
      </c>
      <c r="BG935" s="197">
        <f>IF(N935="zákl. přenesená",J935,0)</f>
        <v>0</v>
      </c>
      <c r="BH935" s="197">
        <f>IF(N935="sníž. přenesená",J935,0)</f>
        <v>0</v>
      </c>
      <c r="BI935" s="197">
        <f>IF(N935="nulová",J935,0)</f>
        <v>0</v>
      </c>
      <c r="BJ935" s="20" t="s">
        <v>80</v>
      </c>
      <c r="BK935" s="197">
        <f>ROUND(I935*H935,2)</f>
        <v>0</v>
      </c>
      <c r="BL935" s="20" t="s">
        <v>225</v>
      </c>
      <c r="BM935" s="20" t="s">
        <v>1005</v>
      </c>
    </row>
    <row r="936" spans="2:63" s="10" customFormat="1" ht="29.85" customHeight="1">
      <c r="B936" s="172"/>
      <c r="C936" s="173"/>
      <c r="D936" s="174" t="s">
        <v>71</v>
      </c>
      <c r="E936" s="198" t="s">
        <v>1006</v>
      </c>
      <c r="F936" s="198" t="s">
        <v>1007</v>
      </c>
      <c r="G936" s="173"/>
      <c r="H936" s="173"/>
      <c r="I936" s="176"/>
      <c r="J936" s="199">
        <f>BK936</f>
        <v>0</v>
      </c>
      <c r="K936" s="173"/>
      <c r="L936" s="178"/>
      <c r="M936" s="179"/>
      <c r="N936" s="180"/>
      <c r="O936" s="180"/>
      <c r="P936" s="181">
        <f>SUM(P937:P938)</f>
        <v>0</v>
      </c>
      <c r="Q936" s="180"/>
      <c r="R936" s="181">
        <f>SUM(R937:R938)</f>
        <v>0</v>
      </c>
      <c r="S936" s="180"/>
      <c r="T936" s="182">
        <f>SUM(T937:T938)</f>
        <v>0</v>
      </c>
      <c r="AR936" s="183" t="s">
        <v>80</v>
      </c>
      <c r="AT936" s="184" t="s">
        <v>71</v>
      </c>
      <c r="AU936" s="184" t="s">
        <v>80</v>
      </c>
      <c r="AY936" s="183" t="s">
        <v>219</v>
      </c>
      <c r="BK936" s="185">
        <f>SUM(BK937:BK938)</f>
        <v>0</v>
      </c>
    </row>
    <row r="937" spans="2:65" s="1" customFormat="1" ht="16.5" customHeight="1">
      <c r="B937" s="37"/>
      <c r="C937" s="186" t="s">
        <v>645</v>
      </c>
      <c r="D937" s="186" t="s">
        <v>220</v>
      </c>
      <c r="E937" s="187" t="s">
        <v>1008</v>
      </c>
      <c r="F937" s="188" t="s">
        <v>1009</v>
      </c>
      <c r="G937" s="189" t="s">
        <v>236</v>
      </c>
      <c r="H937" s="190">
        <v>1</v>
      </c>
      <c r="I937" s="191"/>
      <c r="J937" s="192">
        <f>ROUND(I937*H937,2)</f>
        <v>0</v>
      </c>
      <c r="K937" s="188" t="s">
        <v>224</v>
      </c>
      <c r="L937" s="57"/>
      <c r="M937" s="193" t="s">
        <v>21</v>
      </c>
      <c r="N937" s="194" t="s">
        <v>43</v>
      </c>
      <c r="O937" s="38"/>
      <c r="P937" s="195">
        <f>O937*H937</f>
        <v>0</v>
      </c>
      <c r="Q937" s="195">
        <v>0</v>
      </c>
      <c r="R937" s="195">
        <f>Q937*H937</f>
        <v>0</v>
      </c>
      <c r="S937" s="195">
        <v>0</v>
      </c>
      <c r="T937" s="196">
        <f>S937*H937</f>
        <v>0</v>
      </c>
      <c r="AR937" s="20" t="s">
        <v>225</v>
      </c>
      <c r="AT937" s="20" t="s">
        <v>220</v>
      </c>
      <c r="AU937" s="20" t="s">
        <v>82</v>
      </c>
      <c r="AY937" s="20" t="s">
        <v>219</v>
      </c>
      <c r="BE937" s="197">
        <f>IF(N937="základní",J937,0)</f>
        <v>0</v>
      </c>
      <c r="BF937" s="197">
        <f>IF(N937="snížená",J937,0)</f>
        <v>0</v>
      </c>
      <c r="BG937" s="197">
        <f>IF(N937="zákl. přenesená",J937,0)</f>
        <v>0</v>
      </c>
      <c r="BH937" s="197">
        <f>IF(N937="sníž. přenesená",J937,0)</f>
        <v>0</v>
      </c>
      <c r="BI937" s="197">
        <f>IF(N937="nulová",J937,0)</f>
        <v>0</v>
      </c>
      <c r="BJ937" s="20" t="s">
        <v>80</v>
      </c>
      <c r="BK937" s="197">
        <f>ROUND(I937*H937,2)</f>
        <v>0</v>
      </c>
      <c r="BL937" s="20" t="s">
        <v>225</v>
      </c>
      <c r="BM937" s="20" t="s">
        <v>1010</v>
      </c>
    </row>
    <row r="938" spans="2:65" s="1" customFormat="1" ht="16.5" customHeight="1">
      <c r="B938" s="37"/>
      <c r="C938" s="186" t="s">
        <v>1011</v>
      </c>
      <c r="D938" s="186" t="s">
        <v>220</v>
      </c>
      <c r="E938" s="187" t="s">
        <v>1012</v>
      </c>
      <c r="F938" s="188" t="s">
        <v>1013</v>
      </c>
      <c r="G938" s="189" t="s">
        <v>236</v>
      </c>
      <c r="H938" s="190">
        <v>2</v>
      </c>
      <c r="I938" s="191"/>
      <c r="J938" s="192">
        <f>ROUND(I938*H938,2)</f>
        <v>0</v>
      </c>
      <c r="K938" s="188" t="s">
        <v>224</v>
      </c>
      <c r="L938" s="57"/>
      <c r="M938" s="193" t="s">
        <v>21</v>
      </c>
      <c r="N938" s="194" t="s">
        <v>43</v>
      </c>
      <c r="O938" s="38"/>
      <c r="P938" s="195">
        <f>O938*H938</f>
        <v>0</v>
      </c>
      <c r="Q938" s="195">
        <v>0</v>
      </c>
      <c r="R938" s="195">
        <f>Q938*H938</f>
        <v>0</v>
      </c>
      <c r="S938" s="195">
        <v>0</v>
      </c>
      <c r="T938" s="196">
        <f>S938*H938</f>
        <v>0</v>
      </c>
      <c r="AR938" s="20" t="s">
        <v>225</v>
      </c>
      <c r="AT938" s="20" t="s">
        <v>220</v>
      </c>
      <c r="AU938" s="20" t="s">
        <v>82</v>
      </c>
      <c r="AY938" s="20" t="s">
        <v>219</v>
      </c>
      <c r="BE938" s="197">
        <f>IF(N938="základní",J938,0)</f>
        <v>0</v>
      </c>
      <c r="BF938" s="197">
        <f>IF(N938="snížená",J938,0)</f>
        <v>0</v>
      </c>
      <c r="BG938" s="197">
        <f>IF(N938="zákl. přenesená",J938,0)</f>
        <v>0</v>
      </c>
      <c r="BH938" s="197">
        <f>IF(N938="sníž. přenesená",J938,0)</f>
        <v>0</v>
      </c>
      <c r="BI938" s="197">
        <f>IF(N938="nulová",J938,0)</f>
        <v>0</v>
      </c>
      <c r="BJ938" s="20" t="s">
        <v>80</v>
      </c>
      <c r="BK938" s="197">
        <f>ROUND(I938*H938,2)</f>
        <v>0</v>
      </c>
      <c r="BL938" s="20" t="s">
        <v>225</v>
      </c>
      <c r="BM938" s="20" t="s">
        <v>1014</v>
      </c>
    </row>
    <row r="939" spans="2:63" s="10" customFormat="1" ht="29.85" customHeight="1">
      <c r="B939" s="172"/>
      <c r="C939" s="173"/>
      <c r="D939" s="174" t="s">
        <v>71</v>
      </c>
      <c r="E939" s="198" t="s">
        <v>1015</v>
      </c>
      <c r="F939" s="198" t="s">
        <v>1016</v>
      </c>
      <c r="G939" s="173"/>
      <c r="H939" s="173"/>
      <c r="I939" s="176"/>
      <c r="J939" s="199">
        <f>BK939</f>
        <v>0</v>
      </c>
      <c r="K939" s="173"/>
      <c r="L939" s="178"/>
      <c r="M939" s="179"/>
      <c r="N939" s="180"/>
      <c r="O939" s="180"/>
      <c r="P939" s="181">
        <f>SUM(P940:P941)</f>
        <v>0</v>
      </c>
      <c r="Q939" s="180"/>
      <c r="R939" s="181">
        <f>SUM(R940:R941)</f>
        <v>0</v>
      </c>
      <c r="S939" s="180"/>
      <c r="T939" s="182">
        <f>SUM(T940:T941)</f>
        <v>0</v>
      </c>
      <c r="AR939" s="183" t="s">
        <v>80</v>
      </c>
      <c r="AT939" s="184" t="s">
        <v>71</v>
      </c>
      <c r="AU939" s="184" t="s">
        <v>80</v>
      </c>
      <c r="AY939" s="183" t="s">
        <v>219</v>
      </c>
      <c r="BK939" s="185">
        <f>SUM(BK940:BK941)</f>
        <v>0</v>
      </c>
    </row>
    <row r="940" spans="2:65" s="1" customFormat="1" ht="16.5" customHeight="1">
      <c r="B940" s="37"/>
      <c r="C940" s="186" t="s">
        <v>646</v>
      </c>
      <c r="D940" s="186" t="s">
        <v>220</v>
      </c>
      <c r="E940" s="187" t="s">
        <v>1017</v>
      </c>
      <c r="F940" s="188" t="s">
        <v>1018</v>
      </c>
      <c r="G940" s="189" t="s">
        <v>236</v>
      </c>
      <c r="H940" s="190">
        <v>1</v>
      </c>
      <c r="I940" s="191"/>
      <c r="J940" s="192">
        <f>ROUND(I940*H940,2)</f>
        <v>0</v>
      </c>
      <c r="K940" s="188" t="s">
        <v>224</v>
      </c>
      <c r="L940" s="57"/>
      <c r="M940" s="193" t="s">
        <v>21</v>
      </c>
      <c r="N940" s="194" t="s">
        <v>43</v>
      </c>
      <c r="O940" s="38"/>
      <c r="P940" s="195">
        <f>O940*H940</f>
        <v>0</v>
      </c>
      <c r="Q940" s="195">
        <v>0</v>
      </c>
      <c r="R940" s="195">
        <f>Q940*H940</f>
        <v>0</v>
      </c>
      <c r="S940" s="195">
        <v>0</v>
      </c>
      <c r="T940" s="196">
        <f>S940*H940</f>
        <v>0</v>
      </c>
      <c r="AR940" s="20" t="s">
        <v>225</v>
      </c>
      <c r="AT940" s="20" t="s">
        <v>220</v>
      </c>
      <c r="AU940" s="20" t="s">
        <v>82</v>
      </c>
      <c r="AY940" s="20" t="s">
        <v>219</v>
      </c>
      <c r="BE940" s="197">
        <f>IF(N940="základní",J940,0)</f>
        <v>0</v>
      </c>
      <c r="BF940" s="197">
        <f>IF(N940="snížená",J940,0)</f>
        <v>0</v>
      </c>
      <c r="BG940" s="197">
        <f>IF(N940="zákl. přenesená",J940,0)</f>
        <v>0</v>
      </c>
      <c r="BH940" s="197">
        <f>IF(N940="sníž. přenesená",J940,0)</f>
        <v>0</v>
      </c>
      <c r="BI940" s="197">
        <f>IF(N940="nulová",J940,0)</f>
        <v>0</v>
      </c>
      <c r="BJ940" s="20" t="s">
        <v>80</v>
      </c>
      <c r="BK940" s="197">
        <f>ROUND(I940*H940,2)</f>
        <v>0</v>
      </c>
      <c r="BL940" s="20" t="s">
        <v>225</v>
      </c>
      <c r="BM940" s="20" t="s">
        <v>1019</v>
      </c>
    </row>
    <row r="941" spans="2:65" s="1" customFormat="1" ht="16.5" customHeight="1">
      <c r="B941" s="37"/>
      <c r="C941" s="186" t="s">
        <v>1020</v>
      </c>
      <c r="D941" s="186" t="s">
        <v>220</v>
      </c>
      <c r="E941" s="187" t="s">
        <v>1021</v>
      </c>
      <c r="F941" s="188" t="s">
        <v>1022</v>
      </c>
      <c r="G941" s="189" t="s">
        <v>236</v>
      </c>
      <c r="H941" s="190">
        <v>2</v>
      </c>
      <c r="I941" s="191"/>
      <c r="J941" s="192">
        <f>ROUND(I941*H941,2)</f>
        <v>0</v>
      </c>
      <c r="K941" s="188" t="s">
        <v>224</v>
      </c>
      <c r="L941" s="57"/>
      <c r="M941" s="193" t="s">
        <v>21</v>
      </c>
      <c r="N941" s="194" t="s">
        <v>43</v>
      </c>
      <c r="O941" s="38"/>
      <c r="P941" s="195">
        <f>O941*H941</f>
        <v>0</v>
      </c>
      <c r="Q941" s="195">
        <v>0</v>
      </c>
      <c r="R941" s="195">
        <f>Q941*H941</f>
        <v>0</v>
      </c>
      <c r="S941" s="195">
        <v>0</v>
      </c>
      <c r="T941" s="196">
        <f>S941*H941</f>
        <v>0</v>
      </c>
      <c r="AR941" s="20" t="s">
        <v>225</v>
      </c>
      <c r="AT941" s="20" t="s">
        <v>220</v>
      </c>
      <c r="AU941" s="20" t="s">
        <v>82</v>
      </c>
      <c r="AY941" s="20" t="s">
        <v>219</v>
      </c>
      <c r="BE941" s="197">
        <f>IF(N941="základní",J941,0)</f>
        <v>0</v>
      </c>
      <c r="BF941" s="197">
        <f>IF(N941="snížená",J941,0)</f>
        <v>0</v>
      </c>
      <c r="BG941" s="197">
        <f>IF(N941="zákl. přenesená",J941,0)</f>
        <v>0</v>
      </c>
      <c r="BH941" s="197">
        <f>IF(N941="sníž. přenesená",J941,0)</f>
        <v>0</v>
      </c>
      <c r="BI941" s="197">
        <f>IF(N941="nulová",J941,0)</f>
        <v>0</v>
      </c>
      <c r="BJ941" s="20" t="s">
        <v>80</v>
      </c>
      <c r="BK941" s="197">
        <f>ROUND(I941*H941,2)</f>
        <v>0</v>
      </c>
      <c r="BL941" s="20" t="s">
        <v>225</v>
      </c>
      <c r="BM941" s="20" t="s">
        <v>1023</v>
      </c>
    </row>
    <row r="942" spans="2:63" s="10" customFormat="1" ht="29.85" customHeight="1">
      <c r="B942" s="172"/>
      <c r="C942" s="173"/>
      <c r="D942" s="174" t="s">
        <v>71</v>
      </c>
      <c r="E942" s="198" t="s">
        <v>1024</v>
      </c>
      <c r="F942" s="198" t="s">
        <v>1025</v>
      </c>
      <c r="G942" s="173"/>
      <c r="H942" s="173"/>
      <c r="I942" s="176"/>
      <c r="J942" s="199">
        <f>BK942</f>
        <v>0</v>
      </c>
      <c r="K942" s="173"/>
      <c r="L942" s="178"/>
      <c r="M942" s="179"/>
      <c r="N942" s="180"/>
      <c r="O942" s="180"/>
      <c r="P942" s="181">
        <f>P943</f>
        <v>0</v>
      </c>
      <c r="Q942" s="180"/>
      <c r="R942" s="181">
        <f>R943</f>
        <v>0</v>
      </c>
      <c r="S942" s="180"/>
      <c r="T942" s="182">
        <f>T943</f>
        <v>0</v>
      </c>
      <c r="AR942" s="183" t="s">
        <v>80</v>
      </c>
      <c r="AT942" s="184" t="s">
        <v>71</v>
      </c>
      <c r="AU942" s="184" t="s">
        <v>80</v>
      </c>
      <c r="AY942" s="183" t="s">
        <v>219</v>
      </c>
      <c r="BK942" s="185">
        <f>BK943</f>
        <v>0</v>
      </c>
    </row>
    <row r="943" spans="2:65" s="1" customFormat="1" ht="16.5" customHeight="1">
      <c r="B943" s="37"/>
      <c r="C943" s="186" t="s">
        <v>648</v>
      </c>
      <c r="D943" s="186" t="s">
        <v>220</v>
      </c>
      <c r="E943" s="187" t="s">
        <v>1026</v>
      </c>
      <c r="F943" s="188" t="s">
        <v>1027</v>
      </c>
      <c r="G943" s="189" t="s">
        <v>236</v>
      </c>
      <c r="H943" s="190">
        <v>1</v>
      </c>
      <c r="I943" s="191"/>
      <c r="J943" s="192">
        <f>ROUND(I943*H943,2)</f>
        <v>0</v>
      </c>
      <c r="K943" s="188" t="s">
        <v>224</v>
      </c>
      <c r="L943" s="57"/>
      <c r="M943" s="193" t="s">
        <v>21</v>
      </c>
      <c r="N943" s="194" t="s">
        <v>43</v>
      </c>
      <c r="O943" s="38"/>
      <c r="P943" s="195">
        <f>O943*H943</f>
        <v>0</v>
      </c>
      <c r="Q943" s="195">
        <v>0</v>
      </c>
      <c r="R943" s="195">
        <f>Q943*H943</f>
        <v>0</v>
      </c>
      <c r="S943" s="195">
        <v>0</v>
      </c>
      <c r="T943" s="196">
        <f>S943*H943</f>
        <v>0</v>
      </c>
      <c r="AR943" s="20" t="s">
        <v>225</v>
      </c>
      <c r="AT943" s="20" t="s">
        <v>220</v>
      </c>
      <c r="AU943" s="20" t="s">
        <v>82</v>
      </c>
      <c r="AY943" s="20" t="s">
        <v>219</v>
      </c>
      <c r="BE943" s="197">
        <f>IF(N943="základní",J943,0)</f>
        <v>0</v>
      </c>
      <c r="BF943" s="197">
        <f>IF(N943="snížená",J943,0)</f>
        <v>0</v>
      </c>
      <c r="BG943" s="197">
        <f>IF(N943="zákl. přenesená",J943,0)</f>
        <v>0</v>
      </c>
      <c r="BH943" s="197">
        <f>IF(N943="sníž. přenesená",J943,0)</f>
        <v>0</v>
      </c>
      <c r="BI943" s="197">
        <f>IF(N943="nulová",J943,0)</f>
        <v>0</v>
      </c>
      <c r="BJ943" s="20" t="s">
        <v>80</v>
      </c>
      <c r="BK943" s="197">
        <f>ROUND(I943*H943,2)</f>
        <v>0</v>
      </c>
      <c r="BL943" s="20" t="s">
        <v>225</v>
      </c>
      <c r="BM943" s="20" t="s">
        <v>1028</v>
      </c>
    </row>
    <row r="944" spans="2:63" s="10" customFormat="1" ht="29.85" customHeight="1">
      <c r="B944" s="172"/>
      <c r="C944" s="173"/>
      <c r="D944" s="174" t="s">
        <v>71</v>
      </c>
      <c r="E944" s="198" t="s">
        <v>960</v>
      </c>
      <c r="F944" s="198" t="s">
        <v>961</v>
      </c>
      <c r="G944" s="173"/>
      <c r="H944" s="173"/>
      <c r="I944" s="176"/>
      <c r="J944" s="199">
        <f>BK944</f>
        <v>0</v>
      </c>
      <c r="K944" s="173"/>
      <c r="L944" s="178"/>
      <c r="M944" s="179"/>
      <c r="N944" s="180"/>
      <c r="O944" s="180"/>
      <c r="P944" s="181">
        <f>SUM(P945:P946)</f>
        <v>0</v>
      </c>
      <c r="Q944" s="180"/>
      <c r="R944" s="181">
        <f>SUM(R945:R946)</f>
        <v>0</v>
      </c>
      <c r="S944" s="180"/>
      <c r="T944" s="182">
        <f>SUM(T945:T946)</f>
        <v>0</v>
      </c>
      <c r="AR944" s="183" t="s">
        <v>80</v>
      </c>
      <c r="AT944" s="184" t="s">
        <v>71</v>
      </c>
      <c r="AU944" s="184" t="s">
        <v>80</v>
      </c>
      <c r="AY944" s="183" t="s">
        <v>219</v>
      </c>
      <c r="BK944" s="185">
        <f>SUM(BK945:BK946)</f>
        <v>0</v>
      </c>
    </row>
    <row r="945" spans="2:65" s="1" customFormat="1" ht="16.5" customHeight="1">
      <c r="B945" s="37"/>
      <c r="C945" s="186" t="s">
        <v>1029</v>
      </c>
      <c r="D945" s="186" t="s">
        <v>220</v>
      </c>
      <c r="E945" s="187" t="s">
        <v>1030</v>
      </c>
      <c r="F945" s="188" t="s">
        <v>963</v>
      </c>
      <c r="G945" s="189" t="s">
        <v>223</v>
      </c>
      <c r="H945" s="190">
        <v>1</v>
      </c>
      <c r="I945" s="191"/>
      <c r="J945" s="192">
        <f>ROUND(I945*H945,2)</f>
        <v>0</v>
      </c>
      <c r="K945" s="188" t="s">
        <v>224</v>
      </c>
      <c r="L945" s="57"/>
      <c r="M945" s="193" t="s">
        <v>21</v>
      </c>
      <c r="N945" s="194" t="s">
        <v>43</v>
      </c>
      <c r="O945" s="38"/>
      <c r="P945" s="195">
        <f>O945*H945</f>
        <v>0</v>
      </c>
      <c r="Q945" s="195">
        <v>0</v>
      </c>
      <c r="R945" s="195">
        <f>Q945*H945</f>
        <v>0</v>
      </c>
      <c r="S945" s="195">
        <v>0</v>
      </c>
      <c r="T945" s="196">
        <f>S945*H945</f>
        <v>0</v>
      </c>
      <c r="AR945" s="20" t="s">
        <v>225</v>
      </c>
      <c r="AT945" s="20" t="s">
        <v>220</v>
      </c>
      <c r="AU945" s="20" t="s">
        <v>82</v>
      </c>
      <c r="AY945" s="20" t="s">
        <v>219</v>
      </c>
      <c r="BE945" s="197">
        <f>IF(N945="základní",J945,0)</f>
        <v>0</v>
      </c>
      <c r="BF945" s="197">
        <f>IF(N945="snížená",J945,0)</f>
        <v>0</v>
      </c>
      <c r="BG945" s="197">
        <f>IF(N945="zákl. přenesená",J945,0)</f>
        <v>0</v>
      </c>
      <c r="BH945" s="197">
        <f>IF(N945="sníž. přenesená",J945,0)</f>
        <v>0</v>
      </c>
      <c r="BI945" s="197">
        <f>IF(N945="nulová",J945,0)</f>
        <v>0</v>
      </c>
      <c r="BJ945" s="20" t="s">
        <v>80</v>
      </c>
      <c r="BK945" s="197">
        <f>ROUND(I945*H945,2)</f>
        <v>0</v>
      </c>
      <c r="BL945" s="20" t="s">
        <v>225</v>
      </c>
      <c r="BM945" s="20" t="s">
        <v>1031</v>
      </c>
    </row>
    <row r="946" spans="2:65" s="1" customFormat="1" ht="16.5" customHeight="1">
      <c r="B946" s="37"/>
      <c r="C946" s="186" t="s">
        <v>649</v>
      </c>
      <c r="D946" s="186" t="s">
        <v>220</v>
      </c>
      <c r="E946" s="187" t="s">
        <v>966</v>
      </c>
      <c r="F946" s="188" t="s">
        <v>282</v>
      </c>
      <c r="G946" s="189" t="s">
        <v>223</v>
      </c>
      <c r="H946" s="190">
        <v>1</v>
      </c>
      <c r="I946" s="191"/>
      <c r="J946" s="192">
        <f>ROUND(I946*H946,2)</f>
        <v>0</v>
      </c>
      <c r="K946" s="188" t="s">
        <v>224</v>
      </c>
      <c r="L946" s="57"/>
      <c r="M946" s="193" t="s">
        <v>21</v>
      </c>
      <c r="N946" s="194" t="s">
        <v>43</v>
      </c>
      <c r="O946" s="38"/>
      <c r="P946" s="195">
        <f>O946*H946</f>
        <v>0</v>
      </c>
      <c r="Q946" s="195">
        <v>0</v>
      </c>
      <c r="R946" s="195">
        <f>Q946*H946</f>
        <v>0</v>
      </c>
      <c r="S946" s="195">
        <v>0</v>
      </c>
      <c r="T946" s="196">
        <f>S946*H946</f>
        <v>0</v>
      </c>
      <c r="AR946" s="20" t="s">
        <v>225</v>
      </c>
      <c r="AT946" s="20" t="s">
        <v>220</v>
      </c>
      <c r="AU946" s="20" t="s">
        <v>82</v>
      </c>
      <c r="AY946" s="20" t="s">
        <v>219</v>
      </c>
      <c r="BE946" s="197">
        <f>IF(N946="základní",J946,0)</f>
        <v>0</v>
      </c>
      <c r="BF946" s="197">
        <f>IF(N946="snížená",J946,0)</f>
        <v>0</v>
      </c>
      <c r="BG946" s="197">
        <f>IF(N946="zákl. přenesená",J946,0)</f>
        <v>0</v>
      </c>
      <c r="BH946" s="197">
        <f>IF(N946="sníž. přenesená",J946,0)</f>
        <v>0</v>
      </c>
      <c r="BI946" s="197">
        <f>IF(N946="nulová",J946,0)</f>
        <v>0</v>
      </c>
      <c r="BJ946" s="20" t="s">
        <v>80</v>
      </c>
      <c r="BK946" s="197">
        <f>ROUND(I946*H946,2)</f>
        <v>0</v>
      </c>
      <c r="BL946" s="20" t="s">
        <v>225</v>
      </c>
      <c r="BM946" s="20" t="s">
        <v>1032</v>
      </c>
    </row>
    <row r="947" spans="2:63" s="10" customFormat="1" ht="37.35" customHeight="1">
      <c r="B947" s="172"/>
      <c r="C947" s="173"/>
      <c r="D947" s="174" t="s">
        <v>71</v>
      </c>
      <c r="E947" s="175" t="s">
        <v>1033</v>
      </c>
      <c r="F947" s="175" t="s">
        <v>1034</v>
      </c>
      <c r="G947" s="173"/>
      <c r="H947" s="173"/>
      <c r="I947" s="176"/>
      <c r="J947" s="177">
        <f>BK947</f>
        <v>0</v>
      </c>
      <c r="K947" s="173"/>
      <c r="L947" s="178"/>
      <c r="M947" s="179"/>
      <c r="N947" s="180"/>
      <c r="O947" s="180"/>
      <c r="P947" s="181">
        <f>P948+P950+P953+P955+P957+P960+P963+P965+P969</f>
        <v>0</v>
      </c>
      <c r="Q947" s="180"/>
      <c r="R947" s="181">
        <f>R948+R950+R953+R955+R957+R960+R963+R965+R969</f>
        <v>0</v>
      </c>
      <c r="S947" s="180"/>
      <c r="T947" s="182">
        <f>T948+T950+T953+T955+T957+T960+T963+T965+T969</f>
        <v>0</v>
      </c>
      <c r="AR947" s="183" t="s">
        <v>80</v>
      </c>
      <c r="AT947" s="184" t="s">
        <v>71</v>
      </c>
      <c r="AU947" s="184" t="s">
        <v>72</v>
      </c>
      <c r="AY947" s="183" t="s">
        <v>219</v>
      </c>
      <c r="BK947" s="185">
        <f>BK948+BK950+BK953+BK955+BK957+BK960+BK963+BK965+BK969</f>
        <v>0</v>
      </c>
    </row>
    <row r="948" spans="2:63" s="10" customFormat="1" ht="19.9" customHeight="1">
      <c r="B948" s="172"/>
      <c r="C948" s="173"/>
      <c r="D948" s="174" t="s">
        <v>71</v>
      </c>
      <c r="E948" s="198" t="s">
        <v>286</v>
      </c>
      <c r="F948" s="198" t="s">
        <v>287</v>
      </c>
      <c r="G948" s="173"/>
      <c r="H948" s="173"/>
      <c r="I948" s="176"/>
      <c r="J948" s="199">
        <f>BK948</f>
        <v>0</v>
      </c>
      <c r="K948" s="173"/>
      <c r="L948" s="178"/>
      <c r="M948" s="179"/>
      <c r="N948" s="180"/>
      <c r="O948" s="180"/>
      <c r="P948" s="181">
        <f>P949</f>
        <v>0</v>
      </c>
      <c r="Q948" s="180"/>
      <c r="R948" s="181">
        <f>R949</f>
        <v>0</v>
      </c>
      <c r="S948" s="180"/>
      <c r="T948" s="182">
        <f>T949</f>
        <v>0</v>
      </c>
      <c r="AR948" s="183" t="s">
        <v>80</v>
      </c>
      <c r="AT948" s="184" t="s">
        <v>71</v>
      </c>
      <c r="AU948" s="184" t="s">
        <v>80</v>
      </c>
      <c r="AY948" s="183" t="s">
        <v>219</v>
      </c>
      <c r="BK948" s="185">
        <f>BK949</f>
        <v>0</v>
      </c>
    </row>
    <row r="949" spans="2:65" s="1" customFormat="1" ht="16.5" customHeight="1">
      <c r="B949" s="37"/>
      <c r="C949" s="186" t="s">
        <v>1035</v>
      </c>
      <c r="D949" s="186" t="s">
        <v>220</v>
      </c>
      <c r="E949" s="187" t="s">
        <v>970</v>
      </c>
      <c r="F949" s="188" t="s">
        <v>971</v>
      </c>
      <c r="G949" s="189" t="s">
        <v>236</v>
      </c>
      <c r="H949" s="190">
        <v>1</v>
      </c>
      <c r="I949" s="191"/>
      <c r="J949" s="192">
        <f>ROUND(I949*H949,2)</f>
        <v>0</v>
      </c>
      <c r="K949" s="188" t="s">
        <v>224</v>
      </c>
      <c r="L949" s="57"/>
      <c r="M949" s="193" t="s">
        <v>21</v>
      </c>
      <c r="N949" s="194" t="s">
        <v>43</v>
      </c>
      <c r="O949" s="38"/>
      <c r="P949" s="195">
        <f>O949*H949</f>
        <v>0</v>
      </c>
      <c r="Q949" s="195">
        <v>0</v>
      </c>
      <c r="R949" s="195">
        <f>Q949*H949</f>
        <v>0</v>
      </c>
      <c r="S949" s="195">
        <v>0</v>
      </c>
      <c r="T949" s="196">
        <f>S949*H949</f>
        <v>0</v>
      </c>
      <c r="AR949" s="20" t="s">
        <v>225</v>
      </c>
      <c r="AT949" s="20" t="s">
        <v>220</v>
      </c>
      <c r="AU949" s="20" t="s">
        <v>82</v>
      </c>
      <c r="AY949" s="20" t="s">
        <v>219</v>
      </c>
      <c r="BE949" s="197">
        <f>IF(N949="základní",J949,0)</f>
        <v>0</v>
      </c>
      <c r="BF949" s="197">
        <f>IF(N949="snížená",J949,0)</f>
        <v>0</v>
      </c>
      <c r="BG949" s="197">
        <f>IF(N949="zákl. přenesená",J949,0)</f>
        <v>0</v>
      </c>
      <c r="BH949" s="197">
        <f>IF(N949="sníž. přenesená",J949,0)</f>
        <v>0</v>
      </c>
      <c r="BI949" s="197">
        <f>IF(N949="nulová",J949,0)</f>
        <v>0</v>
      </c>
      <c r="BJ949" s="20" t="s">
        <v>80</v>
      </c>
      <c r="BK949" s="197">
        <f>ROUND(I949*H949,2)</f>
        <v>0</v>
      </c>
      <c r="BL949" s="20" t="s">
        <v>225</v>
      </c>
      <c r="BM949" s="20" t="s">
        <v>1036</v>
      </c>
    </row>
    <row r="950" spans="2:63" s="10" customFormat="1" ht="29.85" customHeight="1">
      <c r="B950" s="172"/>
      <c r="C950" s="173"/>
      <c r="D950" s="174" t="s">
        <v>71</v>
      </c>
      <c r="E950" s="198" t="s">
        <v>973</v>
      </c>
      <c r="F950" s="198" t="s">
        <v>974</v>
      </c>
      <c r="G950" s="173"/>
      <c r="H950" s="173"/>
      <c r="I950" s="176"/>
      <c r="J950" s="199">
        <f>BK950</f>
        <v>0</v>
      </c>
      <c r="K950" s="173"/>
      <c r="L950" s="178"/>
      <c r="M950" s="179"/>
      <c r="N950" s="180"/>
      <c r="O950" s="180"/>
      <c r="P950" s="181">
        <f>SUM(P951:P952)</f>
        <v>0</v>
      </c>
      <c r="Q950" s="180"/>
      <c r="R950" s="181">
        <f>SUM(R951:R952)</f>
        <v>0</v>
      </c>
      <c r="S950" s="180"/>
      <c r="T950" s="182">
        <f>SUM(T951:T952)</f>
        <v>0</v>
      </c>
      <c r="AR950" s="183" t="s">
        <v>80</v>
      </c>
      <c r="AT950" s="184" t="s">
        <v>71</v>
      </c>
      <c r="AU950" s="184" t="s">
        <v>80</v>
      </c>
      <c r="AY950" s="183" t="s">
        <v>219</v>
      </c>
      <c r="BK950" s="185">
        <f>SUM(BK951:BK952)</f>
        <v>0</v>
      </c>
    </row>
    <row r="951" spans="2:65" s="1" customFormat="1" ht="16.5" customHeight="1">
      <c r="B951" s="37"/>
      <c r="C951" s="186" t="s">
        <v>651</v>
      </c>
      <c r="D951" s="186" t="s">
        <v>220</v>
      </c>
      <c r="E951" s="187" t="s">
        <v>976</v>
      </c>
      <c r="F951" s="188" t="s">
        <v>977</v>
      </c>
      <c r="G951" s="189" t="s">
        <v>236</v>
      </c>
      <c r="H951" s="190">
        <v>2</v>
      </c>
      <c r="I951" s="191"/>
      <c r="J951" s="192">
        <f>ROUND(I951*H951,2)</f>
        <v>0</v>
      </c>
      <c r="K951" s="188" t="s">
        <v>224</v>
      </c>
      <c r="L951" s="57"/>
      <c r="M951" s="193" t="s">
        <v>21</v>
      </c>
      <c r="N951" s="194" t="s">
        <v>43</v>
      </c>
      <c r="O951" s="38"/>
      <c r="P951" s="195">
        <f>O951*H951</f>
        <v>0</v>
      </c>
      <c r="Q951" s="195">
        <v>0</v>
      </c>
      <c r="R951" s="195">
        <f>Q951*H951</f>
        <v>0</v>
      </c>
      <c r="S951" s="195">
        <v>0</v>
      </c>
      <c r="T951" s="196">
        <f>S951*H951</f>
        <v>0</v>
      </c>
      <c r="AR951" s="20" t="s">
        <v>225</v>
      </c>
      <c r="AT951" s="20" t="s">
        <v>220</v>
      </c>
      <c r="AU951" s="20" t="s">
        <v>82</v>
      </c>
      <c r="AY951" s="20" t="s">
        <v>219</v>
      </c>
      <c r="BE951" s="197">
        <f>IF(N951="základní",J951,0)</f>
        <v>0</v>
      </c>
      <c r="BF951" s="197">
        <f>IF(N951="snížená",J951,0)</f>
        <v>0</v>
      </c>
      <c r="BG951" s="197">
        <f>IF(N951="zákl. přenesená",J951,0)</f>
        <v>0</v>
      </c>
      <c r="BH951" s="197">
        <f>IF(N951="sníž. přenesená",J951,0)</f>
        <v>0</v>
      </c>
      <c r="BI951" s="197">
        <f>IF(N951="nulová",J951,0)</f>
        <v>0</v>
      </c>
      <c r="BJ951" s="20" t="s">
        <v>80</v>
      </c>
      <c r="BK951" s="197">
        <f>ROUND(I951*H951,2)</f>
        <v>0</v>
      </c>
      <c r="BL951" s="20" t="s">
        <v>225</v>
      </c>
      <c r="BM951" s="20" t="s">
        <v>1037</v>
      </c>
    </row>
    <row r="952" spans="2:65" s="1" customFormat="1" ht="16.5" customHeight="1">
      <c r="B952" s="37"/>
      <c r="C952" s="186" t="s">
        <v>1038</v>
      </c>
      <c r="D952" s="186" t="s">
        <v>220</v>
      </c>
      <c r="E952" s="187" t="s">
        <v>979</v>
      </c>
      <c r="F952" s="188" t="s">
        <v>980</v>
      </c>
      <c r="G952" s="189" t="s">
        <v>236</v>
      </c>
      <c r="H952" s="190">
        <v>1</v>
      </c>
      <c r="I952" s="191"/>
      <c r="J952" s="192">
        <f>ROUND(I952*H952,2)</f>
        <v>0</v>
      </c>
      <c r="K952" s="188" t="s">
        <v>224</v>
      </c>
      <c r="L952" s="57"/>
      <c r="M952" s="193" t="s">
        <v>21</v>
      </c>
      <c r="N952" s="194" t="s">
        <v>43</v>
      </c>
      <c r="O952" s="38"/>
      <c r="P952" s="195">
        <f>O952*H952</f>
        <v>0</v>
      </c>
      <c r="Q952" s="195">
        <v>0</v>
      </c>
      <c r="R952" s="195">
        <f>Q952*H952</f>
        <v>0</v>
      </c>
      <c r="S952" s="195">
        <v>0</v>
      </c>
      <c r="T952" s="196">
        <f>S952*H952</f>
        <v>0</v>
      </c>
      <c r="AR952" s="20" t="s">
        <v>225</v>
      </c>
      <c r="AT952" s="20" t="s">
        <v>220</v>
      </c>
      <c r="AU952" s="20" t="s">
        <v>82</v>
      </c>
      <c r="AY952" s="20" t="s">
        <v>219</v>
      </c>
      <c r="BE952" s="197">
        <f>IF(N952="základní",J952,0)</f>
        <v>0</v>
      </c>
      <c r="BF952" s="197">
        <f>IF(N952="snížená",J952,0)</f>
        <v>0</v>
      </c>
      <c r="BG952" s="197">
        <f>IF(N952="zákl. přenesená",J952,0)</f>
        <v>0</v>
      </c>
      <c r="BH952" s="197">
        <f>IF(N952="sníž. přenesená",J952,0)</f>
        <v>0</v>
      </c>
      <c r="BI952" s="197">
        <f>IF(N952="nulová",J952,0)</f>
        <v>0</v>
      </c>
      <c r="BJ952" s="20" t="s">
        <v>80</v>
      </c>
      <c r="BK952" s="197">
        <f>ROUND(I952*H952,2)</f>
        <v>0</v>
      </c>
      <c r="BL952" s="20" t="s">
        <v>225</v>
      </c>
      <c r="BM952" s="20" t="s">
        <v>1039</v>
      </c>
    </row>
    <row r="953" spans="2:63" s="10" customFormat="1" ht="29.85" customHeight="1">
      <c r="B953" s="172"/>
      <c r="C953" s="173"/>
      <c r="D953" s="174" t="s">
        <v>71</v>
      </c>
      <c r="E953" s="198" t="s">
        <v>995</v>
      </c>
      <c r="F953" s="198" t="s">
        <v>996</v>
      </c>
      <c r="G953" s="173"/>
      <c r="H953" s="173"/>
      <c r="I953" s="176"/>
      <c r="J953" s="199">
        <f>BK953</f>
        <v>0</v>
      </c>
      <c r="K953" s="173"/>
      <c r="L953" s="178"/>
      <c r="M953" s="179"/>
      <c r="N953" s="180"/>
      <c r="O953" s="180"/>
      <c r="P953" s="181">
        <f>P954</f>
        <v>0</v>
      </c>
      <c r="Q953" s="180"/>
      <c r="R953" s="181">
        <f>R954</f>
        <v>0</v>
      </c>
      <c r="S953" s="180"/>
      <c r="T953" s="182">
        <f>T954</f>
        <v>0</v>
      </c>
      <c r="AR953" s="183" t="s">
        <v>80</v>
      </c>
      <c r="AT953" s="184" t="s">
        <v>71</v>
      </c>
      <c r="AU953" s="184" t="s">
        <v>80</v>
      </c>
      <c r="AY953" s="183" t="s">
        <v>219</v>
      </c>
      <c r="BK953" s="185">
        <f>BK954</f>
        <v>0</v>
      </c>
    </row>
    <row r="954" spans="2:65" s="1" customFormat="1" ht="16.5" customHeight="1">
      <c r="B954" s="37"/>
      <c r="C954" s="186" t="s">
        <v>652</v>
      </c>
      <c r="D954" s="186" t="s">
        <v>220</v>
      </c>
      <c r="E954" s="187" t="s">
        <v>997</v>
      </c>
      <c r="F954" s="188" t="s">
        <v>998</v>
      </c>
      <c r="G954" s="189" t="s">
        <v>236</v>
      </c>
      <c r="H954" s="190">
        <v>1</v>
      </c>
      <c r="I954" s="191"/>
      <c r="J954" s="192">
        <f>ROUND(I954*H954,2)</f>
        <v>0</v>
      </c>
      <c r="K954" s="188" t="s">
        <v>224</v>
      </c>
      <c r="L954" s="57"/>
      <c r="M954" s="193" t="s">
        <v>21</v>
      </c>
      <c r="N954" s="194" t="s">
        <v>43</v>
      </c>
      <c r="O954" s="38"/>
      <c r="P954" s="195">
        <f>O954*H954</f>
        <v>0</v>
      </c>
      <c r="Q954" s="195">
        <v>0</v>
      </c>
      <c r="R954" s="195">
        <f>Q954*H954</f>
        <v>0</v>
      </c>
      <c r="S954" s="195">
        <v>0</v>
      </c>
      <c r="T954" s="196">
        <f>S954*H954</f>
        <v>0</v>
      </c>
      <c r="AR954" s="20" t="s">
        <v>225</v>
      </c>
      <c r="AT954" s="20" t="s">
        <v>220</v>
      </c>
      <c r="AU954" s="20" t="s">
        <v>82</v>
      </c>
      <c r="AY954" s="20" t="s">
        <v>219</v>
      </c>
      <c r="BE954" s="197">
        <f>IF(N954="základní",J954,0)</f>
        <v>0</v>
      </c>
      <c r="BF954" s="197">
        <f>IF(N954="snížená",J954,0)</f>
        <v>0</v>
      </c>
      <c r="BG954" s="197">
        <f>IF(N954="zákl. přenesená",J954,0)</f>
        <v>0</v>
      </c>
      <c r="BH954" s="197">
        <f>IF(N954="sníž. přenesená",J954,0)</f>
        <v>0</v>
      </c>
      <c r="BI954" s="197">
        <f>IF(N954="nulová",J954,0)</f>
        <v>0</v>
      </c>
      <c r="BJ954" s="20" t="s">
        <v>80</v>
      </c>
      <c r="BK954" s="197">
        <f>ROUND(I954*H954,2)</f>
        <v>0</v>
      </c>
      <c r="BL954" s="20" t="s">
        <v>225</v>
      </c>
      <c r="BM954" s="20" t="s">
        <v>1040</v>
      </c>
    </row>
    <row r="955" spans="2:63" s="10" customFormat="1" ht="29.85" customHeight="1">
      <c r="B955" s="172"/>
      <c r="C955" s="173"/>
      <c r="D955" s="174" t="s">
        <v>71</v>
      </c>
      <c r="E955" s="198" t="s">
        <v>1000</v>
      </c>
      <c r="F955" s="198" t="s">
        <v>1001</v>
      </c>
      <c r="G955" s="173"/>
      <c r="H955" s="173"/>
      <c r="I955" s="176"/>
      <c r="J955" s="199">
        <f>BK955</f>
        <v>0</v>
      </c>
      <c r="K955" s="173"/>
      <c r="L955" s="178"/>
      <c r="M955" s="179"/>
      <c r="N955" s="180"/>
      <c r="O955" s="180"/>
      <c r="P955" s="181">
        <f>P956</f>
        <v>0</v>
      </c>
      <c r="Q955" s="180"/>
      <c r="R955" s="181">
        <f>R956</f>
        <v>0</v>
      </c>
      <c r="S955" s="180"/>
      <c r="T955" s="182">
        <f>T956</f>
        <v>0</v>
      </c>
      <c r="AR955" s="183" t="s">
        <v>80</v>
      </c>
      <c r="AT955" s="184" t="s">
        <v>71</v>
      </c>
      <c r="AU955" s="184" t="s">
        <v>80</v>
      </c>
      <c r="AY955" s="183" t="s">
        <v>219</v>
      </c>
      <c r="BK955" s="185">
        <f>BK956</f>
        <v>0</v>
      </c>
    </row>
    <row r="956" spans="2:65" s="1" customFormat="1" ht="16.5" customHeight="1">
      <c r="B956" s="37"/>
      <c r="C956" s="186" t="s">
        <v>1041</v>
      </c>
      <c r="D956" s="186" t="s">
        <v>220</v>
      </c>
      <c r="E956" s="187" t="s">
        <v>1003</v>
      </c>
      <c r="F956" s="188" t="s">
        <v>1004</v>
      </c>
      <c r="G956" s="189" t="s">
        <v>236</v>
      </c>
      <c r="H956" s="190">
        <v>1</v>
      </c>
      <c r="I956" s="191"/>
      <c r="J956" s="192">
        <f>ROUND(I956*H956,2)</f>
        <v>0</v>
      </c>
      <c r="K956" s="188" t="s">
        <v>224</v>
      </c>
      <c r="L956" s="57"/>
      <c r="M956" s="193" t="s">
        <v>21</v>
      </c>
      <c r="N956" s="194" t="s">
        <v>43</v>
      </c>
      <c r="O956" s="38"/>
      <c r="P956" s="195">
        <f>O956*H956</f>
        <v>0</v>
      </c>
      <c r="Q956" s="195">
        <v>0</v>
      </c>
      <c r="R956" s="195">
        <f>Q956*H956</f>
        <v>0</v>
      </c>
      <c r="S956" s="195">
        <v>0</v>
      </c>
      <c r="T956" s="196">
        <f>S956*H956</f>
        <v>0</v>
      </c>
      <c r="AR956" s="20" t="s">
        <v>225</v>
      </c>
      <c r="AT956" s="20" t="s">
        <v>220</v>
      </c>
      <c r="AU956" s="20" t="s">
        <v>82</v>
      </c>
      <c r="AY956" s="20" t="s">
        <v>219</v>
      </c>
      <c r="BE956" s="197">
        <f>IF(N956="základní",J956,0)</f>
        <v>0</v>
      </c>
      <c r="BF956" s="197">
        <f>IF(N956="snížená",J956,0)</f>
        <v>0</v>
      </c>
      <c r="BG956" s="197">
        <f>IF(N956="zákl. přenesená",J956,0)</f>
        <v>0</v>
      </c>
      <c r="BH956" s="197">
        <f>IF(N956="sníž. přenesená",J956,0)</f>
        <v>0</v>
      </c>
      <c r="BI956" s="197">
        <f>IF(N956="nulová",J956,0)</f>
        <v>0</v>
      </c>
      <c r="BJ956" s="20" t="s">
        <v>80</v>
      </c>
      <c r="BK956" s="197">
        <f>ROUND(I956*H956,2)</f>
        <v>0</v>
      </c>
      <c r="BL956" s="20" t="s">
        <v>225</v>
      </c>
      <c r="BM956" s="20" t="s">
        <v>1042</v>
      </c>
    </row>
    <row r="957" spans="2:63" s="10" customFormat="1" ht="29.85" customHeight="1">
      <c r="B957" s="172"/>
      <c r="C957" s="173"/>
      <c r="D957" s="174" t="s">
        <v>71</v>
      </c>
      <c r="E957" s="198" t="s">
        <v>1006</v>
      </c>
      <c r="F957" s="198" t="s">
        <v>1007</v>
      </c>
      <c r="G957" s="173"/>
      <c r="H957" s="173"/>
      <c r="I957" s="176"/>
      <c r="J957" s="199">
        <f>BK957</f>
        <v>0</v>
      </c>
      <c r="K957" s="173"/>
      <c r="L957" s="178"/>
      <c r="M957" s="179"/>
      <c r="N957" s="180"/>
      <c r="O957" s="180"/>
      <c r="P957" s="181">
        <f>SUM(P958:P959)</f>
        <v>0</v>
      </c>
      <c r="Q957" s="180"/>
      <c r="R957" s="181">
        <f>SUM(R958:R959)</f>
        <v>0</v>
      </c>
      <c r="S957" s="180"/>
      <c r="T957" s="182">
        <f>SUM(T958:T959)</f>
        <v>0</v>
      </c>
      <c r="AR957" s="183" t="s">
        <v>80</v>
      </c>
      <c r="AT957" s="184" t="s">
        <v>71</v>
      </c>
      <c r="AU957" s="184" t="s">
        <v>80</v>
      </c>
      <c r="AY957" s="183" t="s">
        <v>219</v>
      </c>
      <c r="BK957" s="185">
        <f>SUM(BK958:BK959)</f>
        <v>0</v>
      </c>
    </row>
    <row r="958" spans="2:65" s="1" customFormat="1" ht="16.5" customHeight="1">
      <c r="B958" s="37"/>
      <c r="C958" s="186" t="s">
        <v>654</v>
      </c>
      <c r="D958" s="186" t="s">
        <v>220</v>
      </c>
      <c r="E958" s="187" t="s">
        <v>1008</v>
      </c>
      <c r="F958" s="188" t="s">
        <v>1009</v>
      </c>
      <c r="G958" s="189" t="s">
        <v>236</v>
      </c>
      <c r="H958" s="190">
        <v>1</v>
      </c>
      <c r="I958" s="191"/>
      <c r="J958" s="192">
        <f>ROUND(I958*H958,2)</f>
        <v>0</v>
      </c>
      <c r="K958" s="188" t="s">
        <v>224</v>
      </c>
      <c r="L958" s="57"/>
      <c r="M958" s="193" t="s">
        <v>21</v>
      </c>
      <c r="N958" s="194" t="s">
        <v>43</v>
      </c>
      <c r="O958" s="38"/>
      <c r="P958" s="195">
        <f>O958*H958</f>
        <v>0</v>
      </c>
      <c r="Q958" s="195">
        <v>0</v>
      </c>
      <c r="R958" s="195">
        <f>Q958*H958</f>
        <v>0</v>
      </c>
      <c r="S958" s="195">
        <v>0</v>
      </c>
      <c r="T958" s="196">
        <f>S958*H958</f>
        <v>0</v>
      </c>
      <c r="AR958" s="20" t="s">
        <v>225</v>
      </c>
      <c r="AT958" s="20" t="s">
        <v>220</v>
      </c>
      <c r="AU958" s="20" t="s">
        <v>82</v>
      </c>
      <c r="AY958" s="20" t="s">
        <v>219</v>
      </c>
      <c r="BE958" s="197">
        <f>IF(N958="základní",J958,0)</f>
        <v>0</v>
      </c>
      <c r="BF958" s="197">
        <f>IF(N958="snížená",J958,0)</f>
        <v>0</v>
      </c>
      <c r="BG958" s="197">
        <f>IF(N958="zákl. přenesená",J958,0)</f>
        <v>0</v>
      </c>
      <c r="BH958" s="197">
        <f>IF(N958="sníž. přenesená",J958,0)</f>
        <v>0</v>
      </c>
      <c r="BI958" s="197">
        <f>IF(N958="nulová",J958,0)</f>
        <v>0</v>
      </c>
      <c r="BJ958" s="20" t="s">
        <v>80</v>
      </c>
      <c r="BK958" s="197">
        <f>ROUND(I958*H958,2)</f>
        <v>0</v>
      </c>
      <c r="BL958" s="20" t="s">
        <v>225</v>
      </c>
      <c r="BM958" s="20" t="s">
        <v>1043</v>
      </c>
    </row>
    <row r="959" spans="2:65" s="1" customFormat="1" ht="16.5" customHeight="1">
      <c r="B959" s="37"/>
      <c r="C959" s="186" t="s">
        <v>1044</v>
      </c>
      <c r="D959" s="186" t="s">
        <v>220</v>
      </c>
      <c r="E959" s="187" t="s">
        <v>1012</v>
      </c>
      <c r="F959" s="188" t="s">
        <v>1013</v>
      </c>
      <c r="G959" s="189" t="s">
        <v>236</v>
      </c>
      <c r="H959" s="190">
        <v>2</v>
      </c>
      <c r="I959" s="191"/>
      <c r="J959" s="192">
        <f>ROUND(I959*H959,2)</f>
        <v>0</v>
      </c>
      <c r="K959" s="188" t="s">
        <v>224</v>
      </c>
      <c r="L959" s="57"/>
      <c r="M959" s="193" t="s">
        <v>21</v>
      </c>
      <c r="N959" s="194" t="s">
        <v>43</v>
      </c>
      <c r="O959" s="38"/>
      <c r="P959" s="195">
        <f>O959*H959</f>
        <v>0</v>
      </c>
      <c r="Q959" s="195">
        <v>0</v>
      </c>
      <c r="R959" s="195">
        <f>Q959*H959</f>
        <v>0</v>
      </c>
      <c r="S959" s="195">
        <v>0</v>
      </c>
      <c r="T959" s="196">
        <f>S959*H959</f>
        <v>0</v>
      </c>
      <c r="AR959" s="20" t="s">
        <v>225</v>
      </c>
      <c r="AT959" s="20" t="s">
        <v>220</v>
      </c>
      <c r="AU959" s="20" t="s">
        <v>82</v>
      </c>
      <c r="AY959" s="20" t="s">
        <v>219</v>
      </c>
      <c r="BE959" s="197">
        <f>IF(N959="základní",J959,0)</f>
        <v>0</v>
      </c>
      <c r="BF959" s="197">
        <f>IF(N959="snížená",J959,0)</f>
        <v>0</v>
      </c>
      <c r="BG959" s="197">
        <f>IF(N959="zákl. přenesená",J959,0)</f>
        <v>0</v>
      </c>
      <c r="BH959" s="197">
        <f>IF(N959="sníž. přenesená",J959,0)</f>
        <v>0</v>
      </c>
      <c r="BI959" s="197">
        <f>IF(N959="nulová",J959,0)</f>
        <v>0</v>
      </c>
      <c r="BJ959" s="20" t="s">
        <v>80</v>
      </c>
      <c r="BK959" s="197">
        <f>ROUND(I959*H959,2)</f>
        <v>0</v>
      </c>
      <c r="BL959" s="20" t="s">
        <v>225</v>
      </c>
      <c r="BM959" s="20" t="s">
        <v>1045</v>
      </c>
    </row>
    <row r="960" spans="2:63" s="10" customFormat="1" ht="29.85" customHeight="1">
      <c r="B960" s="172"/>
      <c r="C960" s="173"/>
      <c r="D960" s="174" t="s">
        <v>71</v>
      </c>
      <c r="E960" s="198" t="s">
        <v>1015</v>
      </c>
      <c r="F960" s="198" t="s">
        <v>1016</v>
      </c>
      <c r="G960" s="173"/>
      <c r="H960" s="173"/>
      <c r="I960" s="176"/>
      <c r="J960" s="199">
        <f>BK960</f>
        <v>0</v>
      </c>
      <c r="K960" s="173"/>
      <c r="L960" s="178"/>
      <c r="M960" s="179"/>
      <c r="N960" s="180"/>
      <c r="O960" s="180"/>
      <c r="P960" s="181">
        <f>SUM(P961:P962)</f>
        <v>0</v>
      </c>
      <c r="Q960" s="180"/>
      <c r="R960" s="181">
        <f>SUM(R961:R962)</f>
        <v>0</v>
      </c>
      <c r="S960" s="180"/>
      <c r="T960" s="182">
        <f>SUM(T961:T962)</f>
        <v>0</v>
      </c>
      <c r="AR960" s="183" t="s">
        <v>80</v>
      </c>
      <c r="AT960" s="184" t="s">
        <v>71</v>
      </c>
      <c r="AU960" s="184" t="s">
        <v>80</v>
      </c>
      <c r="AY960" s="183" t="s">
        <v>219</v>
      </c>
      <c r="BK960" s="185">
        <f>SUM(BK961:BK962)</f>
        <v>0</v>
      </c>
    </row>
    <row r="961" spans="2:65" s="1" customFormat="1" ht="16.5" customHeight="1">
      <c r="B961" s="37"/>
      <c r="C961" s="186" t="s">
        <v>656</v>
      </c>
      <c r="D961" s="186" t="s">
        <v>220</v>
      </c>
      <c r="E961" s="187" t="s">
        <v>1046</v>
      </c>
      <c r="F961" s="188" t="s">
        <v>1047</v>
      </c>
      <c r="G961" s="189" t="s">
        <v>236</v>
      </c>
      <c r="H961" s="190">
        <v>1</v>
      </c>
      <c r="I961" s="191"/>
      <c r="J961" s="192">
        <f>ROUND(I961*H961,2)</f>
        <v>0</v>
      </c>
      <c r="K961" s="188" t="s">
        <v>224</v>
      </c>
      <c r="L961" s="57"/>
      <c r="M961" s="193" t="s">
        <v>21</v>
      </c>
      <c r="N961" s="194" t="s">
        <v>43</v>
      </c>
      <c r="O961" s="38"/>
      <c r="P961" s="195">
        <f>O961*H961</f>
        <v>0</v>
      </c>
      <c r="Q961" s="195">
        <v>0</v>
      </c>
      <c r="R961" s="195">
        <f>Q961*H961</f>
        <v>0</v>
      </c>
      <c r="S961" s="195">
        <v>0</v>
      </c>
      <c r="T961" s="196">
        <f>S961*H961</f>
        <v>0</v>
      </c>
      <c r="AR961" s="20" t="s">
        <v>225</v>
      </c>
      <c r="AT961" s="20" t="s">
        <v>220</v>
      </c>
      <c r="AU961" s="20" t="s">
        <v>82</v>
      </c>
      <c r="AY961" s="20" t="s">
        <v>219</v>
      </c>
      <c r="BE961" s="197">
        <f>IF(N961="základní",J961,0)</f>
        <v>0</v>
      </c>
      <c r="BF961" s="197">
        <f>IF(N961="snížená",J961,0)</f>
        <v>0</v>
      </c>
      <c r="BG961" s="197">
        <f>IF(N961="zákl. přenesená",J961,0)</f>
        <v>0</v>
      </c>
      <c r="BH961" s="197">
        <f>IF(N961="sníž. přenesená",J961,0)</f>
        <v>0</v>
      </c>
      <c r="BI961" s="197">
        <f>IF(N961="nulová",J961,0)</f>
        <v>0</v>
      </c>
      <c r="BJ961" s="20" t="s">
        <v>80</v>
      </c>
      <c r="BK961" s="197">
        <f>ROUND(I961*H961,2)</f>
        <v>0</v>
      </c>
      <c r="BL961" s="20" t="s">
        <v>225</v>
      </c>
      <c r="BM961" s="20" t="s">
        <v>1048</v>
      </c>
    </row>
    <row r="962" spans="2:65" s="1" customFormat="1" ht="16.5" customHeight="1">
      <c r="B962" s="37"/>
      <c r="C962" s="186" t="s">
        <v>1049</v>
      </c>
      <c r="D962" s="186" t="s">
        <v>220</v>
      </c>
      <c r="E962" s="187" t="s">
        <v>1021</v>
      </c>
      <c r="F962" s="188" t="s">
        <v>1022</v>
      </c>
      <c r="G962" s="189" t="s">
        <v>236</v>
      </c>
      <c r="H962" s="190">
        <v>2</v>
      </c>
      <c r="I962" s="191"/>
      <c r="J962" s="192">
        <f>ROUND(I962*H962,2)</f>
        <v>0</v>
      </c>
      <c r="K962" s="188" t="s">
        <v>224</v>
      </c>
      <c r="L962" s="57"/>
      <c r="M962" s="193" t="s">
        <v>21</v>
      </c>
      <c r="N962" s="194" t="s">
        <v>43</v>
      </c>
      <c r="O962" s="38"/>
      <c r="P962" s="195">
        <f>O962*H962</f>
        <v>0</v>
      </c>
      <c r="Q962" s="195">
        <v>0</v>
      </c>
      <c r="R962" s="195">
        <f>Q962*H962</f>
        <v>0</v>
      </c>
      <c r="S962" s="195">
        <v>0</v>
      </c>
      <c r="T962" s="196">
        <f>S962*H962</f>
        <v>0</v>
      </c>
      <c r="AR962" s="20" t="s">
        <v>225</v>
      </c>
      <c r="AT962" s="20" t="s">
        <v>220</v>
      </c>
      <c r="AU962" s="20" t="s">
        <v>82</v>
      </c>
      <c r="AY962" s="20" t="s">
        <v>219</v>
      </c>
      <c r="BE962" s="197">
        <f>IF(N962="základní",J962,0)</f>
        <v>0</v>
      </c>
      <c r="BF962" s="197">
        <f>IF(N962="snížená",J962,0)</f>
        <v>0</v>
      </c>
      <c r="BG962" s="197">
        <f>IF(N962="zákl. přenesená",J962,0)</f>
        <v>0</v>
      </c>
      <c r="BH962" s="197">
        <f>IF(N962="sníž. přenesená",J962,0)</f>
        <v>0</v>
      </c>
      <c r="BI962" s="197">
        <f>IF(N962="nulová",J962,0)</f>
        <v>0</v>
      </c>
      <c r="BJ962" s="20" t="s">
        <v>80</v>
      </c>
      <c r="BK962" s="197">
        <f>ROUND(I962*H962,2)</f>
        <v>0</v>
      </c>
      <c r="BL962" s="20" t="s">
        <v>225</v>
      </c>
      <c r="BM962" s="20" t="s">
        <v>1050</v>
      </c>
    </row>
    <row r="963" spans="2:63" s="10" customFormat="1" ht="29.85" customHeight="1">
      <c r="B963" s="172"/>
      <c r="C963" s="173"/>
      <c r="D963" s="174" t="s">
        <v>71</v>
      </c>
      <c r="E963" s="198" t="s">
        <v>1051</v>
      </c>
      <c r="F963" s="198" t="s">
        <v>1052</v>
      </c>
      <c r="G963" s="173"/>
      <c r="H963" s="173"/>
      <c r="I963" s="176"/>
      <c r="J963" s="199">
        <f>BK963</f>
        <v>0</v>
      </c>
      <c r="K963" s="173"/>
      <c r="L963" s="178"/>
      <c r="M963" s="179"/>
      <c r="N963" s="180"/>
      <c r="O963" s="180"/>
      <c r="P963" s="181">
        <f>P964</f>
        <v>0</v>
      </c>
      <c r="Q963" s="180"/>
      <c r="R963" s="181">
        <f>R964</f>
        <v>0</v>
      </c>
      <c r="S963" s="180"/>
      <c r="T963" s="182">
        <f>T964</f>
        <v>0</v>
      </c>
      <c r="AR963" s="183" t="s">
        <v>80</v>
      </c>
      <c r="AT963" s="184" t="s">
        <v>71</v>
      </c>
      <c r="AU963" s="184" t="s">
        <v>80</v>
      </c>
      <c r="AY963" s="183" t="s">
        <v>219</v>
      </c>
      <c r="BK963" s="185">
        <f>BK964</f>
        <v>0</v>
      </c>
    </row>
    <row r="964" spans="2:65" s="1" customFormat="1" ht="16.5" customHeight="1">
      <c r="B964" s="37"/>
      <c r="C964" s="186" t="s">
        <v>658</v>
      </c>
      <c r="D964" s="186" t="s">
        <v>220</v>
      </c>
      <c r="E964" s="187" t="s">
        <v>1053</v>
      </c>
      <c r="F964" s="188" t="s">
        <v>1054</v>
      </c>
      <c r="G964" s="189" t="s">
        <v>1055</v>
      </c>
      <c r="H964" s="190">
        <v>30</v>
      </c>
      <c r="I964" s="191"/>
      <c r="J964" s="192">
        <f>ROUND(I964*H964,2)</f>
        <v>0</v>
      </c>
      <c r="K964" s="188" t="s">
        <v>224</v>
      </c>
      <c r="L964" s="57"/>
      <c r="M964" s="193" t="s">
        <v>21</v>
      </c>
      <c r="N964" s="194" t="s">
        <v>43</v>
      </c>
      <c r="O964" s="38"/>
      <c r="P964" s="195">
        <f>O964*H964</f>
        <v>0</v>
      </c>
      <c r="Q964" s="195">
        <v>0</v>
      </c>
      <c r="R964" s="195">
        <f>Q964*H964</f>
        <v>0</v>
      </c>
      <c r="S964" s="195">
        <v>0</v>
      </c>
      <c r="T964" s="196">
        <f>S964*H964</f>
        <v>0</v>
      </c>
      <c r="AR964" s="20" t="s">
        <v>225</v>
      </c>
      <c r="AT964" s="20" t="s">
        <v>220</v>
      </c>
      <c r="AU964" s="20" t="s">
        <v>82</v>
      </c>
      <c r="AY964" s="20" t="s">
        <v>219</v>
      </c>
      <c r="BE964" s="197">
        <f>IF(N964="základní",J964,0)</f>
        <v>0</v>
      </c>
      <c r="BF964" s="197">
        <f>IF(N964="snížená",J964,0)</f>
        <v>0</v>
      </c>
      <c r="BG964" s="197">
        <f>IF(N964="zákl. přenesená",J964,0)</f>
        <v>0</v>
      </c>
      <c r="BH964" s="197">
        <f>IF(N964="sníž. přenesená",J964,0)</f>
        <v>0</v>
      </c>
      <c r="BI964" s="197">
        <f>IF(N964="nulová",J964,0)</f>
        <v>0</v>
      </c>
      <c r="BJ964" s="20" t="s">
        <v>80</v>
      </c>
      <c r="BK964" s="197">
        <f>ROUND(I964*H964,2)</f>
        <v>0</v>
      </c>
      <c r="BL964" s="20" t="s">
        <v>225</v>
      </c>
      <c r="BM964" s="20" t="s">
        <v>1056</v>
      </c>
    </row>
    <row r="965" spans="2:63" s="10" customFormat="1" ht="29.85" customHeight="1">
      <c r="B965" s="172"/>
      <c r="C965" s="173"/>
      <c r="D965" s="174" t="s">
        <v>71</v>
      </c>
      <c r="E965" s="198" t="s">
        <v>982</v>
      </c>
      <c r="F965" s="198" t="s">
        <v>983</v>
      </c>
      <c r="G965" s="173"/>
      <c r="H965" s="173"/>
      <c r="I965" s="176"/>
      <c r="J965" s="199">
        <f>BK965</f>
        <v>0</v>
      </c>
      <c r="K965" s="173"/>
      <c r="L965" s="178"/>
      <c r="M965" s="179"/>
      <c r="N965" s="180"/>
      <c r="O965" s="180"/>
      <c r="P965" s="181">
        <f>SUM(P966:P968)</f>
        <v>0</v>
      </c>
      <c r="Q965" s="180"/>
      <c r="R965" s="181">
        <f>SUM(R966:R968)</f>
        <v>0</v>
      </c>
      <c r="S965" s="180"/>
      <c r="T965" s="182">
        <f>SUM(T966:T968)</f>
        <v>0</v>
      </c>
      <c r="AR965" s="183" t="s">
        <v>80</v>
      </c>
      <c r="AT965" s="184" t="s">
        <v>71</v>
      </c>
      <c r="AU965" s="184" t="s">
        <v>80</v>
      </c>
      <c r="AY965" s="183" t="s">
        <v>219</v>
      </c>
      <c r="BK965" s="185">
        <f>SUM(BK966:BK968)</f>
        <v>0</v>
      </c>
    </row>
    <row r="966" spans="2:65" s="1" customFormat="1" ht="16.5" customHeight="1">
      <c r="B966" s="37"/>
      <c r="C966" s="186" t="s">
        <v>1057</v>
      </c>
      <c r="D966" s="186" t="s">
        <v>220</v>
      </c>
      <c r="E966" s="187" t="s">
        <v>985</v>
      </c>
      <c r="F966" s="188" t="s">
        <v>986</v>
      </c>
      <c r="G966" s="189" t="s">
        <v>236</v>
      </c>
      <c r="H966" s="190">
        <v>1</v>
      </c>
      <c r="I966" s="191"/>
      <c r="J966" s="192">
        <f>ROUND(I966*H966,2)</f>
        <v>0</v>
      </c>
      <c r="K966" s="188" t="s">
        <v>224</v>
      </c>
      <c r="L966" s="57"/>
      <c r="M966" s="193" t="s">
        <v>21</v>
      </c>
      <c r="N966" s="194" t="s">
        <v>43</v>
      </c>
      <c r="O966" s="38"/>
      <c r="P966" s="195">
        <f>O966*H966</f>
        <v>0</v>
      </c>
      <c r="Q966" s="195">
        <v>0</v>
      </c>
      <c r="R966" s="195">
        <f>Q966*H966</f>
        <v>0</v>
      </c>
      <c r="S966" s="195">
        <v>0</v>
      </c>
      <c r="T966" s="196">
        <f>S966*H966</f>
        <v>0</v>
      </c>
      <c r="AR966" s="20" t="s">
        <v>225</v>
      </c>
      <c r="AT966" s="20" t="s">
        <v>220</v>
      </c>
      <c r="AU966" s="20" t="s">
        <v>82</v>
      </c>
      <c r="AY966" s="20" t="s">
        <v>219</v>
      </c>
      <c r="BE966" s="197">
        <f>IF(N966="základní",J966,0)</f>
        <v>0</v>
      </c>
      <c r="BF966" s="197">
        <f>IF(N966="snížená",J966,0)</f>
        <v>0</v>
      </c>
      <c r="BG966" s="197">
        <f>IF(N966="zákl. přenesená",J966,0)</f>
        <v>0</v>
      </c>
      <c r="BH966" s="197">
        <f>IF(N966="sníž. přenesená",J966,0)</f>
        <v>0</v>
      </c>
      <c r="BI966" s="197">
        <f>IF(N966="nulová",J966,0)</f>
        <v>0</v>
      </c>
      <c r="BJ966" s="20" t="s">
        <v>80</v>
      </c>
      <c r="BK966" s="197">
        <f>ROUND(I966*H966,2)</f>
        <v>0</v>
      </c>
      <c r="BL966" s="20" t="s">
        <v>225</v>
      </c>
      <c r="BM966" s="20" t="s">
        <v>1058</v>
      </c>
    </row>
    <row r="967" spans="2:65" s="1" customFormat="1" ht="16.5" customHeight="1">
      <c r="B967" s="37"/>
      <c r="C967" s="186" t="s">
        <v>659</v>
      </c>
      <c r="D967" s="186" t="s">
        <v>220</v>
      </c>
      <c r="E967" s="187" t="s">
        <v>988</v>
      </c>
      <c r="F967" s="188" t="s">
        <v>989</v>
      </c>
      <c r="G967" s="189" t="s">
        <v>236</v>
      </c>
      <c r="H967" s="190">
        <v>24</v>
      </c>
      <c r="I967" s="191"/>
      <c r="J967" s="192">
        <f>ROUND(I967*H967,2)</f>
        <v>0</v>
      </c>
      <c r="K967" s="188" t="s">
        <v>224</v>
      </c>
      <c r="L967" s="57"/>
      <c r="M967" s="193" t="s">
        <v>21</v>
      </c>
      <c r="N967" s="194" t="s">
        <v>43</v>
      </c>
      <c r="O967" s="38"/>
      <c r="P967" s="195">
        <f>O967*H967</f>
        <v>0</v>
      </c>
      <c r="Q967" s="195">
        <v>0</v>
      </c>
      <c r="R967" s="195">
        <f>Q967*H967</f>
        <v>0</v>
      </c>
      <c r="S967" s="195">
        <v>0</v>
      </c>
      <c r="T967" s="196">
        <f>S967*H967</f>
        <v>0</v>
      </c>
      <c r="AR967" s="20" t="s">
        <v>225</v>
      </c>
      <c r="AT967" s="20" t="s">
        <v>220</v>
      </c>
      <c r="AU967" s="20" t="s">
        <v>82</v>
      </c>
      <c r="AY967" s="20" t="s">
        <v>219</v>
      </c>
      <c r="BE967" s="197">
        <f>IF(N967="základní",J967,0)</f>
        <v>0</v>
      </c>
      <c r="BF967" s="197">
        <f>IF(N967="snížená",J967,0)</f>
        <v>0</v>
      </c>
      <c r="BG967" s="197">
        <f>IF(N967="zákl. přenesená",J967,0)</f>
        <v>0</v>
      </c>
      <c r="BH967" s="197">
        <f>IF(N967="sníž. přenesená",J967,0)</f>
        <v>0</v>
      </c>
      <c r="BI967" s="197">
        <f>IF(N967="nulová",J967,0)</f>
        <v>0</v>
      </c>
      <c r="BJ967" s="20" t="s">
        <v>80</v>
      </c>
      <c r="BK967" s="197">
        <f>ROUND(I967*H967,2)</f>
        <v>0</v>
      </c>
      <c r="BL967" s="20" t="s">
        <v>225</v>
      </c>
      <c r="BM967" s="20" t="s">
        <v>1059</v>
      </c>
    </row>
    <row r="968" spans="2:65" s="1" customFormat="1" ht="16.5" customHeight="1">
      <c r="B968" s="37"/>
      <c r="C968" s="186" t="s">
        <v>1060</v>
      </c>
      <c r="D968" s="186" t="s">
        <v>220</v>
      </c>
      <c r="E968" s="187" t="s">
        <v>992</v>
      </c>
      <c r="F968" s="188" t="s">
        <v>993</v>
      </c>
      <c r="G968" s="189" t="s">
        <v>223</v>
      </c>
      <c r="H968" s="190">
        <v>1</v>
      </c>
      <c r="I968" s="191"/>
      <c r="J968" s="192">
        <f>ROUND(I968*H968,2)</f>
        <v>0</v>
      </c>
      <c r="K968" s="188" t="s">
        <v>224</v>
      </c>
      <c r="L968" s="57"/>
      <c r="M968" s="193" t="s">
        <v>21</v>
      </c>
      <c r="N968" s="194" t="s">
        <v>43</v>
      </c>
      <c r="O968" s="38"/>
      <c r="P968" s="195">
        <f>O968*H968</f>
        <v>0</v>
      </c>
      <c r="Q968" s="195">
        <v>0</v>
      </c>
      <c r="R968" s="195">
        <f>Q968*H968</f>
        <v>0</v>
      </c>
      <c r="S968" s="195">
        <v>0</v>
      </c>
      <c r="T968" s="196">
        <f>S968*H968</f>
        <v>0</v>
      </c>
      <c r="AR968" s="20" t="s">
        <v>225</v>
      </c>
      <c r="AT968" s="20" t="s">
        <v>220</v>
      </c>
      <c r="AU968" s="20" t="s">
        <v>82</v>
      </c>
      <c r="AY968" s="20" t="s">
        <v>219</v>
      </c>
      <c r="BE968" s="197">
        <f>IF(N968="základní",J968,0)</f>
        <v>0</v>
      </c>
      <c r="BF968" s="197">
        <f>IF(N968="snížená",J968,0)</f>
        <v>0</v>
      </c>
      <c r="BG968" s="197">
        <f>IF(N968="zákl. přenesená",J968,0)</f>
        <v>0</v>
      </c>
      <c r="BH968" s="197">
        <f>IF(N968="sníž. přenesená",J968,0)</f>
        <v>0</v>
      </c>
      <c r="BI968" s="197">
        <f>IF(N968="nulová",J968,0)</f>
        <v>0</v>
      </c>
      <c r="BJ968" s="20" t="s">
        <v>80</v>
      </c>
      <c r="BK968" s="197">
        <f>ROUND(I968*H968,2)</f>
        <v>0</v>
      </c>
      <c r="BL968" s="20" t="s">
        <v>225</v>
      </c>
      <c r="BM968" s="20" t="s">
        <v>1061</v>
      </c>
    </row>
    <row r="969" spans="2:63" s="10" customFormat="1" ht="29.85" customHeight="1">
      <c r="B969" s="172"/>
      <c r="C969" s="173"/>
      <c r="D969" s="174" t="s">
        <v>71</v>
      </c>
      <c r="E969" s="198" t="s">
        <v>960</v>
      </c>
      <c r="F969" s="198" t="s">
        <v>961</v>
      </c>
      <c r="G969" s="173"/>
      <c r="H969" s="173"/>
      <c r="I969" s="176"/>
      <c r="J969" s="199">
        <f>BK969</f>
        <v>0</v>
      </c>
      <c r="K969" s="173"/>
      <c r="L969" s="178"/>
      <c r="M969" s="179"/>
      <c r="N969" s="180"/>
      <c r="O969" s="180"/>
      <c r="P969" s="181">
        <f>SUM(P970:P971)</f>
        <v>0</v>
      </c>
      <c r="Q969" s="180"/>
      <c r="R969" s="181">
        <f>SUM(R970:R971)</f>
        <v>0</v>
      </c>
      <c r="S969" s="180"/>
      <c r="T969" s="182">
        <f>SUM(T970:T971)</f>
        <v>0</v>
      </c>
      <c r="AR969" s="183" t="s">
        <v>80</v>
      </c>
      <c r="AT969" s="184" t="s">
        <v>71</v>
      </c>
      <c r="AU969" s="184" t="s">
        <v>80</v>
      </c>
      <c r="AY969" s="183" t="s">
        <v>219</v>
      </c>
      <c r="BK969" s="185">
        <f>SUM(BK970:BK971)</f>
        <v>0</v>
      </c>
    </row>
    <row r="970" spans="2:65" s="1" customFormat="1" ht="16.5" customHeight="1">
      <c r="B970" s="37"/>
      <c r="C970" s="186" t="s">
        <v>661</v>
      </c>
      <c r="D970" s="186" t="s">
        <v>220</v>
      </c>
      <c r="E970" s="187" t="s">
        <v>1062</v>
      </c>
      <c r="F970" s="188" t="s">
        <v>963</v>
      </c>
      <c r="G970" s="189" t="s">
        <v>223</v>
      </c>
      <c r="H970" s="190">
        <v>1</v>
      </c>
      <c r="I970" s="191"/>
      <c r="J970" s="192">
        <f>ROUND(I970*H970,2)</f>
        <v>0</v>
      </c>
      <c r="K970" s="188" t="s">
        <v>224</v>
      </c>
      <c r="L970" s="57"/>
      <c r="M970" s="193" t="s">
        <v>21</v>
      </c>
      <c r="N970" s="194" t="s">
        <v>43</v>
      </c>
      <c r="O970" s="38"/>
      <c r="P970" s="195">
        <f>O970*H970</f>
        <v>0</v>
      </c>
      <c r="Q970" s="195">
        <v>0</v>
      </c>
      <c r="R970" s="195">
        <f>Q970*H970</f>
        <v>0</v>
      </c>
      <c r="S970" s="195">
        <v>0</v>
      </c>
      <c r="T970" s="196">
        <f>S970*H970</f>
        <v>0</v>
      </c>
      <c r="AR970" s="20" t="s">
        <v>225</v>
      </c>
      <c r="AT970" s="20" t="s">
        <v>220</v>
      </c>
      <c r="AU970" s="20" t="s">
        <v>82</v>
      </c>
      <c r="AY970" s="20" t="s">
        <v>219</v>
      </c>
      <c r="BE970" s="197">
        <f>IF(N970="základní",J970,0)</f>
        <v>0</v>
      </c>
      <c r="BF970" s="197">
        <f>IF(N970="snížená",J970,0)</f>
        <v>0</v>
      </c>
      <c r="BG970" s="197">
        <f>IF(N970="zákl. přenesená",J970,0)</f>
        <v>0</v>
      </c>
      <c r="BH970" s="197">
        <f>IF(N970="sníž. přenesená",J970,0)</f>
        <v>0</v>
      </c>
      <c r="BI970" s="197">
        <f>IF(N970="nulová",J970,0)</f>
        <v>0</v>
      </c>
      <c r="BJ970" s="20" t="s">
        <v>80</v>
      </c>
      <c r="BK970" s="197">
        <f>ROUND(I970*H970,2)</f>
        <v>0</v>
      </c>
      <c r="BL970" s="20" t="s">
        <v>225</v>
      </c>
      <c r="BM970" s="20" t="s">
        <v>1063</v>
      </c>
    </row>
    <row r="971" spans="2:65" s="1" customFormat="1" ht="16.5" customHeight="1">
      <c r="B971" s="37"/>
      <c r="C971" s="186" t="s">
        <v>1064</v>
      </c>
      <c r="D971" s="186" t="s">
        <v>220</v>
      </c>
      <c r="E971" s="187" t="s">
        <v>966</v>
      </c>
      <c r="F971" s="188" t="s">
        <v>282</v>
      </c>
      <c r="G971" s="189" t="s">
        <v>223</v>
      </c>
      <c r="H971" s="190">
        <v>1</v>
      </c>
      <c r="I971" s="191"/>
      <c r="J971" s="192">
        <f>ROUND(I971*H971,2)</f>
        <v>0</v>
      </c>
      <c r="K971" s="188" t="s">
        <v>224</v>
      </c>
      <c r="L971" s="57"/>
      <c r="M971" s="193" t="s">
        <v>21</v>
      </c>
      <c r="N971" s="194" t="s">
        <v>43</v>
      </c>
      <c r="O971" s="38"/>
      <c r="P971" s="195">
        <f>O971*H971</f>
        <v>0</v>
      </c>
      <c r="Q971" s="195">
        <v>0</v>
      </c>
      <c r="R971" s="195">
        <f>Q971*H971</f>
        <v>0</v>
      </c>
      <c r="S971" s="195">
        <v>0</v>
      </c>
      <c r="T971" s="196">
        <f>S971*H971</f>
        <v>0</v>
      </c>
      <c r="AR971" s="20" t="s">
        <v>225</v>
      </c>
      <c r="AT971" s="20" t="s">
        <v>220</v>
      </c>
      <c r="AU971" s="20" t="s">
        <v>82</v>
      </c>
      <c r="AY971" s="20" t="s">
        <v>219</v>
      </c>
      <c r="BE971" s="197">
        <f>IF(N971="základní",J971,0)</f>
        <v>0</v>
      </c>
      <c r="BF971" s="197">
        <f>IF(N971="snížená",J971,0)</f>
        <v>0</v>
      </c>
      <c r="BG971" s="197">
        <f>IF(N971="zákl. přenesená",J971,0)</f>
        <v>0</v>
      </c>
      <c r="BH971" s="197">
        <f>IF(N971="sníž. přenesená",J971,0)</f>
        <v>0</v>
      </c>
      <c r="BI971" s="197">
        <f>IF(N971="nulová",J971,0)</f>
        <v>0</v>
      </c>
      <c r="BJ971" s="20" t="s">
        <v>80</v>
      </c>
      <c r="BK971" s="197">
        <f>ROUND(I971*H971,2)</f>
        <v>0</v>
      </c>
      <c r="BL971" s="20" t="s">
        <v>225</v>
      </c>
      <c r="BM971" s="20" t="s">
        <v>1065</v>
      </c>
    </row>
    <row r="972" spans="2:63" s="10" customFormat="1" ht="37.35" customHeight="1">
      <c r="B972" s="172"/>
      <c r="C972" s="173"/>
      <c r="D972" s="174" t="s">
        <v>71</v>
      </c>
      <c r="E972" s="175" t="s">
        <v>1066</v>
      </c>
      <c r="F972" s="175" t="s">
        <v>1067</v>
      </c>
      <c r="G972" s="173"/>
      <c r="H972" s="173"/>
      <c r="I972" s="176"/>
      <c r="J972" s="177">
        <f>BK972</f>
        <v>0</v>
      </c>
      <c r="K972" s="173"/>
      <c r="L972" s="178"/>
      <c r="M972" s="179"/>
      <c r="N972" s="180"/>
      <c r="O972" s="180"/>
      <c r="P972" s="181">
        <f>P973+P975+P978+P980+P982+P985+P988+P990+P992+P996</f>
        <v>0</v>
      </c>
      <c r="Q972" s="180"/>
      <c r="R972" s="181">
        <f>R973+R975+R978+R980+R982+R985+R988+R990+R992+R996</f>
        <v>0</v>
      </c>
      <c r="S972" s="180"/>
      <c r="T972" s="182">
        <f>T973+T975+T978+T980+T982+T985+T988+T990+T992+T996</f>
        <v>0</v>
      </c>
      <c r="AR972" s="183" t="s">
        <v>80</v>
      </c>
      <c r="AT972" s="184" t="s">
        <v>71</v>
      </c>
      <c r="AU972" s="184" t="s">
        <v>72</v>
      </c>
      <c r="AY972" s="183" t="s">
        <v>219</v>
      </c>
      <c r="BK972" s="185">
        <f>BK973+BK975+BK978+BK980+BK982+BK985+BK988+BK990+BK992+BK996</f>
        <v>0</v>
      </c>
    </row>
    <row r="973" spans="2:63" s="10" customFormat="1" ht="19.9" customHeight="1">
      <c r="B973" s="172"/>
      <c r="C973" s="173"/>
      <c r="D973" s="174" t="s">
        <v>71</v>
      </c>
      <c r="E973" s="198" t="s">
        <v>286</v>
      </c>
      <c r="F973" s="198" t="s">
        <v>287</v>
      </c>
      <c r="G973" s="173"/>
      <c r="H973" s="173"/>
      <c r="I973" s="176"/>
      <c r="J973" s="199">
        <f>BK973</f>
        <v>0</v>
      </c>
      <c r="K973" s="173"/>
      <c r="L973" s="178"/>
      <c r="M973" s="179"/>
      <c r="N973" s="180"/>
      <c r="O973" s="180"/>
      <c r="P973" s="181">
        <f>P974</f>
        <v>0</v>
      </c>
      <c r="Q973" s="180"/>
      <c r="R973" s="181">
        <f>R974</f>
        <v>0</v>
      </c>
      <c r="S973" s="180"/>
      <c r="T973" s="182">
        <f>T974</f>
        <v>0</v>
      </c>
      <c r="AR973" s="183" t="s">
        <v>80</v>
      </c>
      <c r="AT973" s="184" t="s">
        <v>71</v>
      </c>
      <c r="AU973" s="184" t="s">
        <v>80</v>
      </c>
      <c r="AY973" s="183" t="s">
        <v>219</v>
      </c>
      <c r="BK973" s="185">
        <f>BK974</f>
        <v>0</v>
      </c>
    </row>
    <row r="974" spans="2:65" s="1" customFormat="1" ht="16.5" customHeight="1">
      <c r="B974" s="37"/>
      <c r="C974" s="186" t="s">
        <v>662</v>
      </c>
      <c r="D974" s="186" t="s">
        <v>220</v>
      </c>
      <c r="E974" s="187" t="s">
        <v>970</v>
      </c>
      <c r="F974" s="188" t="s">
        <v>971</v>
      </c>
      <c r="G974" s="189" t="s">
        <v>236</v>
      </c>
      <c r="H974" s="190">
        <v>1</v>
      </c>
      <c r="I974" s="191"/>
      <c r="J974" s="192">
        <f>ROUND(I974*H974,2)</f>
        <v>0</v>
      </c>
      <c r="K974" s="188" t="s">
        <v>224</v>
      </c>
      <c r="L974" s="57"/>
      <c r="M974" s="193" t="s">
        <v>21</v>
      </c>
      <c r="N974" s="194" t="s">
        <v>43</v>
      </c>
      <c r="O974" s="38"/>
      <c r="P974" s="195">
        <f>O974*H974</f>
        <v>0</v>
      </c>
      <c r="Q974" s="195">
        <v>0</v>
      </c>
      <c r="R974" s="195">
        <f>Q974*H974</f>
        <v>0</v>
      </c>
      <c r="S974" s="195">
        <v>0</v>
      </c>
      <c r="T974" s="196">
        <f>S974*H974</f>
        <v>0</v>
      </c>
      <c r="AR974" s="20" t="s">
        <v>225</v>
      </c>
      <c r="AT974" s="20" t="s">
        <v>220</v>
      </c>
      <c r="AU974" s="20" t="s">
        <v>82</v>
      </c>
      <c r="AY974" s="20" t="s">
        <v>219</v>
      </c>
      <c r="BE974" s="197">
        <f>IF(N974="základní",J974,0)</f>
        <v>0</v>
      </c>
      <c r="BF974" s="197">
        <f>IF(N974="snížená",J974,0)</f>
        <v>0</v>
      </c>
      <c r="BG974" s="197">
        <f>IF(N974="zákl. přenesená",J974,0)</f>
        <v>0</v>
      </c>
      <c r="BH974" s="197">
        <f>IF(N974="sníž. přenesená",J974,0)</f>
        <v>0</v>
      </c>
      <c r="BI974" s="197">
        <f>IF(N974="nulová",J974,0)</f>
        <v>0</v>
      </c>
      <c r="BJ974" s="20" t="s">
        <v>80</v>
      </c>
      <c r="BK974" s="197">
        <f>ROUND(I974*H974,2)</f>
        <v>0</v>
      </c>
      <c r="BL974" s="20" t="s">
        <v>225</v>
      </c>
      <c r="BM974" s="20" t="s">
        <v>1068</v>
      </c>
    </row>
    <row r="975" spans="2:63" s="10" customFormat="1" ht="29.85" customHeight="1">
      <c r="B975" s="172"/>
      <c r="C975" s="173"/>
      <c r="D975" s="174" t="s">
        <v>71</v>
      </c>
      <c r="E975" s="198" t="s">
        <v>973</v>
      </c>
      <c r="F975" s="198" t="s">
        <v>974</v>
      </c>
      <c r="G975" s="173"/>
      <c r="H975" s="173"/>
      <c r="I975" s="176"/>
      <c r="J975" s="199">
        <f>BK975</f>
        <v>0</v>
      </c>
      <c r="K975" s="173"/>
      <c r="L975" s="178"/>
      <c r="M975" s="179"/>
      <c r="N975" s="180"/>
      <c r="O975" s="180"/>
      <c r="P975" s="181">
        <f>SUM(P976:P977)</f>
        <v>0</v>
      </c>
      <c r="Q975" s="180"/>
      <c r="R975" s="181">
        <f>SUM(R976:R977)</f>
        <v>0</v>
      </c>
      <c r="S975" s="180"/>
      <c r="T975" s="182">
        <f>SUM(T976:T977)</f>
        <v>0</v>
      </c>
      <c r="AR975" s="183" t="s">
        <v>80</v>
      </c>
      <c r="AT975" s="184" t="s">
        <v>71</v>
      </c>
      <c r="AU975" s="184" t="s">
        <v>80</v>
      </c>
      <c r="AY975" s="183" t="s">
        <v>219</v>
      </c>
      <c r="BK975" s="185">
        <f>SUM(BK976:BK977)</f>
        <v>0</v>
      </c>
    </row>
    <row r="976" spans="2:65" s="1" customFormat="1" ht="16.5" customHeight="1">
      <c r="B976" s="37"/>
      <c r="C976" s="186" t="s">
        <v>1069</v>
      </c>
      <c r="D976" s="186" t="s">
        <v>220</v>
      </c>
      <c r="E976" s="187" t="s">
        <v>976</v>
      </c>
      <c r="F976" s="188" t="s">
        <v>977</v>
      </c>
      <c r="G976" s="189" t="s">
        <v>236</v>
      </c>
      <c r="H976" s="190">
        <v>2</v>
      </c>
      <c r="I976" s="191"/>
      <c r="J976" s="192">
        <f>ROUND(I976*H976,2)</f>
        <v>0</v>
      </c>
      <c r="K976" s="188" t="s">
        <v>224</v>
      </c>
      <c r="L976" s="57"/>
      <c r="M976" s="193" t="s">
        <v>21</v>
      </c>
      <c r="N976" s="194" t="s">
        <v>43</v>
      </c>
      <c r="O976" s="38"/>
      <c r="P976" s="195">
        <f>O976*H976</f>
        <v>0</v>
      </c>
      <c r="Q976" s="195">
        <v>0</v>
      </c>
      <c r="R976" s="195">
        <f>Q976*H976</f>
        <v>0</v>
      </c>
      <c r="S976" s="195">
        <v>0</v>
      </c>
      <c r="T976" s="196">
        <f>S976*H976</f>
        <v>0</v>
      </c>
      <c r="AR976" s="20" t="s">
        <v>225</v>
      </c>
      <c r="AT976" s="20" t="s">
        <v>220</v>
      </c>
      <c r="AU976" s="20" t="s">
        <v>82</v>
      </c>
      <c r="AY976" s="20" t="s">
        <v>219</v>
      </c>
      <c r="BE976" s="197">
        <f>IF(N976="základní",J976,0)</f>
        <v>0</v>
      </c>
      <c r="BF976" s="197">
        <f>IF(N976="snížená",J976,0)</f>
        <v>0</v>
      </c>
      <c r="BG976" s="197">
        <f>IF(N976="zákl. přenesená",J976,0)</f>
        <v>0</v>
      </c>
      <c r="BH976" s="197">
        <f>IF(N976="sníž. přenesená",J976,0)</f>
        <v>0</v>
      </c>
      <c r="BI976" s="197">
        <f>IF(N976="nulová",J976,0)</f>
        <v>0</v>
      </c>
      <c r="BJ976" s="20" t="s">
        <v>80</v>
      </c>
      <c r="BK976" s="197">
        <f>ROUND(I976*H976,2)</f>
        <v>0</v>
      </c>
      <c r="BL976" s="20" t="s">
        <v>225</v>
      </c>
      <c r="BM976" s="20" t="s">
        <v>1070</v>
      </c>
    </row>
    <row r="977" spans="2:65" s="1" customFormat="1" ht="16.5" customHeight="1">
      <c r="B977" s="37"/>
      <c r="C977" s="186" t="s">
        <v>665</v>
      </c>
      <c r="D977" s="186" t="s">
        <v>220</v>
      </c>
      <c r="E977" s="187" t="s">
        <v>979</v>
      </c>
      <c r="F977" s="188" t="s">
        <v>980</v>
      </c>
      <c r="G977" s="189" t="s">
        <v>236</v>
      </c>
      <c r="H977" s="190">
        <v>1</v>
      </c>
      <c r="I977" s="191"/>
      <c r="J977" s="192">
        <f>ROUND(I977*H977,2)</f>
        <v>0</v>
      </c>
      <c r="K977" s="188" t="s">
        <v>224</v>
      </c>
      <c r="L977" s="57"/>
      <c r="M977" s="193" t="s">
        <v>21</v>
      </c>
      <c r="N977" s="194" t="s">
        <v>43</v>
      </c>
      <c r="O977" s="38"/>
      <c r="P977" s="195">
        <f>O977*H977</f>
        <v>0</v>
      </c>
      <c r="Q977" s="195">
        <v>0</v>
      </c>
      <c r="R977" s="195">
        <f>Q977*H977</f>
        <v>0</v>
      </c>
      <c r="S977" s="195">
        <v>0</v>
      </c>
      <c r="T977" s="196">
        <f>S977*H977</f>
        <v>0</v>
      </c>
      <c r="AR977" s="20" t="s">
        <v>225</v>
      </c>
      <c r="AT977" s="20" t="s">
        <v>220</v>
      </c>
      <c r="AU977" s="20" t="s">
        <v>82</v>
      </c>
      <c r="AY977" s="20" t="s">
        <v>219</v>
      </c>
      <c r="BE977" s="197">
        <f>IF(N977="základní",J977,0)</f>
        <v>0</v>
      </c>
      <c r="BF977" s="197">
        <f>IF(N977="snížená",J977,0)</f>
        <v>0</v>
      </c>
      <c r="BG977" s="197">
        <f>IF(N977="zákl. přenesená",J977,0)</f>
        <v>0</v>
      </c>
      <c r="BH977" s="197">
        <f>IF(N977="sníž. přenesená",J977,0)</f>
        <v>0</v>
      </c>
      <c r="BI977" s="197">
        <f>IF(N977="nulová",J977,0)</f>
        <v>0</v>
      </c>
      <c r="BJ977" s="20" t="s">
        <v>80</v>
      </c>
      <c r="BK977" s="197">
        <f>ROUND(I977*H977,2)</f>
        <v>0</v>
      </c>
      <c r="BL977" s="20" t="s">
        <v>225</v>
      </c>
      <c r="BM977" s="20" t="s">
        <v>1071</v>
      </c>
    </row>
    <row r="978" spans="2:63" s="10" customFormat="1" ht="29.85" customHeight="1">
      <c r="B978" s="172"/>
      <c r="C978" s="173"/>
      <c r="D978" s="174" t="s">
        <v>71</v>
      </c>
      <c r="E978" s="198" t="s">
        <v>995</v>
      </c>
      <c r="F978" s="198" t="s">
        <v>996</v>
      </c>
      <c r="G978" s="173"/>
      <c r="H978" s="173"/>
      <c r="I978" s="176"/>
      <c r="J978" s="199">
        <f>BK978</f>
        <v>0</v>
      </c>
      <c r="K978" s="173"/>
      <c r="L978" s="178"/>
      <c r="M978" s="179"/>
      <c r="N978" s="180"/>
      <c r="O978" s="180"/>
      <c r="P978" s="181">
        <f>P979</f>
        <v>0</v>
      </c>
      <c r="Q978" s="180"/>
      <c r="R978" s="181">
        <f>R979</f>
        <v>0</v>
      </c>
      <c r="S978" s="180"/>
      <c r="T978" s="182">
        <f>T979</f>
        <v>0</v>
      </c>
      <c r="AR978" s="183" t="s">
        <v>80</v>
      </c>
      <c r="AT978" s="184" t="s">
        <v>71</v>
      </c>
      <c r="AU978" s="184" t="s">
        <v>80</v>
      </c>
      <c r="AY978" s="183" t="s">
        <v>219</v>
      </c>
      <c r="BK978" s="185">
        <f>BK979</f>
        <v>0</v>
      </c>
    </row>
    <row r="979" spans="2:65" s="1" customFormat="1" ht="16.5" customHeight="1">
      <c r="B979" s="37"/>
      <c r="C979" s="186" t="s">
        <v>1072</v>
      </c>
      <c r="D979" s="186" t="s">
        <v>220</v>
      </c>
      <c r="E979" s="187" t="s">
        <v>997</v>
      </c>
      <c r="F979" s="188" t="s">
        <v>998</v>
      </c>
      <c r="G979" s="189" t="s">
        <v>236</v>
      </c>
      <c r="H979" s="190">
        <v>1</v>
      </c>
      <c r="I979" s="191"/>
      <c r="J979" s="192">
        <f>ROUND(I979*H979,2)</f>
        <v>0</v>
      </c>
      <c r="K979" s="188" t="s">
        <v>224</v>
      </c>
      <c r="L979" s="57"/>
      <c r="M979" s="193" t="s">
        <v>21</v>
      </c>
      <c r="N979" s="194" t="s">
        <v>43</v>
      </c>
      <c r="O979" s="38"/>
      <c r="P979" s="195">
        <f>O979*H979</f>
        <v>0</v>
      </c>
      <c r="Q979" s="195">
        <v>0</v>
      </c>
      <c r="R979" s="195">
        <f>Q979*H979</f>
        <v>0</v>
      </c>
      <c r="S979" s="195">
        <v>0</v>
      </c>
      <c r="T979" s="196">
        <f>S979*H979</f>
        <v>0</v>
      </c>
      <c r="AR979" s="20" t="s">
        <v>225</v>
      </c>
      <c r="AT979" s="20" t="s">
        <v>220</v>
      </c>
      <c r="AU979" s="20" t="s">
        <v>82</v>
      </c>
      <c r="AY979" s="20" t="s">
        <v>219</v>
      </c>
      <c r="BE979" s="197">
        <f>IF(N979="základní",J979,0)</f>
        <v>0</v>
      </c>
      <c r="BF979" s="197">
        <f>IF(N979="snížená",J979,0)</f>
        <v>0</v>
      </c>
      <c r="BG979" s="197">
        <f>IF(N979="zákl. přenesená",J979,0)</f>
        <v>0</v>
      </c>
      <c r="BH979" s="197">
        <f>IF(N979="sníž. přenesená",J979,0)</f>
        <v>0</v>
      </c>
      <c r="BI979" s="197">
        <f>IF(N979="nulová",J979,0)</f>
        <v>0</v>
      </c>
      <c r="BJ979" s="20" t="s">
        <v>80</v>
      </c>
      <c r="BK979" s="197">
        <f>ROUND(I979*H979,2)</f>
        <v>0</v>
      </c>
      <c r="BL979" s="20" t="s">
        <v>225</v>
      </c>
      <c r="BM979" s="20" t="s">
        <v>1073</v>
      </c>
    </row>
    <row r="980" spans="2:63" s="10" customFormat="1" ht="29.85" customHeight="1">
      <c r="B980" s="172"/>
      <c r="C980" s="173"/>
      <c r="D980" s="174" t="s">
        <v>71</v>
      </c>
      <c r="E980" s="198" t="s">
        <v>1000</v>
      </c>
      <c r="F980" s="198" t="s">
        <v>1001</v>
      </c>
      <c r="G980" s="173"/>
      <c r="H980" s="173"/>
      <c r="I980" s="176"/>
      <c r="J980" s="199">
        <f>BK980</f>
        <v>0</v>
      </c>
      <c r="K980" s="173"/>
      <c r="L980" s="178"/>
      <c r="M980" s="179"/>
      <c r="N980" s="180"/>
      <c r="O980" s="180"/>
      <c r="P980" s="181">
        <f>P981</f>
        <v>0</v>
      </c>
      <c r="Q980" s="180"/>
      <c r="R980" s="181">
        <f>R981</f>
        <v>0</v>
      </c>
      <c r="S980" s="180"/>
      <c r="T980" s="182">
        <f>T981</f>
        <v>0</v>
      </c>
      <c r="AR980" s="183" t="s">
        <v>80</v>
      </c>
      <c r="AT980" s="184" t="s">
        <v>71</v>
      </c>
      <c r="AU980" s="184" t="s">
        <v>80</v>
      </c>
      <c r="AY980" s="183" t="s">
        <v>219</v>
      </c>
      <c r="BK980" s="185">
        <f>BK981</f>
        <v>0</v>
      </c>
    </row>
    <row r="981" spans="2:65" s="1" customFormat="1" ht="16.5" customHeight="1">
      <c r="B981" s="37"/>
      <c r="C981" s="186" t="s">
        <v>666</v>
      </c>
      <c r="D981" s="186" t="s">
        <v>220</v>
      </c>
      <c r="E981" s="187" t="s">
        <v>1003</v>
      </c>
      <c r="F981" s="188" t="s">
        <v>1004</v>
      </c>
      <c r="G981" s="189" t="s">
        <v>236</v>
      </c>
      <c r="H981" s="190">
        <v>1</v>
      </c>
      <c r="I981" s="191"/>
      <c r="J981" s="192">
        <f>ROUND(I981*H981,2)</f>
        <v>0</v>
      </c>
      <c r="K981" s="188" t="s">
        <v>224</v>
      </c>
      <c r="L981" s="57"/>
      <c r="M981" s="193" t="s">
        <v>21</v>
      </c>
      <c r="N981" s="194" t="s">
        <v>43</v>
      </c>
      <c r="O981" s="38"/>
      <c r="P981" s="195">
        <f>O981*H981</f>
        <v>0</v>
      </c>
      <c r="Q981" s="195">
        <v>0</v>
      </c>
      <c r="R981" s="195">
        <f>Q981*H981</f>
        <v>0</v>
      </c>
      <c r="S981" s="195">
        <v>0</v>
      </c>
      <c r="T981" s="196">
        <f>S981*H981</f>
        <v>0</v>
      </c>
      <c r="AR981" s="20" t="s">
        <v>225</v>
      </c>
      <c r="AT981" s="20" t="s">
        <v>220</v>
      </c>
      <c r="AU981" s="20" t="s">
        <v>82</v>
      </c>
      <c r="AY981" s="20" t="s">
        <v>219</v>
      </c>
      <c r="BE981" s="197">
        <f>IF(N981="základní",J981,0)</f>
        <v>0</v>
      </c>
      <c r="BF981" s="197">
        <f>IF(N981="snížená",J981,0)</f>
        <v>0</v>
      </c>
      <c r="BG981" s="197">
        <f>IF(N981="zákl. přenesená",J981,0)</f>
        <v>0</v>
      </c>
      <c r="BH981" s="197">
        <f>IF(N981="sníž. přenesená",J981,0)</f>
        <v>0</v>
      </c>
      <c r="BI981" s="197">
        <f>IF(N981="nulová",J981,0)</f>
        <v>0</v>
      </c>
      <c r="BJ981" s="20" t="s">
        <v>80</v>
      </c>
      <c r="BK981" s="197">
        <f>ROUND(I981*H981,2)</f>
        <v>0</v>
      </c>
      <c r="BL981" s="20" t="s">
        <v>225</v>
      </c>
      <c r="BM981" s="20" t="s">
        <v>1074</v>
      </c>
    </row>
    <row r="982" spans="2:63" s="10" customFormat="1" ht="29.85" customHeight="1">
      <c r="B982" s="172"/>
      <c r="C982" s="173"/>
      <c r="D982" s="174" t="s">
        <v>71</v>
      </c>
      <c r="E982" s="198" t="s">
        <v>1006</v>
      </c>
      <c r="F982" s="198" t="s">
        <v>1007</v>
      </c>
      <c r="G982" s="173"/>
      <c r="H982" s="173"/>
      <c r="I982" s="176"/>
      <c r="J982" s="199">
        <f>BK982</f>
        <v>0</v>
      </c>
      <c r="K982" s="173"/>
      <c r="L982" s="178"/>
      <c r="M982" s="179"/>
      <c r="N982" s="180"/>
      <c r="O982" s="180"/>
      <c r="P982" s="181">
        <f>SUM(P983:P984)</f>
        <v>0</v>
      </c>
      <c r="Q982" s="180"/>
      <c r="R982" s="181">
        <f>SUM(R983:R984)</f>
        <v>0</v>
      </c>
      <c r="S982" s="180"/>
      <c r="T982" s="182">
        <f>SUM(T983:T984)</f>
        <v>0</v>
      </c>
      <c r="AR982" s="183" t="s">
        <v>80</v>
      </c>
      <c r="AT982" s="184" t="s">
        <v>71</v>
      </c>
      <c r="AU982" s="184" t="s">
        <v>80</v>
      </c>
      <c r="AY982" s="183" t="s">
        <v>219</v>
      </c>
      <c r="BK982" s="185">
        <f>SUM(BK983:BK984)</f>
        <v>0</v>
      </c>
    </row>
    <row r="983" spans="2:65" s="1" customFormat="1" ht="16.5" customHeight="1">
      <c r="B983" s="37"/>
      <c r="C983" s="186" t="s">
        <v>1075</v>
      </c>
      <c r="D983" s="186" t="s">
        <v>220</v>
      </c>
      <c r="E983" s="187" t="s">
        <v>1008</v>
      </c>
      <c r="F983" s="188" t="s">
        <v>1009</v>
      </c>
      <c r="G983" s="189" t="s">
        <v>236</v>
      </c>
      <c r="H983" s="190">
        <v>1</v>
      </c>
      <c r="I983" s="191"/>
      <c r="J983" s="192">
        <f>ROUND(I983*H983,2)</f>
        <v>0</v>
      </c>
      <c r="K983" s="188" t="s">
        <v>224</v>
      </c>
      <c r="L983" s="57"/>
      <c r="M983" s="193" t="s">
        <v>21</v>
      </c>
      <c r="N983" s="194" t="s">
        <v>43</v>
      </c>
      <c r="O983" s="38"/>
      <c r="P983" s="195">
        <f>O983*H983</f>
        <v>0</v>
      </c>
      <c r="Q983" s="195">
        <v>0</v>
      </c>
      <c r="R983" s="195">
        <f>Q983*H983</f>
        <v>0</v>
      </c>
      <c r="S983" s="195">
        <v>0</v>
      </c>
      <c r="T983" s="196">
        <f>S983*H983</f>
        <v>0</v>
      </c>
      <c r="AR983" s="20" t="s">
        <v>225</v>
      </c>
      <c r="AT983" s="20" t="s">
        <v>220</v>
      </c>
      <c r="AU983" s="20" t="s">
        <v>82</v>
      </c>
      <c r="AY983" s="20" t="s">
        <v>219</v>
      </c>
      <c r="BE983" s="197">
        <f>IF(N983="základní",J983,0)</f>
        <v>0</v>
      </c>
      <c r="BF983" s="197">
        <f>IF(N983="snížená",J983,0)</f>
        <v>0</v>
      </c>
      <c r="BG983" s="197">
        <f>IF(N983="zákl. přenesená",J983,0)</f>
        <v>0</v>
      </c>
      <c r="BH983" s="197">
        <f>IF(N983="sníž. přenesená",J983,0)</f>
        <v>0</v>
      </c>
      <c r="BI983" s="197">
        <f>IF(N983="nulová",J983,0)</f>
        <v>0</v>
      </c>
      <c r="BJ983" s="20" t="s">
        <v>80</v>
      </c>
      <c r="BK983" s="197">
        <f>ROUND(I983*H983,2)</f>
        <v>0</v>
      </c>
      <c r="BL983" s="20" t="s">
        <v>225</v>
      </c>
      <c r="BM983" s="20" t="s">
        <v>1076</v>
      </c>
    </row>
    <row r="984" spans="2:65" s="1" customFormat="1" ht="16.5" customHeight="1">
      <c r="B984" s="37"/>
      <c r="C984" s="186" t="s">
        <v>668</v>
      </c>
      <c r="D984" s="186" t="s">
        <v>220</v>
      </c>
      <c r="E984" s="187" t="s">
        <v>1012</v>
      </c>
      <c r="F984" s="188" t="s">
        <v>1013</v>
      </c>
      <c r="G984" s="189" t="s">
        <v>236</v>
      </c>
      <c r="H984" s="190">
        <v>2</v>
      </c>
      <c r="I984" s="191"/>
      <c r="J984" s="192">
        <f>ROUND(I984*H984,2)</f>
        <v>0</v>
      </c>
      <c r="K984" s="188" t="s">
        <v>224</v>
      </c>
      <c r="L984" s="57"/>
      <c r="M984" s="193" t="s">
        <v>21</v>
      </c>
      <c r="N984" s="194" t="s">
        <v>43</v>
      </c>
      <c r="O984" s="38"/>
      <c r="P984" s="195">
        <f>O984*H984</f>
        <v>0</v>
      </c>
      <c r="Q984" s="195">
        <v>0</v>
      </c>
      <c r="R984" s="195">
        <f>Q984*H984</f>
        <v>0</v>
      </c>
      <c r="S984" s="195">
        <v>0</v>
      </c>
      <c r="T984" s="196">
        <f>S984*H984</f>
        <v>0</v>
      </c>
      <c r="AR984" s="20" t="s">
        <v>225</v>
      </c>
      <c r="AT984" s="20" t="s">
        <v>220</v>
      </c>
      <c r="AU984" s="20" t="s">
        <v>82</v>
      </c>
      <c r="AY984" s="20" t="s">
        <v>219</v>
      </c>
      <c r="BE984" s="197">
        <f>IF(N984="základní",J984,0)</f>
        <v>0</v>
      </c>
      <c r="BF984" s="197">
        <f>IF(N984="snížená",J984,0)</f>
        <v>0</v>
      </c>
      <c r="BG984" s="197">
        <f>IF(N984="zákl. přenesená",J984,0)</f>
        <v>0</v>
      </c>
      <c r="BH984" s="197">
        <f>IF(N984="sníž. přenesená",J984,0)</f>
        <v>0</v>
      </c>
      <c r="BI984" s="197">
        <f>IF(N984="nulová",J984,0)</f>
        <v>0</v>
      </c>
      <c r="BJ984" s="20" t="s">
        <v>80</v>
      </c>
      <c r="BK984" s="197">
        <f>ROUND(I984*H984,2)</f>
        <v>0</v>
      </c>
      <c r="BL984" s="20" t="s">
        <v>225</v>
      </c>
      <c r="BM984" s="20" t="s">
        <v>1077</v>
      </c>
    </row>
    <row r="985" spans="2:63" s="10" customFormat="1" ht="29.85" customHeight="1">
      <c r="B985" s="172"/>
      <c r="C985" s="173"/>
      <c r="D985" s="174" t="s">
        <v>71</v>
      </c>
      <c r="E985" s="198" t="s">
        <v>1015</v>
      </c>
      <c r="F985" s="198" t="s">
        <v>1016</v>
      </c>
      <c r="G985" s="173"/>
      <c r="H985" s="173"/>
      <c r="I985" s="176"/>
      <c r="J985" s="199">
        <f>BK985</f>
        <v>0</v>
      </c>
      <c r="K985" s="173"/>
      <c r="L985" s="178"/>
      <c r="M985" s="179"/>
      <c r="N985" s="180"/>
      <c r="O985" s="180"/>
      <c r="P985" s="181">
        <f>SUM(P986:P987)</f>
        <v>0</v>
      </c>
      <c r="Q985" s="180"/>
      <c r="R985" s="181">
        <f>SUM(R986:R987)</f>
        <v>0</v>
      </c>
      <c r="S985" s="180"/>
      <c r="T985" s="182">
        <f>SUM(T986:T987)</f>
        <v>0</v>
      </c>
      <c r="AR985" s="183" t="s">
        <v>80</v>
      </c>
      <c r="AT985" s="184" t="s">
        <v>71</v>
      </c>
      <c r="AU985" s="184" t="s">
        <v>80</v>
      </c>
      <c r="AY985" s="183" t="s">
        <v>219</v>
      </c>
      <c r="BK985" s="185">
        <f>SUM(BK986:BK987)</f>
        <v>0</v>
      </c>
    </row>
    <row r="986" spans="2:65" s="1" customFormat="1" ht="16.5" customHeight="1">
      <c r="B986" s="37"/>
      <c r="C986" s="186" t="s">
        <v>1078</v>
      </c>
      <c r="D986" s="186" t="s">
        <v>220</v>
      </c>
      <c r="E986" s="187" t="s">
        <v>1079</v>
      </c>
      <c r="F986" s="188" t="s">
        <v>1080</v>
      </c>
      <c r="G986" s="189" t="s">
        <v>236</v>
      </c>
      <c r="H986" s="190">
        <v>1</v>
      </c>
      <c r="I986" s="191"/>
      <c r="J986" s="192">
        <f>ROUND(I986*H986,2)</f>
        <v>0</v>
      </c>
      <c r="K986" s="188" t="s">
        <v>224</v>
      </c>
      <c r="L986" s="57"/>
      <c r="M986" s="193" t="s">
        <v>21</v>
      </c>
      <c r="N986" s="194" t="s">
        <v>43</v>
      </c>
      <c r="O986" s="38"/>
      <c r="P986" s="195">
        <f>O986*H986</f>
        <v>0</v>
      </c>
      <c r="Q986" s="195">
        <v>0</v>
      </c>
      <c r="R986" s="195">
        <f>Q986*H986</f>
        <v>0</v>
      </c>
      <c r="S986" s="195">
        <v>0</v>
      </c>
      <c r="T986" s="196">
        <f>S986*H986</f>
        <v>0</v>
      </c>
      <c r="AR986" s="20" t="s">
        <v>225</v>
      </c>
      <c r="AT986" s="20" t="s">
        <v>220</v>
      </c>
      <c r="AU986" s="20" t="s">
        <v>82</v>
      </c>
      <c r="AY986" s="20" t="s">
        <v>219</v>
      </c>
      <c r="BE986" s="197">
        <f>IF(N986="základní",J986,0)</f>
        <v>0</v>
      </c>
      <c r="BF986" s="197">
        <f>IF(N986="snížená",J986,0)</f>
        <v>0</v>
      </c>
      <c r="BG986" s="197">
        <f>IF(N986="zákl. přenesená",J986,0)</f>
        <v>0</v>
      </c>
      <c r="BH986" s="197">
        <f>IF(N986="sníž. přenesená",J986,0)</f>
        <v>0</v>
      </c>
      <c r="BI986" s="197">
        <f>IF(N986="nulová",J986,0)</f>
        <v>0</v>
      </c>
      <c r="BJ986" s="20" t="s">
        <v>80</v>
      </c>
      <c r="BK986" s="197">
        <f>ROUND(I986*H986,2)</f>
        <v>0</v>
      </c>
      <c r="BL986" s="20" t="s">
        <v>225</v>
      </c>
      <c r="BM986" s="20" t="s">
        <v>1081</v>
      </c>
    </row>
    <row r="987" spans="2:65" s="1" customFormat="1" ht="16.5" customHeight="1">
      <c r="B987" s="37"/>
      <c r="C987" s="186" t="s">
        <v>670</v>
      </c>
      <c r="D987" s="186" t="s">
        <v>220</v>
      </c>
      <c r="E987" s="187" t="s">
        <v>1021</v>
      </c>
      <c r="F987" s="188" t="s">
        <v>1022</v>
      </c>
      <c r="G987" s="189" t="s">
        <v>236</v>
      </c>
      <c r="H987" s="190">
        <v>2</v>
      </c>
      <c r="I987" s="191"/>
      <c r="J987" s="192">
        <f>ROUND(I987*H987,2)</f>
        <v>0</v>
      </c>
      <c r="K987" s="188" t="s">
        <v>224</v>
      </c>
      <c r="L987" s="57"/>
      <c r="M987" s="193" t="s">
        <v>21</v>
      </c>
      <c r="N987" s="194" t="s">
        <v>43</v>
      </c>
      <c r="O987" s="38"/>
      <c r="P987" s="195">
        <f>O987*H987</f>
        <v>0</v>
      </c>
      <c r="Q987" s="195">
        <v>0</v>
      </c>
      <c r="R987" s="195">
        <f>Q987*H987</f>
        <v>0</v>
      </c>
      <c r="S987" s="195">
        <v>0</v>
      </c>
      <c r="T987" s="196">
        <f>S987*H987</f>
        <v>0</v>
      </c>
      <c r="AR987" s="20" t="s">
        <v>225</v>
      </c>
      <c r="AT987" s="20" t="s">
        <v>220</v>
      </c>
      <c r="AU987" s="20" t="s">
        <v>82</v>
      </c>
      <c r="AY987" s="20" t="s">
        <v>219</v>
      </c>
      <c r="BE987" s="197">
        <f>IF(N987="základní",J987,0)</f>
        <v>0</v>
      </c>
      <c r="BF987" s="197">
        <f>IF(N987="snížená",J987,0)</f>
        <v>0</v>
      </c>
      <c r="BG987" s="197">
        <f>IF(N987="zákl. přenesená",J987,0)</f>
        <v>0</v>
      </c>
      <c r="BH987" s="197">
        <f>IF(N987="sníž. přenesená",J987,0)</f>
        <v>0</v>
      </c>
      <c r="BI987" s="197">
        <f>IF(N987="nulová",J987,0)</f>
        <v>0</v>
      </c>
      <c r="BJ987" s="20" t="s">
        <v>80</v>
      </c>
      <c r="BK987" s="197">
        <f>ROUND(I987*H987,2)</f>
        <v>0</v>
      </c>
      <c r="BL987" s="20" t="s">
        <v>225</v>
      </c>
      <c r="BM987" s="20" t="s">
        <v>1082</v>
      </c>
    </row>
    <row r="988" spans="2:63" s="10" customFormat="1" ht="29.85" customHeight="1">
      <c r="B988" s="172"/>
      <c r="C988" s="173"/>
      <c r="D988" s="174" t="s">
        <v>71</v>
      </c>
      <c r="E988" s="198" t="s">
        <v>1051</v>
      </c>
      <c r="F988" s="198" t="s">
        <v>1052</v>
      </c>
      <c r="G988" s="173"/>
      <c r="H988" s="173"/>
      <c r="I988" s="176"/>
      <c r="J988" s="199">
        <f>BK988</f>
        <v>0</v>
      </c>
      <c r="K988" s="173"/>
      <c r="L988" s="178"/>
      <c r="M988" s="179"/>
      <c r="N988" s="180"/>
      <c r="O988" s="180"/>
      <c r="P988" s="181">
        <f>P989</f>
        <v>0</v>
      </c>
      <c r="Q988" s="180"/>
      <c r="R988" s="181">
        <f>R989</f>
        <v>0</v>
      </c>
      <c r="S988" s="180"/>
      <c r="T988" s="182">
        <f>T989</f>
        <v>0</v>
      </c>
      <c r="AR988" s="183" t="s">
        <v>80</v>
      </c>
      <c r="AT988" s="184" t="s">
        <v>71</v>
      </c>
      <c r="AU988" s="184" t="s">
        <v>80</v>
      </c>
      <c r="AY988" s="183" t="s">
        <v>219</v>
      </c>
      <c r="BK988" s="185">
        <f>BK989</f>
        <v>0</v>
      </c>
    </row>
    <row r="989" spans="2:65" s="1" customFormat="1" ht="16.5" customHeight="1">
      <c r="B989" s="37"/>
      <c r="C989" s="186" t="s">
        <v>1083</v>
      </c>
      <c r="D989" s="186" t="s">
        <v>220</v>
      </c>
      <c r="E989" s="187" t="s">
        <v>1053</v>
      </c>
      <c r="F989" s="188" t="s">
        <v>1054</v>
      </c>
      <c r="G989" s="189" t="s">
        <v>1055</v>
      </c>
      <c r="H989" s="190">
        <v>30</v>
      </c>
      <c r="I989" s="191"/>
      <c r="J989" s="192">
        <f>ROUND(I989*H989,2)</f>
        <v>0</v>
      </c>
      <c r="K989" s="188" t="s">
        <v>224</v>
      </c>
      <c r="L989" s="57"/>
      <c r="M989" s="193" t="s">
        <v>21</v>
      </c>
      <c r="N989" s="194" t="s">
        <v>43</v>
      </c>
      <c r="O989" s="38"/>
      <c r="P989" s="195">
        <f>O989*H989</f>
        <v>0</v>
      </c>
      <c r="Q989" s="195">
        <v>0</v>
      </c>
      <c r="R989" s="195">
        <f>Q989*H989</f>
        <v>0</v>
      </c>
      <c r="S989" s="195">
        <v>0</v>
      </c>
      <c r="T989" s="196">
        <f>S989*H989</f>
        <v>0</v>
      </c>
      <c r="AR989" s="20" t="s">
        <v>225</v>
      </c>
      <c r="AT989" s="20" t="s">
        <v>220</v>
      </c>
      <c r="AU989" s="20" t="s">
        <v>82</v>
      </c>
      <c r="AY989" s="20" t="s">
        <v>219</v>
      </c>
      <c r="BE989" s="197">
        <f>IF(N989="základní",J989,0)</f>
        <v>0</v>
      </c>
      <c r="BF989" s="197">
        <f>IF(N989="snížená",J989,0)</f>
        <v>0</v>
      </c>
      <c r="BG989" s="197">
        <f>IF(N989="zákl. přenesená",J989,0)</f>
        <v>0</v>
      </c>
      <c r="BH989" s="197">
        <f>IF(N989="sníž. přenesená",J989,0)</f>
        <v>0</v>
      </c>
      <c r="BI989" s="197">
        <f>IF(N989="nulová",J989,0)</f>
        <v>0</v>
      </c>
      <c r="BJ989" s="20" t="s">
        <v>80</v>
      </c>
      <c r="BK989" s="197">
        <f>ROUND(I989*H989,2)</f>
        <v>0</v>
      </c>
      <c r="BL989" s="20" t="s">
        <v>225</v>
      </c>
      <c r="BM989" s="20" t="s">
        <v>1084</v>
      </c>
    </row>
    <row r="990" spans="2:63" s="10" customFormat="1" ht="29.85" customHeight="1">
      <c r="B990" s="172"/>
      <c r="C990" s="173"/>
      <c r="D990" s="174" t="s">
        <v>71</v>
      </c>
      <c r="E990" s="198" t="s">
        <v>1085</v>
      </c>
      <c r="F990" s="198" t="s">
        <v>1086</v>
      </c>
      <c r="G990" s="173"/>
      <c r="H990" s="173"/>
      <c r="I990" s="176"/>
      <c r="J990" s="199">
        <f>BK990</f>
        <v>0</v>
      </c>
      <c r="K990" s="173"/>
      <c r="L990" s="178"/>
      <c r="M990" s="179"/>
      <c r="N990" s="180"/>
      <c r="O990" s="180"/>
      <c r="P990" s="181">
        <f>P991</f>
        <v>0</v>
      </c>
      <c r="Q990" s="180"/>
      <c r="R990" s="181">
        <f>R991</f>
        <v>0</v>
      </c>
      <c r="S990" s="180"/>
      <c r="T990" s="182">
        <f>T991</f>
        <v>0</v>
      </c>
      <c r="AR990" s="183" t="s">
        <v>80</v>
      </c>
      <c r="AT990" s="184" t="s">
        <v>71</v>
      </c>
      <c r="AU990" s="184" t="s">
        <v>80</v>
      </c>
      <c r="AY990" s="183" t="s">
        <v>219</v>
      </c>
      <c r="BK990" s="185">
        <f>BK991</f>
        <v>0</v>
      </c>
    </row>
    <row r="991" spans="2:65" s="1" customFormat="1" ht="16.5" customHeight="1">
      <c r="B991" s="37"/>
      <c r="C991" s="186" t="s">
        <v>672</v>
      </c>
      <c r="D991" s="186" t="s">
        <v>220</v>
      </c>
      <c r="E991" s="187" t="s">
        <v>1087</v>
      </c>
      <c r="F991" s="188" t="s">
        <v>1088</v>
      </c>
      <c r="G991" s="189" t="s">
        <v>236</v>
      </c>
      <c r="H991" s="190">
        <v>1</v>
      </c>
      <c r="I991" s="191"/>
      <c r="J991" s="192">
        <f>ROUND(I991*H991,2)</f>
        <v>0</v>
      </c>
      <c r="K991" s="188" t="s">
        <v>224</v>
      </c>
      <c r="L991" s="57"/>
      <c r="M991" s="193" t="s">
        <v>21</v>
      </c>
      <c r="N991" s="194" t="s">
        <v>43</v>
      </c>
      <c r="O991" s="38"/>
      <c r="P991" s="195">
        <f>O991*H991</f>
        <v>0</v>
      </c>
      <c r="Q991" s="195">
        <v>0</v>
      </c>
      <c r="R991" s="195">
        <f>Q991*H991</f>
        <v>0</v>
      </c>
      <c r="S991" s="195">
        <v>0</v>
      </c>
      <c r="T991" s="196">
        <f>S991*H991</f>
        <v>0</v>
      </c>
      <c r="AR991" s="20" t="s">
        <v>225</v>
      </c>
      <c r="AT991" s="20" t="s">
        <v>220</v>
      </c>
      <c r="AU991" s="20" t="s">
        <v>82</v>
      </c>
      <c r="AY991" s="20" t="s">
        <v>219</v>
      </c>
      <c r="BE991" s="197">
        <f>IF(N991="základní",J991,0)</f>
        <v>0</v>
      </c>
      <c r="BF991" s="197">
        <f>IF(N991="snížená",J991,0)</f>
        <v>0</v>
      </c>
      <c r="BG991" s="197">
        <f>IF(N991="zákl. přenesená",J991,0)</f>
        <v>0</v>
      </c>
      <c r="BH991" s="197">
        <f>IF(N991="sníž. přenesená",J991,0)</f>
        <v>0</v>
      </c>
      <c r="BI991" s="197">
        <f>IF(N991="nulová",J991,0)</f>
        <v>0</v>
      </c>
      <c r="BJ991" s="20" t="s">
        <v>80</v>
      </c>
      <c r="BK991" s="197">
        <f>ROUND(I991*H991,2)</f>
        <v>0</v>
      </c>
      <c r="BL991" s="20" t="s">
        <v>225</v>
      </c>
      <c r="BM991" s="20" t="s">
        <v>1089</v>
      </c>
    </row>
    <row r="992" spans="2:63" s="10" customFormat="1" ht="29.85" customHeight="1">
      <c r="B992" s="172"/>
      <c r="C992" s="173"/>
      <c r="D992" s="174" t="s">
        <v>71</v>
      </c>
      <c r="E992" s="198" t="s">
        <v>982</v>
      </c>
      <c r="F992" s="198" t="s">
        <v>983</v>
      </c>
      <c r="G992" s="173"/>
      <c r="H992" s="173"/>
      <c r="I992" s="176"/>
      <c r="J992" s="199">
        <f>BK992</f>
        <v>0</v>
      </c>
      <c r="K992" s="173"/>
      <c r="L992" s="178"/>
      <c r="M992" s="179"/>
      <c r="N992" s="180"/>
      <c r="O992" s="180"/>
      <c r="P992" s="181">
        <f>SUM(P993:P995)</f>
        <v>0</v>
      </c>
      <c r="Q992" s="180"/>
      <c r="R992" s="181">
        <f>SUM(R993:R995)</f>
        <v>0</v>
      </c>
      <c r="S992" s="180"/>
      <c r="T992" s="182">
        <f>SUM(T993:T995)</f>
        <v>0</v>
      </c>
      <c r="AR992" s="183" t="s">
        <v>80</v>
      </c>
      <c r="AT992" s="184" t="s">
        <v>71</v>
      </c>
      <c r="AU992" s="184" t="s">
        <v>80</v>
      </c>
      <c r="AY992" s="183" t="s">
        <v>219</v>
      </c>
      <c r="BK992" s="185">
        <f>SUM(BK993:BK995)</f>
        <v>0</v>
      </c>
    </row>
    <row r="993" spans="2:65" s="1" customFormat="1" ht="16.5" customHeight="1">
      <c r="B993" s="37"/>
      <c r="C993" s="186" t="s">
        <v>1090</v>
      </c>
      <c r="D993" s="186" t="s">
        <v>220</v>
      </c>
      <c r="E993" s="187" t="s">
        <v>985</v>
      </c>
      <c r="F993" s="188" t="s">
        <v>986</v>
      </c>
      <c r="G993" s="189" t="s">
        <v>236</v>
      </c>
      <c r="H993" s="190">
        <v>1</v>
      </c>
      <c r="I993" s="191"/>
      <c r="J993" s="192">
        <f>ROUND(I993*H993,2)</f>
        <v>0</v>
      </c>
      <c r="K993" s="188" t="s">
        <v>224</v>
      </c>
      <c r="L993" s="57"/>
      <c r="M993" s="193" t="s">
        <v>21</v>
      </c>
      <c r="N993" s="194" t="s">
        <v>43</v>
      </c>
      <c r="O993" s="38"/>
      <c r="P993" s="195">
        <f>O993*H993</f>
        <v>0</v>
      </c>
      <c r="Q993" s="195">
        <v>0</v>
      </c>
      <c r="R993" s="195">
        <f>Q993*H993</f>
        <v>0</v>
      </c>
      <c r="S993" s="195">
        <v>0</v>
      </c>
      <c r="T993" s="196">
        <f>S993*H993</f>
        <v>0</v>
      </c>
      <c r="AR993" s="20" t="s">
        <v>225</v>
      </c>
      <c r="AT993" s="20" t="s">
        <v>220</v>
      </c>
      <c r="AU993" s="20" t="s">
        <v>82</v>
      </c>
      <c r="AY993" s="20" t="s">
        <v>219</v>
      </c>
      <c r="BE993" s="197">
        <f>IF(N993="základní",J993,0)</f>
        <v>0</v>
      </c>
      <c r="BF993" s="197">
        <f>IF(N993="snížená",J993,0)</f>
        <v>0</v>
      </c>
      <c r="BG993" s="197">
        <f>IF(N993="zákl. přenesená",J993,0)</f>
        <v>0</v>
      </c>
      <c r="BH993" s="197">
        <f>IF(N993="sníž. přenesená",J993,0)</f>
        <v>0</v>
      </c>
      <c r="BI993" s="197">
        <f>IF(N993="nulová",J993,0)</f>
        <v>0</v>
      </c>
      <c r="BJ993" s="20" t="s">
        <v>80</v>
      </c>
      <c r="BK993" s="197">
        <f>ROUND(I993*H993,2)</f>
        <v>0</v>
      </c>
      <c r="BL993" s="20" t="s">
        <v>225</v>
      </c>
      <c r="BM993" s="20" t="s">
        <v>1091</v>
      </c>
    </row>
    <row r="994" spans="2:65" s="1" customFormat="1" ht="16.5" customHeight="1">
      <c r="B994" s="37"/>
      <c r="C994" s="186" t="s">
        <v>673</v>
      </c>
      <c r="D994" s="186" t="s">
        <v>220</v>
      </c>
      <c r="E994" s="187" t="s">
        <v>988</v>
      </c>
      <c r="F994" s="188" t="s">
        <v>989</v>
      </c>
      <c r="G994" s="189" t="s">
        <v>236</v>
      </c>
      <c r="H994" s="190">
        <v>24</v>
      </c>
      <c r="I994" s="191"/>
      <c r="J994" s="192">
        <f>ROUND(I994*H994,2)</f>
        <v>0</v>
      </c>
      <c r="K994" s="188" t="s">
        <v>224</v>
      </c>
      <c r="L994" s="57"/>
      <c r="M994" s="193" t="s">
        <v>21</v>
      </c>
      <c r="N994" s="194" t="s">
        <v>43</v>
      </c>
      <c r="O994" s="38"/>
      <c r="P994" s="195">
        <f>O994*H994</f>
        <v>0</v>
      </c>
      <c r="Q994" s="195">
        <v>0</v>
      </c>
      <c r="R994" s="195">
        <f>Q994*H994</f>
        <v>0</v>
      </c>
      <c r="S994" s="195">
        <v>0</v>
      </c>
      <c r="T994" s="196">
        <f>S994*H994</f>
        <v>0</v>
      </c>
      <c r="AR994" s="20" t="s">
        <v>225</v>
      </c>
      <c r="AT994" s="20" t="s">
        <v>220</v>
      </c>
      <c r="AU994" s="20" t="s">
        <v>82</v>
      </c>
      <c r="AY994" s="20" t="s">
        <v>219</v>
      </c>
      <c r="BE994" s="197">
        <f>IF(N994="základní",J994,0)</f>
        <v>0</v>
      </c>
      <c r="BF994" s="197">
        <f>IF(N994="snížená",J994,0)</f>
        <v>0</v>
      </c>
      <c r="BG994" s="197">
        <f>IF(N994="zákl. přenesená",J994,0)</f>
        <v>0</v>
      </c>
      <c r="BH994" s="197">
        <f>IF(N994="sníž. přenesená",J994,0)</f>
        <v>0</v>
      </c>
      <c r="BI994" s="197">
        <f>IF(N994="nulová",J994,0)</f>
        <v>0</v>
      </c>
      <c r="BJ994" s="20" t="s">
        <v>80</v>
      </c>
      <c r="BK994" s="197">
        <f>ROUND(I994*H994,2)</f>
        <v>0</v>
      </c>
      <c r="BL994" s="20" t="s">
        <v>225</v>
      </c>
      <c r="BM994" s="20" t="s">
        <v>1092</v>
      </c>
    </row>
    <row r="995" spans="2:65" s="1" customFormat="1" ht="16.5" customHeight="1">
      <c r="B995" s="37"/>
      <c r="C995" s="186" t="s">
        <v>1093</v>
      </c>
      <c r="D995" s="186" t="s">
        <v>220</v>
      </c>
      <c r="E995" s="187" t="s">
        <v>992</v>
      </c>
      <c r="F995" s="188" t="s">
        <v>993</v>
      </c>
      <c r="G995" s="189" t="s">
        <v>223</v>
      </c>
      <c r="H995" s="190">
        <v>1</v>
      </c>
      <c r="I995" s="191"/>
      <c r="J995" s="192">
        <f>ROUND(I995*H995,2)</f>
        <v>0</v>
      </c>
      <c r="K995" s="188" t="s">
        <v>224</v>
      </c>
      <c r="L995" s="57"/>
      <c r="M995" s="193" t="s">
        <v>21</v>
      </c>
      <c r="N995" s="194" t="s">
        <v>43</v>
      </c>
      <c r="O995" s="38"/>
      <c r="P995" s="195">
        <f>O995*H995</f>
        <v>0</v>
      </c>
      <c r="Q995" s="195">
        <v>0</v>
      </c>
      <c r="R995" s="195">
        <f>Q995*H995</f>
        <v>0</v>
      </c>
      <c r="S995" s="195">
        <v>0</v>
      </c>
      <c r="T995" s="196">
        <f>S995*H995</f>
        <v>0</v>
      </c>
      <c r="AR995" s="20" t="s">
        <v>225</v>
      </c>
      <c r="AT995" s="20" t="s">
        <v>220</v>
      </c>
      <c r="AU995" s="20" t="s">
        <v>82</v>
      </c>
      <c r="AY995" s="20" t="s">
        <v>219</v>
      </c>
      <c r="BE995" s="197">
        <f>IF(N995="základní",J995,0)</f>
        <v>0</v>
      </c>
      <c r="BF995" s="197">
        <f>IF(N995="snížená",J995,0)</f>
        <v>0</v>
      </c>
      <c r="BG995" s="197">
        <f>IF(N995="zákl. přenesená",J995,0)</f>
        <v>0</v>
      </c>
      <c r="BH995" s="197">
        <f>IF(N995="sníž. přenesená",J995,0)</f>
        <v>0</v>
      </c>
      <c r="BI995" s="197">
        <f>IF(N995="nulová",J995,0)</f>
        <v>0</v>
      </c>
      <c r="BJ995" s="20" t="s">
        <v>80</v>
      </c>
      <c r="BK995" s="197">
        <f>ROUND(I995*H995,2)</f>
        <v>0</v>
      </c>
      <c r="BL995" s="20" t="s">
        <v>225</v>
      </c>
      <c r="BM995" s="20" t="s">
        <v>1094</v>
      </c>
    </row>
    <row r="996" spans="2:63" s="10" customFormat="1" ht="29.85" customHeight="1">
      <c r="B996" s="172"/>
      <c r="C996" s="173"/>
      <c r="D996" s="174" t="s">
        <v>71</v>
      </c>
      <c r="E996" s="198" t="s">
        <v>960</v>
      </c>
      <c r="F996" s="198" t="s">
        <v>961</v>
      </c>
      <c r="G996" s="173"/>
      <c r="H996" s="173"/>
      <c r="I996" s="176"/>
      <c r="J996" s="199">
        <f>BK996</f>
        <v>0</v>
      </c>
      <c r="K996" s="173"/>
      <c r="L996" s="178"/>
      <c r="M996" s="179"/>
      <c r="N996" s="180"/>
      <c r="O996" s="180"/>
      <c r="P996" s="181">
        <f>SUM(P997:P998)</f>
        <v>0</v>
      </c>
      <c r="Q996" s="180"/>
      <c r="R996" s="181">
        <f>SUM(R997:R998)</f>
        <v>0</v>
      </c>
      <c r="S996" s="180"/>
      <c r="T996" s="182">
        <f>SUM(T997:T998)</f>
        <v>0</v>
      </c>
      <c r="AR996" s="183" t="s">
        <v>80</v>
      </c>
      <c r="AT996" s="184" t="s">
        <v>71</v>
      </c>
      <c r="AU996" s="184" t="s">
        <v>80</v>
      </c>
      <c r="AY996" s="183" t="s">
        <v>219</v>
      </c>
      <c r="BK996" s="185">
        <f>SUM(BK997:BK998)</f>
        <v>0</v>
      </c>
    </row>
    <row r="997" spans="2:65" s="1" customFormat="1" ht="16.5" customHeight="1">
      <c r="B997" s="37"/>
      <c r="C997" s="186" t="s">
        <v>675</v>
      </c>
      <c r="D997" s="186" t="s">
        <v>220</v>
      </c>
      <c r="E997" s="187" t="s">
        <v>1095</v>
      </c>
      <c r="F997" s="188" t="s">
        <v>963</v>
      </c>
      <c r="G997" s="189" t="s">
        <v>223</v>
      </c>
      <c r="H997" s="190">
        <v>1</v>
      </c>
      <c r="I997" s="191"/>
      <c r="J997" s="192">
        <f>ROUND(I997*H997,2)</f>
        <v>0</v>
      </c>
      <c r="K997" s="188" t="s">
        <v>224</v>
      </c>
      <c r="L997" s="57"/>
      <c r="M997" s="193" t="s">
        <v>21</v>
      </c>
      <c r="N997" s="194" t="s">
        <v>43</v>
      </c>
      <c r="O997" s="38"/>
      <c r="P997" s="195">
        <f>O997*H997</f>
        <v>0</v>
      </c>
      <c r="Q997" s="195">
        <v>0</v>
      </c>
      <c r="R997" s="195">
        <f>Q997*H997</f>
        <v>0</v>
      </c>
      <c r="S997" s="195">
        <v>0</v>
      </c>
      <c r="T997" s="196">
        <f>S997*H997</f>
        <v>0</v>
      </c>
      <c r="AR997" s="20" t="s">
        <v>225</v>
      </c>
      <c r="AT997" s="20" t="s">
        <v>220</v>
      </c>
      <c r="AU997" s="20" t="s">
        <v>82</v>
      </c>
      <c r="AY997" s="20" t="s">
        <v>219</v>
      </c>
      <c r="BE997" s="197">
        <f>IF(N997="základní",J997,0)</f>
        <v>0</v>
      </c>
      <c r="BF997" s="197">
        <f>IF(N997="snížená",J997,0)</f>
        <v>0</v>
      </c>
      <c r="BG997" s="197">
        <f>IF(N997="zákl. přenesená",J997,0)</f>
        <v>0</v>
      </c>
      <c r="BH997" s="197">
        <f>IF(N997="sníž. přenesená",J997,0)</f>
        <v>0</v>
      </c>
      <c r="BI997" s="197">
        <f>IF(N997="nulová",J997,0)</f>
        <v>0</v>
      </c>
      <c r="BJ997" s="20" t="s">
        <v>80</v>
      </c>
      <c r="BK997" s="197">
        <f>ROUND(I997*H997,2)</f>
        <v>0</v>
      </c>
      <c r="BL997" s="20" t="s">
        <v>225</v>
      </c>
      <c r="BM997" s="20" t="s">
        <v>1096</v>
      </c>
    </row>
    <row r="998" spans="2:65" s="1" customFormat="1" ht="16.5" customHeight="1">
      <c r="B998" s="37"/>
      <c r="C998" s="186" t="s">
        <v>1097</v>
      </c>
      <c r="D998" s="186" t="s">
        <v>220</v>
      </c>
      <c r="E998" s="187" t="s">
        <v>1098</v>
      </c>
      <c r="F998" s="188" t="s">
        <v>282</v>
      </c>
      <c r="G998" s="189" t="s">
        <v>223</v>
      </c>
      <c r="H998" s="190">
        <v>1</v>
      </c>
      <c r="I998" s="191"/>
      <c r="J998" s="192">
        <f>ROUND(I998*H998,2)</f>
        <v>0</v>
      </c>
      <c r="K998" s="188" t="s">
        <v>224</v>
      </c>
      <c r="L998" s="57"/>
      <c r="M998" s="193" t="s">
        <v>21</v>
      </c>
      <c r="N998" s="194" t="s">
        <v>43</v>
      </c>
      <c r="O998" s="38"/>
      <c r="P998" s="195">
        <f>O998*H998</f>
        <v>0</v>
      </c>
      <c r="Q998" s="195">
        <v>0</v>
      </c>
      <c r="R998" s="195">
        <f>Q998*H998</f>
        <v>0</v>
      </c>
      <c r="S998" s="195">
        <v>0</v>
      </c>
      <c r="T998" s="196">
        <f>S998*H998</f>
        <v>0</v>
      </c>
      <c r="AR998" s="20" t="s">
        <v>225</v>
      </c>
      <c r="AT998" s="20" t="s">
        <v>220</v>
      </c>
      <c r="AU998" s="20" t="s">
        <v>82</v>
      </c>
      <c r="AY998" s="20" t="s">
        <v>219</v>
      </c>
      <c r="BE998" s="197">
        <f>IF(N998="základní",J998,0)</f>
        <v>0</v>
      </c>
      <c r="BF998" s="197">
        <f>IF(N998="snížená",J998,0)</f>
        <v>0</v>
      </c>
      <c r="BG998" s="197">
        <f>IF(N998="zákl. přenesená",J998,0)</f>
        <v>0</v>
      </c>
      <c r="BH998" s="197">
        <f>IF(N998="sníž. přenesená",J998,0)</f>
        <v>0</v>
      </c>
      <c r="BI998" s="197">
        <f>IF(N998="nulová",J998,0)</f>
        <v>0</v>
      </c>
      <c r="BJ998" s="20" t="s">
        <v>80</v>
      </c>
      <c r="BK998" s="197">
        <f>ROUND(I998*H998,2)</f>
        <v>0</v>
      </c>
      <c r="BL998" s="20" t="s">
        <v>225</v>
      </c>
      <c r="BM998" s="20" t="s">
        <v>1099</v>
      </c>
    </row>
    <row r="999" spans="2:63" s="10" customFormat="1" ht="37.35" customHeight="1">
      <c r="B999" s="172"/>
      <c r="C999" s="173"/>
      <c r="D999" s="174" t="s">
        <v>71</v>
      </c>
      <c r="E999" s="175" t="s">
        <v>1100</v>
      </c>
      <c r="F999" s="175" t="s">
        <v>1101</v>
      </c>
      <c r="G999" s="173"/>
      <c r="H999" s="173"/>
      <c r="I999" s="176"/>
      <c r="J999" s="177">
        <f>BK999</f>
        <v>0</v>
      </c>
      <c r="K999" s="173"/>
      <c r="L999" s="178"/>
      <c r="M999" s="179"/>
      <c r="N999" s="180"/>
      <c r="O999" s="180"/>
      <c r="P999" s="181">
        <f>P1000+P1002+P1005+P1007+P1009+P1012+P1015+P1017+P1019+P1023</f>
        <v>0</v>
      </c>
      <c r="Q999" s="180"/>
      <c r="R999" s="181">
        <f>R1000+R1002+R1005+R1007+R1009+R1012+R1015+R1017+R1019+R1023</f>
        <v>0</v>
      </c>
      <c r="S999" s="180"/>
      <c r="T999" s="182">
        <f>T1000+T1002+T1005+T1007+T1009+T1012+T1015+T1017+T1019+T1023</f>
        <v>0</v>
      </c>
      <c r="AR999" s="183" t="s">
        <v>80</v>
      </c>
      <c r="AT999" s="184" t="s">
        <v>71</v>
      </c>
      <c r="AU999" s="184" t="s">
        <v>72</v>
      </c>
      <c r="AY999" s="183" t="s">
        <v>219</v>
      </c>
      <c r="BK999" s="185">
        <f>BK1000+BK1002+BK1005+BK1007+BK1009+BK1012+BK1015+BK1017+BK1019+BK1023</f>
        <v>0</v>
      </c>
    </row>
    <row r="1000" spans="2:63" s="10" customFormat="1" ht="19.9" customHeight="1">
      <c r="B1000" s="172"/>
      <c r="C1000" s="173"/>
      <c r="D1000" s="174" t="s">
        <v>71</v>
      </c>
      <c r="E1000" s="198" t="s">
        <v>286</v>
      </c>
      <c r="F1000" s="198" t="s">
        <v>287</v>
      </c>
      <c r="G1000" s="173"/>
      <c r="H1000" s="173"/>
      <c r="I1000" s="176"/>
      <c r="J1000" s="199">
        <f>BK1000</f>
        <v>0</v>
      </c>
      <c r="K1000" s="173"/>
      <c r="L1000" s="178"/>
      <c r="M1000" s="179"/>
      <c r="N1000" s="180"/>
      <c r="O1000" s="180"/>
      <c r="P1000" s="181">
        <f>P1001</f>
        <v>0</v>
      </c>
      <c r="Q1000" s="180"/>
      <c r="R1000" s="181">
        <f>R1001</f>
        <v>0</v>
      </c>
      <c r="S1000" s="180"/>
      <c r="T1000" s="182">
        <f>T1001</f>
        <v>0</v>
      </c>
      <c r="AR1000" s="183" t="s">
        <v>80</v>
      </c>
      <c r="AT1000" s="184" t="s">
        <v>71</v>
      </c>
      <c r="AU1000" s="184" t="s">
        <v>80</v>
      </c>
      <c r="AY1000" s="183" t="s">
        <v>219</v>
      </c>
      <c r="BK1000" s="185">
        <f>BK1001</f>
        <v>0</v>
      </c>
    </row>
    <row r="1001" spans="2:65" s="1" customFormat="1" ht="16.5" customHeight="1">
      <c r="B1001" s="37"/>
      <c r="C1001" s="186" t="s">
        <v>676</v>
      </c>
      <c r="D1001" s="186" t="s">
        <v>220</v>
      </c>
      <c r="E1001" s="187" t="s">
        <v>970</v>
      </c>
      <c r="F1001" s="188" t="s">
        <v>971</v>
      </c>
      <c r="G1001" s="189" t="s">
        <v>236</v>
      </c>
      <c r="H1001" s="190">
        <v>1</v>
      </c>
      <c r="I1001" s="191"/>
      <c r="J1001" s="192">
        <f>ROUND(I1001*H1001,2)</f>
        <v>0</v>
      </c>
      <c r="K1001" s="188" t="s">
        <v>224</v>
      </c>
      <c r="L1001" s="57"/>
      <c r="M1001" s="193" t="s">
        <v>21</v>
      </c>
      <c r="N1001" s="194" t="s">
        <v>43</v>
      </c>
      <c r="O1001" s="38"/>
      <c r="P1001" s="195">
        <f>O1001*H1001</f>
        <v>0</v>
      </c>
      <c r="Q1001" s="195">
        <v>0</v>
      </c>
      <c r="R1001" s="195">
        <f>Q1001*H1001</f>
        <v>0</v>
      </c>
      <c r="S1001" s="195">
        <v>0</v>
      </c>
      <c r="T1001" s="196">
        <f>S1001*H1001</f>
        <v>0</v>
      </c>
      <c r="AR1001" s="20" t="s">
        <v>225</v>
      </c>
      <c r="AT1001" s="20" t="s">
        <v>220</v>
      </c>
      <c r="AU1001" s="20" t="s">
        <v>82</v>
      </c>
      <c r="AY1001" s="20" t="s">
        <v>219</v>
      </c>
      <c r="BE1001" s="197">
        <f>IF(N1001="základní",J1001,0)</f>
        <v>0</v>
      </c>
      <c r="BF1001" s="197">
        <f>IF(N1001="snížená",J1001,0)</f>
        <v>0</v>
      </c>
      <c r="BG1001" s="197">
        <f>IF(N1001="zákl. přenesená",J1001,0)</f>
        <v>0</v>
      </c>
      <c r="BH1001" s="197">
        <f>IF(N1001="sníž. přenesená",J1001,0)</f>
        <v>0</v>
      </c>
      <c r="BI1001" s="197">
        <f>IF(N1001="nulová",J1001,0)</f>
        <v>0</v>
      </c>
      <c r="BJ1001" s="20" t="s">
        <v>80</v>
      </c>
      <c r="BK1001" s="197">
        <f>ROUND(I1001*H1001,2)</f>
        <v>0</v>
      </c>
      <c r="BL1001" s="20" t="s">
        <v>225</v>
      </c>
      <c r="BM1001" s="20" t="s">
        <v>1102</v>
      </c>
    </row>
    <row r="1002" spans="2:63" s="10" customFormat="1" ht="29.85" customHeight="1">
      <c r="B1002" s="172"/>
      <c r="C1002" s="173"/>
      <c r="D1002" s="174" t="s">
        <v>71</v>
      </c>
      <c r="E1002" s="198" t="s">
        <v>973</v>
      </c>
      <c r="F1002" s="198" t="s">
        <v>974</v>
      </c>
      <c r="G1002" s="173"/>
      <c r="H1002" s="173"/>
      <c r="I1002" s="176"/>
      <c r="J1002" s="199">
        <f>BK1002</f>
        <v>0</v>
      </c>
      <c r="K1002" s="173"/>
      <c r="L1002" s="178"/>
      <c r="M1002" s="179"/>
      <c r="N1002" s="180"/>
      <c r="O1002" s="180"/>
      <c r="P1002" s="181">
        <f>SUM(P1003:P1004)</f>
        <v>0</v>
      </c>
      <c r="Q1002" s="180"/>
      <c r="R1002" s="181">
        <f>SUM(R1003:R1004)</f>
        <v>0</v>
      </c>
      <c r="S1002" s="180"/>
      <c r="T1002" s="182">
        <f>SUM(T1003:T1004)</f>
        <v>0</v>
      </c>
      <c r="AR1002" s="183" t="s">
        <v>80</v>
      </c>
      <c r="AT1002" s="184" t="s">
        <v>71</v>
      </c>
      <c r="AU1002" s="184" t="s">
        <v>80</v>
      </c>
      <c r="AY1002" s="183" t="s">
        <v>219</v>
      </c>
      <c r="BK1002" s="185">
        <f>SUM(BK1003:BK1004)</f>
        <v>0</v>
      </c>
    </row>
    <row r="1003" spans="2:65" s="1" customFormat="1" ht="16.5" customHeight="1">
      <c r="B1003" s="37"/>
      <c r="C1003" s="186" t="s">
        <v>1103</v>
      </c>
      <c r="D1003" s="186" t="s">
        <v>220</v>
      </c>
      <c r="E1003" s="187" t="s">
        <v>976</v>
      </c>
      <c r="F1003" s="188" t="s">
        <v>977</v>
      </c>
      <c r="G1003" s="189" t="s">
        <v>236</v>
      </c>
      <c r="H1003" s="190">
        <v>2</v>
      </c>
      <c r="I1003" s="191"/>
      <c r="J1003" s="192">
        <f>ROUND(I1003*H1003,2)</f>
        <v>0</v>
      </c>
      <c r="K1003" s="188" t="s">
        <v>224</v>
      </c>
      <c r="L1003" s="57"/>
      <c r="M1003" s="193" t="s">
        <v>21</v>
      </c>
      <c r="N1003" s="194" t="s">
        <v>43</v>
      </c>
      <c r="O1003" s="38"/>
      <c r="P1003" s="195">
        <f>O1003*H1003</f>
        <v>0</v>
      </c>
      <c r="Q1003" s="195">
        <v>0</v>
      </c>
      <c r="R1003" s="195">
        <f>Q1003*H1003</f>
        <v>0</v>
      </c>
      <c r="S1003" s="195">
        <v>0</v>
      </c>
      <c r="T1003" s="196">
        <f>S1003*H1003</f>
        <v>0</v>
      </c>
      <c r="AR1003" s="20" t="s">
        <v>225</v>
      </c>
      <c r="AT1003" s="20" t="s">
        <v>220</v>
      </c>
      <c r="AU1003" s="20" t="s">
        <v>82</v>
      </c>
      <c r="AY1003" s="20" t="s">
        <v>219</v>
      </c>
      <c r="BE1003" s="197">
        <f>IF(N1003="základní",J1003,0)</f>
        <v>0</v>
      </c>
      <c r="BF1003" s="197">
        <f>IF(N1003="snížená",J1003,0)</f>
        <v>0</v>
      </c>
      <c r="BG1003" s="197">
        <f>IF(N1003="zákl. přenesená",J1003,0)</f>
        <v>0</v>
      </c>
      <c r="BH1003" s="197">
        <f>IF(N1003="sníž. přenesená",J1003,0)</f>
        <v>0</v>
      </c>
      <c r="BI1003" s="197">
        <f>IF(N1003="nulová",J1003,0)</f>
        <v>0</v>
      </c>
      <c r="BJ1003" s="20" t="s">
        <v>80</v>
      </c>
      <c r="BK1003" s="197">
        <f>ROUND(I1003*H1003,2)</f>
        <v>0</v>
      </c>
      <c r="BL1003" s="20" t="s">
        <v>225</v>
      </c>
      <c r="BM1003" s="20" t="s">
        <v>1104</v>
      </c>
    </row>
    <row r="1004" spans="2:65" s="1" customFormat="1" ht="16.5" customHeight="1">
      <c r="B1004" s="37"/>
      <c r="C1004" s="186" t="s">
        <v>679</v>
      </c>
      <c r="D1004" s="186" t="s">
        <v>220</v>
      </c>
      <c r="E1004" s="187" t="s">
        <v>979</v>
      </c>
      <c r="F1004" s="188" t="s">
        <v>980</v>
      </c>
      <c r="G1004" s="189" t="s">
        <v>236</v>
      </c>
      <c r="H1004" s="190">
        <v>1</v>
      </c>
      <c r="I1004" s="191"/>
      <c r="J1004" s="192">
        <f>ROUND(I1004*H1004,2)</f>
        <v>0</v>
      </c>
      <c r="K1004" s="188" t="s">
        <v>224</v>
      </c>
      <c r="L1004" s="57"/>
      <c r="M1004" s="193" t="s">
        <v>21</v>
      </c>
      <c r="N1004" s="194" t="s">
        <v>43</v>
      </c>
      <c r="O1004" s="38"/>
      <c r="P1004" s="195">
        <f>O1004*H1004</f>
        <v>0</v>
      </c>
      <c r="Q1004" s="195">
        <v>0</v>
      </c>
      <c r="R1004" s="195">
        <f>Q1004*H1004</f>
        <v>0</v>
      </c>
      <c r="S1004" s="195">
        <v>0</v>
      </c>
      <c r="T1004" s="196">
        <f>S1004*H1004</f>
        <v>0</v>
      </c>
      <c r="AR1004" s="20" t="s">
        <v>225</v>
      </c>
      <c r="AT1004" s="20" t="s">
        <v>220</v>
      </c>
      <c r="AU1004" s="20" t="s">
        <v>82</v>
      </c>
      <c r="AY1004" s="20" t="s">
        <v>219</v>
      </c>
      <c r="BE1004" s="197">
        <f>IF(N1004="základní",J1004,0)</f>
        <v>0</v>
      </c>
      <c r="BF1004" s="197">
        <f>IF(N1004="snížená",J1004,0)</f>
        <v>0</v>
      </c>
      <c r="BG1004" s="197">
        <f>IF(N1004="zákl. přenesená",J1004,0)</f>
        <v>0</v>
      </c>
      <c r="BH1004" s="197">
        <f>IF(N1004="sníž. přenesená",J1004,0)</f>
        <v>0</v>
      </c>
      <c r="BI1004" s="197">
        <f>IF(N1004="nulová",J1004,0)</f>
        <v>0</v>
      </c>
      <c r="BJ1004" s="20" t="s">
        <v>80</v>
      </c>
      <c r="BK1004" s="197">
        <f>ROUND(I1004*H1004,2)</f>
        <v>0</v>
      </c>
      <c r="BL1004" s="20" t="s">
        <v>225</v>
      </c>
      <c r="BM1004" s="20" t="s">
        <v>1105</v>
      </c>
    </row>
    <row r="1005" spans="2:63" s="10" customFormat="1" ht="29.85" customHeight="1">
      <c r="B1005" s="172"/>
      <c r="C1005" s="173"/>
      <c r="D1005" s="174" t="s">
        <v>71</v>
      </c>
      <c r="E1005" s="198" t="s">
        <v>995</v>
      </c>
      <c r="F1005" s="198" t="s">
        <v>996</v>
      </c>
      <c r="G1005" s="173"/>
      <c r="H1005" s="173"/>
      <c r="I1005" s="176"/>
      <c r="J1005" s="199">
        <f>BK1005</f>
        <v>0</v>
      </c>
      <c r="K1005" s="173"/>
      <c r="L1005" s="178"/>
      <c r="M1005" s="179"/>
      <c r="N1005" s="180"/>
      <c r="O1005" s="180"/>
      <c r="P1005" s="181">
        <f>P1006</f>
        <v>0</v>
      </c>
      <c r="Q1005" s="180"/>
      <c r="R1005" s="181">
        <f>R1006</f>
        <v>0</v>
      </c>
      <c r="S1005" s="180"/>
      <c r="T1005" s="182">
        <f>T1006</f>
        <v>0</v>
      </c>
      <c r="AR1005" s="183" t="s">
        <v>80</v>
      </c>
      <c r="AT1005" s="184" t="s">
        <v>71</v>
      </c>
      <c r="AU1005" s="184" t="s">
        <v>80</v>
      </c>
      <c r="AY1005" s="183" t="s">
        <v>219</v>
      </c>
      <c r="BK1005" s="185">
        <f>BK1006</f>
        <v>0</v>
      </c>
    </row>
    <row r="1006" spans="2:65" s="1" customFormat="1" ht="16.5" customHeight="1">
      <c r="B1006" s="37"/>
      <c r="C1006" s="186" t="s">
        <v>1106</v>
      </c>
      <c r="D1006" s="186" t="s">
        <v>220</v>
      </c>
      <c r="E1006" s="187" t="s">
        <v>997</v>
      </c>
      <c r="F1006" s="188" t="s">
        <v>998</v>
      </c>
      <c r="G1006" s="189" t="s">
        <v>236</v>
      </c>
      <c r="H1006" s="190">
        <v>1</v>
      </c>
      <c r="I1006" s="191"/>
      <c r="J1006" s="192">
        <f>ROUND(I1006*H1006,2)</f>
        <v>0</v>
      </c>
      <c r="K1006" s="188" t="s">
        <v>224</v>
      </c>
      <c r="L1006" s="57"/>
      <c r="M1006" s="193" t="s">
        <v>21</v>
      </c>
      <c r="N1006" s="194" t="s">
        <v>43</v>
      </c>
      <c r="O1006" s="38"/>
      <c r="P1006" s="195">
        <f>O1006*H1006</f>
        <v>0</v>
      </c>
      <c r="Q1006" s="195">
        <v>0</v>
      </c>
      <c r="R1006" s="195">
        <f>Q1006*H1006</f>
        <v>0</v>
      </c>
      <c r="S1006" s="195">
        <v>0</v>
      </c>
      <c r="T1006" s="196">
        <f>S1006*H1006</f>
        <v>0</v>
      </c>
      <c r="AR1006" s="20" t="s">
        <v>225</v>
      </c>
      <c r="AT1006" s="20" t="s">
        <v>220</v>
      </c>
      <c r="AU1006" s="20" t="s">
        <v>82</v>
      </c>
      <c r="AY1006" s="20" t="s">
        <v>219</v>
      </c>
      <c r="BE1006" s="197">
        <f>IF(N1006="základní",J1006,0)</f>
        <v>0</v>
      </c>
      <c r="BF1006" s="197">
        <f>IF(N1006="snížená",J1006,0)</f>
        <v>0</v>
      </c>
      <c r="BG1006" s="197">
        <f>IF(N1006="zákl. přenesená",J1006,0)</f>
        <v>0</v>
      </c>
      <c r="BH1006" s="197">
        <f>IF(N1006="sníž. přenesená",J1006,0)</f>
        <v>0</v>
      </c>
      <c r="BI1006" s="197">
        <f>IF(N1006="nulová",J1006,0)</f>
        <v>0</v>
      </c>
      <c r="BJ1006" s="20" t="s">
        <v>80</v>
      </c>
      <c r="BK1006" s="197">
        <f>ROUND(I1006*H1006,2)</f>
        <v>0</v>
      </c>
      <c r="BL1006" s="20" t="s">
        <v>225</v>
      </c>
      <c r="BM1006" s="20" t="s">
        <v>1107</v>
      </c>
    </row>
    <row r="1007" spans="2:63" s="10" customFormat="1" ht="29.85" customHeight="1">
      <c r="B1007" s="172"/>
      <c r="C1007" s="173"/>
      <c r="D1007" s="174" t="s">
        <v>71</v>
      </c>
      <c r="E1007" s="198" t="s">
        <v>1000</v>
      </c>
      <c r="F1007" s="198" t="s">
        <v>1001</v>
      </c>
      <c r="G1007" s="173"/>
      <c r="H1007" s="173"/>
      <c r="I1007" s="176"/>
      <c r="J1007" s="199">
        <f>BK1007</f>
        <v>0</v>
      </c>
      <c r="K1007" s="173"/>
      <c r="L1007" s="178"/>
      <c r="M1007" s="179"/>
      <c r="N1007" s="180"/>
      <c r="O1007" s="180"/>
      <c r="P1007" s="181">
        <f>P1008</f>
        <v>0</v>
      </c>
      <c r="Q1007" s="180"/>
      <c r="R1007" s="181">
        <f>R1008</f>
        <v>0</v>
      </c>
      <c r="S1007" s="180"/>
      <c r="T1007" s="182">
        <f>T1008</f>
        <v>0</v>
      </c>
      <c r="AR1007" s="183" t="s">
        <v>80</v>
      </c>
      <c r="AT1007" s="184" t="s">
        <v>71</v>
      </c>
      <c r="AU1007" s="184" t="s">
        <v>80</v>
      </c>
      <c r="AY1007" s="183" t="s">
        <v>219</v>
      </c>
      <c r="BK1007" s="185">
        <f>BK1008</f>
        <v>0</v>
      </c>
    </row>
    <row r="1008" spans="2:65" s="1" customFormat="1" ht="16.5" customHeight="1">
      <c r="B1008" s="37"/>
      <c r="C1008" s="186" t="s">
        <v>680</v>
      </c>
      <c r="D1008" s="186" t="s">
        <v>220</v>
      </c>
      <c r="E1008" s="187" t="s">
        <v>1003</v>
      </c>
      <c r="F1008" s="188" t="s">
        <v>1004</v>
      </c>
      <c r="G1008" s="189" t="s">
        <v>236</v>
      </c>
      <c r="H1008" s="190">
        <v>1</v>
      </c>
      <c r="I1008" s="191"/>
      <c r="J1008" s="192">
        <f>ROUND(I1008*H1008,2)</f>
        <v>0</v>
      </c>
      <c r="K1008" s="188" t="s">
        <v>224</v>
      </c>
      <c r="L1008" s="57"/>
      <c r="M1008" s="193" t="s">
        <v>21</v>
      </c>
      <c r="N1008" s="194" t="s">
        <v>43</v>
      </c>
      <c r="O1008" s="38"/>
      <c r="P1008" s="195">
        <f>O1008*H1008</f>
        <v>0</v>
      </c>
      <c r="Q1008" s="195">
        <v>0</v>
      </c>
      <c r="R1008" s="195">
        <f>Q1008*H1008</f>
        <v>0</v>
      </c>
      <c r="S1008" s="195">
        <v>0</v>
      </c>
      <c r="T1008" s="196">
        <f>S1008*H1008</f>
        <v>0</v>
      </c>
      <c r="AR1008" s="20" t="s">
        <v>225</v>
      </c>
      <c r="AT1008" s="20" t="s">
        <v>220</v>
      </c>
      <c r="AU1008" s="20" t="s">
        <v>82</v>
      </c>
      <c r="AY1008" s="20" t="s">
        <v>219</v>
      </c>
      <c r="BE1008" s="197">
        <f>IF(N1008="základní",J1008,0)</f>
        <v>0</v>
      </c>
      <c r="BF1008" s="197">
        <f>IF(N1008="snížená",J1008,0)</f>
        <v>0</v>
      </c>
      <c r="BG1008" s="197">
        <f>IF(N1008="zákl. přenesená",J1008,0)</f>
        <v>0</v>
      </c>
      <c r="BH1008" s="197">
        <f>IF(N1008="sníž. přenesená",J1008,0)</f>
        <v>0</v>
      </c>
      <c r="BI1008" s="197">
        <f>IF(N1008="nulová",J1008,0)</f>
        <v>0</v>
      </c>
      <c r="BJ1008" s="20" t="s">
        <v>80</v>
      </c>
      <c r="BK1008" s="197">
        <f>ROUND(I1008*H1008,2)</f>
        <v>0</v>
      </c>
      <c r="BL1008" s="20" t="s">
        <v>225</v>
      </c>
      <c r="BM1008" s="20" t="s">
        <v>1108</v>
      </c>
    </row>
    <row r="1009" spans="2:63" s="10" customFormat="1" ht="29.85" customHeight="1">
      <c r="B1009" s="172"/>
      <c r="C1009" s="173"/>
      <c r="D1009" s="174" t="s">
        <v>71</v>
      </c>
      <c r="E1009" s="198" t="s">
        <v>1006</v>
      </c>
      <c r="F1009" s="198" t="s">
        <v>1007</v>
      </c>
      <c r="G1009" s="173"/>
      <c r="H1009" s="173"/>
      <c r="I1009" s="176"/>
      <c r="J1009" s="199">
        <f>BK1009</f>
        <v>0</v>
      </c>
      <c r="K1009" s="173"/>
      <c r="L1009" s="178"/>
      <c r="M1009" s="179"/>
      <c r="N1009" s="180"/>
      <c r="O1009" s="180"/>
      <c r="P1009" s="181">
        <f>SUM(P1010:P1011)</f>
        <v>0</v>
      </c>
      <c r="Q1009" s="180"/>
      <c r="R1009" s="181">
        <f>SUM(R1010:R1011)</f>
        <v>0</v>
      </c>
      <c r="S1009" s="180"/>
      <c r="T1009" s="182">
        <f>SUM(T1010:T1011)</f>
        <v>0</v>
      </c>
      <c r="AR1009" s="183" t="s">
        <v>80</v>
      </c>
      <c r="AT1009" s="184" t="s">
        <v>71</v>
      </c>
      <c r="AU1009" s="184" t="s">
        <v>80</v>
      </c>
      <c r="AY1009" s="183" t="s">
        <v>219</v>
      </c>
      <c r="BK1009" s="185">
        <f>SUM(BK1010:BK1011)</f>
        <v>0</v>
      </c>
    </row>
    <row r="1010" spans="2:65" s="1" customFormat="1" ht="16.5" customHeight="1">
      <c r="B1010" s="37"/>
      <c r="C1010" s="186" t="s">
        <v>1109</v>
      </c>
      <c r="D1010" s="186" t="s">
        <v>220</v>
      </c>
      <c r="E1010" s="187" t="s">
        <v>1008</v>
      </c>
      <c r="F1010" s="188" t="s">
        <v>1009</v>
      </c>
      <c r="G1010" s="189" t="s">
        <v>236</v>
      </c>
      <c r="H1010" s="190">
        <v>1</v>
      </c>
      <c r="I1010" s="191"/>
      <c r="J1010" s="192">
        <f>ROUND(I1010*H1010,2)</f>
        <v>0</v>
      </c>
      <c r="K1010" s="188" t="s">
        <v>224</v>
      </c>
      <c r="L1010" s="57"/>
      <c r="M1010" s="193" t="s">
        <v>21</v>
      </c>
      <c r="N1010" s="194" t="s">
        <v>43</v>
      </c>
      <c r="O1010" s="38"/>
      <c r="P1010" s="195">
        <f>O1010*H1010</f>
        <v>0</v>
      </c>
      <c r="Q1010" s="195">
        <v>0</v>
      </c>
      <c r="R1010" s="195">
        <f>Q1010*H1010</f>
        <v>0</v>
      </c>
      <c r="S1010" s="195">
        <v>0</v>
      </c>
      <c r="T1010" s="196">
        <f>S1010*H1010</f>
        <v>0</v>
      </c>
      <c r="AR1010" s="20" t="s">
        <v>225</v>
      </c>
      <c r="AT1010" s="20" t="s">
        <v>220</v>
      </c>
      <c r="AU1010" s="20" t="s">
        <v>82</v>
      </c>
      <c r="AY1010" s="20" t="s">
        <v>219</v>
      </c>
      <c r="BE1010" s="197">
        <f>IF(N1010="základní",J1010,0)</f>
        <v>0</v>
      </c>
      <c r="BF1010" s="197">
        <f>IF(N1010="snížená",J1010,0)</f>
        <v>0</v>
      </c>
      <c r="BG1010" s="197">
        <f>IF(N1010="zákl. přenesená",J1010,0)</f>
        <v>0</v>
      </c>
      <c r="BH1010" s="197">
        <f>IF(N1010="sníž. přenesená",J1010,0)</f>
        <v>0</v>
      </c>
      <c r="BI1010" s="197">
        <f>IF(N1010="nulová",J1010,0)</f>
        <v>0</v>
      </c>
      <c r="BJ1010" s="20" t="s">
        <v>80</v>
      </c>
      <c r="BK1010" s="197">
        <f>ROUND(I1010*H1010,2)</f>
        <v>0</v>
      </c>
      <c r="BL1010" s="20" t="s">
        <v>225</v>
      </c>
      <c r="BM1010" s="20" t="s">
        <v>1110</v>
      </c>
    </row>
    <row r="1011" spans="2:65" s="1" customFormat="1" ht="16.5" customHeight="1">
      <c r="B1011" s="37"/>
      <c r="C1011" s="186" t="s">
        <v>682</v>
      </c>
      <c r="D1011" s="186" t="s">
        <v>220</v>
      </c>
      <c r="E1011" s="187" t="s">
        <v>1012</v>
      </c>
      <c r="F1011" s="188" t="s">
        <v>1013</v>
      </c>
      <c r="G1011" s="189" t="s">
        <v>236</v>
      </c>
      <c r="H1011" s="190">
        <v>2</v>
      </c>
      <c r="I1011" s="191"/>
      <c r="J1011" s="192">
        <f>ROUND(I1011*H1011,2)</f>
        <v>0</v>
      </c>
      <c r="K1011" s="188" t="s">
        <v>224</v>
      </c>
      <c r="L1011" s="57"/>
      <c r="M1011" s="193" t="s">
        <v>21</v>
      </c>
      <c r="N1011" s="194" t="s">
        <v>43</v>
      </c>
      <c r="O1011" s="38"/>
      <c r="P1011" s="195">
        <f>O1011*H1011</f>
        <v>0</v>
      </c>
      <c r="Q1011" s="195">
        <v>0</v>
      </c>
      <c r="R1011" s="195">
        <f>Q1011*H1011</f>
        <v>0</v>
      </c>
      <c r="S1011" s="195">
        <v>0</v>
      </c>
      <c r="T1011" s="196">
        <f>S1011*H1011</f>
        <v>0</v>
      </c>
      <c r="AR1011" s="20" t="s">
        <v>225</v>
      </c>
      <c r="AT1011" s="20" t="s">
        <v>220</v>
      </c>
      <c r="AU1011" s="20" t="s">
        <v>82</v>
      </c>
      <c r="AY1011" s="20" t="s">
        <v>219</v>
      </c>
      <c r="BE1011" s="197">
        <f>IF(N1011="základní",J1011,0)</f>
        <v>0</v>
      </c>
      <c r="BF1011" s="197">
        <f>IF(N1011="snížená",J1011,0)</f>
        <v>0</v>
      </c>
      <c r="BG1011" s="197">
        <f>IF(N1011="zákl. přenesená",J1011,0)</f>
        <v>0</v>
      </c>
      <c r="BH1011" s="197">
        <f>IF(N1011="sníž. přenesená",J1011,0)</f>
        <v>0</v>
      </c>
      <c r="BI1011" s="197">
        <f>IF(N1011="nulová",J1011,0)</f>
        <v>0</v>
      </c>
      <c r="BJ1011" s="20" t="s">
        <v>80</v>
      </c>
      <c r="BK1011" s="197">
        <f>ROUND(I1011*H1011,2)</f>
        <v>0</v>
      </c>
      <c r="BL1011" s="20" t="s">
        <v>225</v>
      </c>
      <c r="BM1011" s="20" t="s">
        <v>1111</v>
      </c>
    </row>
    <row r="1012" spans="2:63" s="10" customFormat="1" ht="29.85" customHeight="1">
      <c r="B1012" s="172"/>
      <c r="C1012" s="173"/>
      <c r="D1012" s="174" t="s">
        <v>71</v>
      </c>
      <c r="E1012" s="198" t="s">
        <v>1015</v>
      </c>
      <c r="F1012" s="198" t="s">
        <v>1016</v>
      </c>
      <c r="G1012" s="173"/>
      <c r="H1012" s="173"/>
      <c r="I1012" s="176"/>
      <c r="J1012" s="199">
        <f>BK1012</f>
        <v>0</v>
      </c>
      <c r="K1012" s="173"/>
      <c r="L1012" s="178"/>
      <c r="M1012" s="179"/>
      <c r="N1012" s="180"/>
      <c r="O1012" s="180"/>
      <c r="P1012" s="181">
        <f>SUM(P1013:P1014)</f>
        <v>0</v>
      </c>
      <c r="Q1012" s="180"/>
      <c r="R1012" s="181">
        <f>SUM(R1013:R1014)</f>
        <v>0</v>
      </c>
      <c r="S1012" s="180"/>
      <c r="T1012" s="182">
        <f>SUM(T1013:T1014)</f>
        <v>0</v>
      </c>
      <c r="AR1012" s="183" t="s">
        <v>80</v>
      </c>
      <c r="AT1012" s="184" t="s">
        <v>71</v>
      </c>
      <c r="AU1012" s="184" t="s">
        <v>80</v>
      </c>
      <c r="AY1012" s="183" t="s">
        <v>219</v>
      </c>
      <c r="BK1012" s="185">
        <f>SUM(BK1013:BK1014)</f>
        <v>0</v>
      </c>
    </row>
    <row r="1013" spans="2:65" s="1" customFormat="1" ht="16.5" customHeight="1">
      <c r="B1013" s="37"/>
      <c r="C1013" s="186" t="s">
        <v>1112</v>
      </c>
      <c r="D1013" s="186" t="s">
        <v>220</v>
      </c>
      <c r="E1013" s="187" t="s">
        <v>1079</v>
      </c>
      <c r="F1013" s="188" t="s">
        <v>1080</v>
      </c>
      <c r="G1013" s="189" t="s">
        <v>236</v>
      </c>
      <c r="H1013" s="190">
        <v>1</v>
      </c>
      <c r="I1013" s="191"/>
      <c r="J1013" s="192">
        <f>ROUND(I1013*H1013,2)</f>
        <v>0</v>
      </c>
      <c r="K1013" s="188" t="s">
        <v>224</v>
      </c>
      <c r="L1013" s="57"/>
      <c r="M1013" s="193" t="s">
        <v>21</v>
      </c>
      <c r="N1013" s="194" t="s">
        <v>43</v>
      </c>
      <c r="O1013" s="38"/>
      <c r="P1013" s="195">
        <f>O1013*H1013</f>
        <v>0</v>
      </c>
      <c r="Q1013" s="195">
        <v>0</v>
      </c>
      <c r="R1013" s="195">
        <f>Q1013*H1013</f>
        <v>0</v>
      </c>
      <c r="S1013" s="195">
        <v>0</v>
      </c>
      <c r="T1013" s="196">
        <f>S1013*H1013</f>
        <v>0</v>
      </c>
      <c r="AR1013" s="20" t="s">
        <v>225</v>
      </c>
      <c r="AT1013" s="20" t="s">
        <v>220</v>
      </c>
      <c r="AU1013" s="20" t="s">
        <v>82</v>
      </c>
      <c r="AY1013" s="20" t="s">
        <v>219</v>
      </c>
      <c r="BE1013" s="197">
        <f>IF(N1013="základní",J1013,0)</f>
        <v>0</v>
      </c>
      <c r="BF1013" s="197">
        <f>IF(N1013="snížená",J1013,0)</f>
        <v>0</v>
      </c>
      <c r="BG1013" s="197">
        <f>IF(N1013="zákl. přenesená",J1013,0)</f>
        <v>0</v>
      </c>
      <c r="BH1013" s="197">
        <f>IF(N1013="sníž. přenesená",J1013,0)</f>
        <v>0</v>
      </c>
      <c r="BI1013" s="197">
        <f>IF(N1013="nulová",J1013,0)</f>
        <v>0</v>
      </c>
      <c r="BJ1013" s="20" t="s">
        <v>80</v>
      </c>
      <c r="BK1013" s="197">
        <f>ROUND(I1013*H1013,2)</f>
        <v>0</v>
      </c>
      <c r="BL1013" s="20" t="s">
        <v>225</v>
      </c>
      <c r="BM1013" s="20" t="s">
        <v>1113</v>
      </c>
    </row>
    <row r="1014" spans="2:65" s="1" customFormat="1" ht="16.5" customHeight="1">
      <c r="B1014" s="37"/>
      <c r="C1014" s="186" t="s">
        <v>683</v>
      </c>
      <c r="D1014" s="186" t="s">
        <v>220</v>
      </c>
      <c r="E1014" s="187" t="s">
        <v>1021</v>
      </c>
      <c r="F1014" s="188" t="s">
        <v>1022</v>
      </c>
      <c r="G1014" s="189" t="s">
        <v>236</v>
      </c>
      <c r="H1014" s="190">
        <v>2</v>
      </c>
      <c r="I1014" s="191"/>
      <c r="J1014" s="192">
        <f>ROUND(I1014*H1014,2)</f>
        <v>0</v>
      </c>
      <c r="K1014" s="188" t="s">
        <v>224</v>
      </c>
      <c r="L1014" s="57"/>
      <c r="M1014" s="193" t="s">
        <v>21</v>
      </c>
      <c r="N1014" s="194" t="s">
        <v>43</v>
      </c>
      <c r="O1014" s="38"/>
      <c r="P1014" s="195">
        <f>O1014*H1014</f>
        <v>0</v>
      </c>
      <c r="Q1014" s="195">
        <v>0</v>
      </c>
      <c r="R1014" s="195">
        <f>Q1014*H1014</f>
        <v>0</v>
      </c>
      <c r="S1014" s="195">
        <v>0</v>
      </c>
      <c r="T1014" s="196">
        <f>S1014*H1014</f>
        <v>0</v>
      </c>
      <c r="AR1014" s="20" t="s">
        <v>225</v>
      </c>
      <c r="AT1014" s="20" t="s">
        <v>220</v>
      </c>
      <c r="AU1014" s="20" t="s">
        <v>82</v>
      </c>
      <c r="AY1014" s="20" t="s">
        <v>219</v>
      </c>
      <c r="BE1014" s="197">
        <f>IF(N1014="základní",J1014,0)</f>
        <v>0</v>
      </c>
      <c r="BF1014" s="197">
        <f>IF(N1014="snížená",J1014,0)</f>
        <v>0</v>
      </c>
      <c r="BG1014" s="197">
        <f>IF(N1014="zákl. přenesená",J1014,0)</f>
        <v>0</v>
      </c>
      <c r="BH1014" s="197">
        <f>IF(N1014="sníž. přenesená",J1014,0)</f>
        <v>0</v>
      </c>
      <c r="BI1014" s="197">
        <f>IF(N1014="nulová",J1014,0)</f>
        <v>0</v>
      </c>
      <c r="BJ1014" s="20" t="s">
        <v>80</v>
      </c>
      <c r="BK1014" s="197">
        <f>ROUND(I1014*H1014,2)</f>
        <v>0</v>
      </c>
      <c r="BL1014" s="20" t="s">
        <v>225</v>
      </c>
      <c r="BM1014" s="20" t="s">
        <v>1114</v>
      </c>
    </row>
    <row r="1015" spans="2:63" s="10" customFormat="1" ht="29.85" customHeight="1">
      <c r="B1015" s="172"/>
      <c r="C1015" s="173"/>
      <c r="D1015" s="174" t="s">
        <v>71</v>
      </c>
      <c r="E1015" s="198" t="s">
        <v>1051</v>
      </c>
      <c r="F1015" s="198" t="s">
        <v>1052</v>
      </c>
      <c r="G1015" s="173"/>
      <c r="H1015" s="173"/>
      <c r="I1015" s="176"/>
      <c r="J1015" s="199">
        <f>BK1015</f>
        <v>0</v>
      </c>
      <c r="K1015" s="173"/>
      <c r="L1015" s="178"/>
      <c r="M1015" s="179"/>
      <c r="N1015" s="180"/>
      <c r="O1015" s="180"/>
      <c r="P1015" s="181">
        <f>P1016</f>
        <v>0</v>
      </c>
      <c r="Q1015" s="180"/>
      <c r="R1015" s="181">
        <f>R1016</f>
        <v>0</v>
      </c>
      <c r="S1015" s="180"/>
      <c r="T1015" s="182">
        <f>T1016</f>
        <v>0</v>
      </c>
      <c r="AR1015" s="183" t="s">
        <v>80</v>
      </c>
      <c r="AT1015" s="184" t="s">
        <v>71</v>
      </c>
      <c r="AU1015" s="184" t="s">
        <v>80</v>
      </c>
      <c r="AY1015" s="183" t="s">
        <v>219</v>
      </c>
      <c r="BK1015" s="185">
        <f>BK1016</f>
        <v>0</v>
      </c>
    </row>
    <row r="1016" spans="2:65" s="1" customFormat="1" ht="16.5" customHeight="1">
      <c r="B1016" s="37"/>
      <c r="C1016" s="186" t="s">
        <v>1115</v>
      </c>
      <c r="D1016" s="186" t="s">
        <v>220</v>
      </c>
      <c r="E1016" s="187" t="s">
        <v>1053</v>
      </c>
      <c r="F1016" s="188" t="s">
        <v>1054</v>
      </c>
      <c r="G1016" s="189" t="s">
        <v>1055</v>
      </c>
      <c r="H1016" s="190">
        <v>30</v>
      </c>
      <c r="I1016" s="191"/>
      <c r="J1016" s="192">
        <f>ROUND(I1016*H1016,2)</f>
        <v>0</v>
      </c>
      <c r="K1016" s="188" t="s">
        <v>224</v>
      </c>
      <c r="L1016" s="57"/>
      <c r="M1016" s="193" t="s">
        <v>21</v>
      </c>
      <c r="N1016" s="194" t="s">
        <v>43</v>
      </c>
      <c r="O1016" s="38"/>
      <c r="P1016" s="195">
        <f>O1016*H1016</f>
        <v>0</v>
      </c>
      <c r="Q1016" s="195">
        <v>0</v>
      </c>
      <c r="R1016" s="195">
        <f>Q1016*H1016</f>
        <v>0</v>
      </c>
      <c r="S1016" s="195">
        <v>0</v>
      </c>
      <c r="T1016" s="196">
        <f>S1016*H1016</f>
        <v>0</v>
      </c>
      <c r="AR1016" s="20" t="s">
        <v>225</v>
      </c>
      <c r="AT1016" s="20" t="s">
        <v>220</v>
      </c>
      <c r="AU1016" s="20" t="s">
        <v>82</v>
      </c>
      <c r="AY1016" s="20" t="s">
        <v>219</v>
      </c>
      <c r="BE1016" s="197">
        <f>IF(N1016="základní",J1016,0)</f>
        <v>0</v>
      </c>
      <c r="BF1016" s="197">
        <f>IF(N1016="snížená",J1016,0)</f>
        <v>0</v>
      </c>
      <c r="BG1016" s="197">
        <f>IF(N1016="zákl. přenesená",J1016,0)</f>
        <v>0</v>
      </c>
      <c r="BH1016" s="197">
        <f>IF(N1016="sníž. přenesená",J1016,0)</f>
        <v>0</v>
      </c>
      <c r="BI1016" s="197">
        <f>IF(N1016="nulová",J1016,0)</f>
        <v>0</v>
      </c>
      <c r="BJ1016" s="20" t="s">
        <v>80</v>
      </c>
      <c r="BK1016" s="197">
        <f>ROUND(I1016*H1016,2)</f>
        <v>0</v>
      </c>
      <c r="BL1016" s="20" t="s">
        <v>225</v>
      </c>
      <c r="BM1016" s="20" t="s">
        <v>1116</v>
      </c>
    </row>
    <row r="1017" spans="2:63" s="10" customFormat="1" ht="29.85" customHeight="1">
      <c r="B1017" s="172"/>
      <c r="C1017" s="173"/>
      <c r="D1017" s="174" t="s">
        <v>71</v>
      </c>
      <c r="E1017" s="198" t="s">
        <v>1085</v>
      </c>
      <c r="F1017" s="198" t="s">
        <v>1086</v>
      </c>
      <c r="G1017" s="173"/>
      <c r="H1017" s="173"/>
      <c r="I1017" s="176"/>
      <c r="J1017" s="199">
        <f>BK1017</f>
        <v>0</v>
      </c>
      <c r="K1017" s="173"/>
      <c r="L1017" s="178"/>
      <c r="M1017" s="179"/>
      <c r="N1017" s="180"/>
      <c r="O1017" s="180"/>
      <c r="P1017" s="181">
        <f>P1018</f>
        <v>0</v>
      </c>
      <c r="Q1017" s="180"/>
      <c r="R1017" s="181">
        <f>R1018</f>
        <v>0</v>
      </c>
      <c r="S1017" s="180"/>
      <c r="T1017" s="182">
        <f>T1018</f>
        <v>0</v>
      </c>
      <c r="AR1017" s="183" t="s">
        <v>80</v>
      </c>
      <c r="AT1017" s="184" t="s">
        <v>71</v>
      </c>
      <c r="AU1017" s="184" t="s">
        <v>80</v>
      </c>
      <c r="AY1017" s="183" t="s">
        <v>219</v>
      </c>
      <c r="BK1017" s="185">
        <f>BK1018</f>
        <v>0</v>
      </c>
    </row>
    <row r="1018" spans="2:65" s="1" customFormat="1" ht="16.5" customHeight="1">
      <c r="B1018" s="37"/>
      <c r="C1018" s="186" t="s">
        <v>686</v>
      </c>
      <c r="D1018" s="186" t="s">
        <v>220</v>
      </c>
      <c r="E1018" s="187" t="s">
        <v>1087</v>
      </c>
      <c r="F1018" s="188" t="s">
        <v>1088</v>
      </c>
      <c r="G1018" s="189" t="s">
        <v>236</v>
      </c>
      <c r="H1018" s="190">
        <v>1</v>
      </c>
      <c r="I1018" s="191"/>
      <c r="J1018" s="192">
        <f>ROUND(I1018*H1018,2)</f>
        <v>0</v>
      </c>
      <c r="K1018" s="188" t="s">
        <v>224</v>
      </c>
      <c r="L1018" s="57"/>
      <c r="M1018" s="193" t="s">
        <v>21</v>
      </c>
      <c r="N1018" s="194" t="s">
        <v>43</v>
      </c>
      <c r="O1018" s="38"/>
      <c r="P1018" s="195">
        <f>O1018*H1018</f>
        <v>0</v>
      </c>
      <c r="Q1018" s="195">
        <v>0</v>
      </c>
      <c r="R1018" s="195">
        <f>Q1018*H1018</f>
        <v>0</v>
      </c>
      <c r="S1018" s="195">
        <v>0</v>
      </c>
      <c r="T1018" s="196">
        <f>S1018*H1018</f>
        <v>0</v>
      </c>
      <c r="AR1018" s="20" t="s">
        <v>225</v>
      </c>
      <c r="AT1018" s="20" t="s">
        <v>220</v>
      </c>
      <c r="AU1018" s="20" t="s">
        <v>82</v>
      </c>
      <c r="AY1018" s="20" t="s">
        <v>219</v>
      </c>
      <c r="BE1018" s="197">
        <f>IF(N1018="základní",J1018,0)</f>
        <v>0</v>
      </c>
      <c r="BF1018" s="197">
        <f>IF(N1018="snížená",J1018,0)</f>
        <v>0</v>
      </c>
      <c r="BG1018" s="197">
        <f>IF(N1018="zákl. přenesená",J1018,0)</f>
        <v>0</v>
      </c>
      <c r="BH1018" s="197">
        <f>IF(N1018="sníž. přenesená",J1018,0)</f>
        <v>0</v>
      </c>
      <c r="BI1018" s="197">
        <f>IF(N1018="nulová",J1018,0)</f>
        <v>0</v>
      </c>
      <c r="BJ1018" s="20" t="s">
        <v>80</v>
      </c>
      <c r="BK1018" s="197">
        <f>ROUND(I1018*H1018,2)</f>
        <v>0</v>
      </c>
      <c r="BL1018" s="20" t="s">
        <v>225</v>
      </c>
      <c r="BM1018" s="20" t="s">
        <v>1117</v>
      </c>
    </row>
    <row r="1019" spans="2:63" s="10" customFormat="1" ht="29.85" customHeight="1">
      <c r="B1019" s="172"/>
      <c r="C1019" s="173"/>
      <c r="D1019" s="174" t="s">
        <v>71</v>
      </c>
      <c r="E1019" s="198" t="s">
        <v>982</v>
      </c>
      <c r="F1019" s="198" t="s">
        <v>983</v>
      </c>
      <c r="G1019" s="173"/>
      <c r="H1019" s="173"/>
      <c r="I1019" s="176"/>
      <c r="J1019" s="199">
        <f>BK1019</f>
        <v>0</v>
      </c>
      <c r="K1019" s="173"/>
      <c r="L1019" s="178"/>
      <c r="M1019" s="179"/>
      <c r="N1019" s="180"/>
      <c r="O1019" s="180"/>
      <c r="P1019" s="181">
        <f>SUM(P1020:P1022)</f>
        <v>0</v>
      </c>
      <c r="Q1019" s="180"/>
      <c r="R1019" s="181">
        <f>SUM(R1020:R1022)</f>
        <v>0</v>
      </c>
      <c r="S1019" s="180"/>
      <c r="T1019" s="182">
        <f>SUM(T1020:T1022)</f>
        <v>0</v>
      </c>
      <c r="AR1019" s="183" t="s">
        <v>80</v>
      </c>
      <c r="AT1019" s="184" t="s">
        <v>71</v>
      </c>
      <c r="AU1019" s="184" t="s">
        <v>80</v>
      </c>
      <c r="AY1019" s="183" t="s">
        <v>219</v>
      </c>
      <c r="BK1019" s="185">
        <f>SUM(BK1020:BK1022)</f>
        <v>0</v>
      </c>
    </row>
    <row r="1020" spans="2:65" s="1" customFormat="1" ht="16.5" customHeight="1">
      <c r="B1020" s="37"/>
      <c r="C1020" s="186" t="s">
        <v>1118</v>
      </c>
      <c r="D1020" s="186" t="s">
        <v>220</v>
      </c>
      <c r="E1020" s="187" t="s">
        <v>985</v>
      </c>
      <c r="F1020" s="188" t="s">
        <v>986</v>
      </c>
      <c r="G1020" s="189" t="s">
        <v>236</v>
      </c>
      <c r="H1020" s="190">
        <v>1</v>
      </c>
      <c r="I1020" s="191"/>
      <c r="J1020" s="192">
        <f>ROUND(I1020*H1020,2)</f>
        <v>0</v>
      </c>
      <c r="K1020" s="188" t="s">
        <v>224</v>
      </c>
      <c r="L1020" s="57"/>
      <c r="M1020" s="193" t="s">
        <v>21</v>
      </c>
      <c r="N1020" s="194" t="s">
        <v>43</v>
      </c>
      <c r="O1020" s="38"/>
      <c r="P1020" s="195">
        <f>O1020*H1020</f>
        <v>0</v>
      </c>
      <c r="Q1020" s="195">
        <v>0</v>
      </c>
      <c r="R1020" s="195">
        <f>Q1020*H1020</f>
        <v>0</v>
      </c>
      <c r="S1020" s="195">
        <v>0</v>
      </c>
      <c r="T1020" s="196">
        <f>S1020*H1020</f>
        <v>0</v>
      </c>
      <c r="AR1020" s="20" t="s">
        <v>225</v>
      </c>
      <c r="AT1020" s="20" t="s">
        <v>220</v>
      </c>
      <c r="AU1020" s="20" t="s">
        <v>82</v>
      </c>
      <c r="AY1020" s="20" t="s">
        <v>219</v>
      </c>
      <c r="BE1020" s="197">
        <f>IF(N1020="základní",J1020,0)</f>
        <v>0</v>
      </c>
      <c r="BF1020" s="197">
        <f>IF(N1020="snížená",J1020,0)</f>
        <v>0</v>
      </c>
      <c r="BG1020" s="197">
        <f>IF(N1020="zákl. přenesená",J1020,0)</f>
        <v>0</v>
      </c>
      <c r="BH1020" s="197">
        <f>IF(N1020="sníž. přenesená",J1020,0)</f>
        <v>0</v>
      </c>
      <c r="BI1020" s="197">
        <f>IF(N1020="nulová",J1020,0)</f>
        <v>0</v>
      </c>
      <c r="BJ1020" s="20" t="s">
        <v>80</v>
      </c>
      <c r="BK1020" s="197">
        <f>ROUND(I1020*H1020,2)</f>
        <v>0</v>
      </c>
      <c r="BL1020" s="20" t="s">
        <v>225</v>
      </c>
      <c r="BM1020" s="20" t="s">
        <v>1119</v>
      </c>
    </row>
    <row r="1021" spans="2:65" s="1" customFormat="1" ht="16.5" customHeight="1">
      <c r="B1021" s="37"/>
      <c r="C1021" s="186" t="s">
        <v>688</v>
      </c>
      <c r="D1021" s="186" t="s">
        <v>220</v>
      </c>
      <c r="E1021" s="187" t="s">
        <v>988</v>
      </c>
      <c r="F1021" s="188" t="s">
        <v>989</v>
      </c>
      <c r="G1021" s="189" t="s">
        <v>236</v>
      </c>
      <c r="H1021" s="190">
        <v>24</v>
      </c>
      <c r="I1021" s="191"/>
      <c r="J1021" s="192">
        <f>ROUND(I1021*H1021,2)</f>
        <v>0</v>
      </c>
      <c r="K1021" s="188" t="s">
        <v>224</v>
      </c>
      <c r="L1021" s="57"/>
      <c r="M1021" s="193" t="s">
        <v>21</v>
      </c>
      <c r="N1021" s="194" t="s">
        <v>43</v>
      </c>
      <c r="O1021" s="38"/>
      <c r="P1021" s="195">
        <f>O1021*H1021</f>
        <v>0</v>
      </c>
      <c r="Q1021" s="195">
        <v>0</v>
      </c>
      <c r="R1021" s="195">
        <f>Q1021*H1021</f>
        <v>0</v>
      </c>
      <c r="S1021" s="195">
        <v>0</v>
      </c>
      <c r="T1021" s="196">
        <f>S1021*H1021</f>
        <v>0</v>
      </c>
      <c r="AR1021" s="20" t="s">
        <v>225</v>
      </c>
      <c r="AT1021" s="20" t="s">
        <v>220</v>
      </c>
      <c r="AU1021" s="20" t="s">
        <v>82</v>
      </c>
      <c r="AY1021" s="20" t="s">
        <v>219</v>
      </c>
      <c r="BE1021" s="197">
        <f>IF(N1021="základní",J1021,0)</f>
        <v>0</v>
      </c>
      <c r="BF1021" s="197">
        <f>IF(N1021="snížená",J1021,0)</f>
        <v>0</v>
      </c>
      <c r="BG1021" s="197">
        <f>IF(N1021="zákl. přenesená",J1021,0)</f>
        <v>0</v>
      </c>
      <c r="BH1021" s="197">
        <f>IF(N1021="sníž. přenesená",J1021,0)</f>
        <v>0</v>
      </c>
      <c r="BI1021" s="197">
        <f>IF(N1021="nulová",J1021,0)</f>
        <v>0</v>
      </c>
      <c r="BJ1021" s="20" t="s">
        <v>80</v>
      </c>
      <c r="BK1021" s="197">
        <f>ROUND(I1021*H1021,2)</f>
        <v>0</v>
      </c>
      <c r="BL1021" s="20" t="s">
        <v>225</v>
      </c>
      <c r="BM1021" s="20" t="s">
        <v>1120</v>
      </c>
    </row>
    <row r="1022" spans="2:65" s="1" customFormat="1" ht="16.5" customHeight="1">
      <c r="B1022" s="37"/>
      <c r="C1022" s="186" t="s">
        <v>1121</v>
      </c>
      <c r="D1022" s="186" t="s">
        <v>220</v>
      </c>
      <c r="E1022" s="187" t="s">
        <v>992</v>
      </c>
      <c r="F1022" s="188" t="s">
        <v>993</v>
      </c>
      <c r="G1022" s="189" t="s">
        <v>223</v>
      </c>
      <c r="H1022" s="190">
        <v>1</v>
      </c>
      <c r="I1022" s="191"/>
      <c r="J1022" s="192">
        <f>ROUND(I1022*H1022,2)</f>
        <v>0</v>
      </c>
      <c r="K1022" s="188" t="s">
        <v>224</v>
      </c>
      <c r="L1022" s="57"/>
      <c r="M1022" s="193" t="s">
        <v>21</v>
      </c>
      <c r="N1022" s="194" t="s">
        <v>43</v>
      </c>
      <c r="O1022" s="38"/>
      <c r="P1022" s="195">
        <f>O1022*H1022</f>
        <v>0</v>
      </c>
      <c r="Q1022" s="195">
        <v>0</v>
      </c>
      <c r="R1022" s="195">
        <f>Q1022*H1022</f>
        <v>0</v>
      </c>
      <c r="S1022" s="195">
        <v>0</v>
      </c>
      <c r="T1022" s="196">
        <f>S1022*H1022</f>
        <v>0</v>
      </c>
      <c r="AR1022" s="20" t="s">
        <v>225</v>
      </c>
      <c r="AT1022" s="20" t="s">
        <v>220</v>
      </c>
      <c r="AU1022" s="20" t="s">
        <v>82</v>
      </c>
      <c r="AY1022" s="20" t="s">
        <v>219</v>
      </c>
      <c r="BE1022" s="197">
        <f>IF(N1022="základní",J1022,0)</f>
        <v>0</v>
      </c>
      <c r="BF1022" s="197">
        <f>IF(N1022="snížená",J1022,0)</f>
        <v>0</v>
      </c>
      <c r="BG1022" s="197">
        <f>IF(N1022="zákl. přenesená",J1022,0)</f>
        <v>0</v>
      </c>
      <c r="BH1022" s="197">
        <f>IF(N1022="sníž. přenesená",J1022,0)</f>
        <v>0</v>
      </c>
      <c r="BI1022" s="197">
        <f>IF(N1022="nulová",J1022,0)</f>
        <v>0</v>
      </c>
      <c r="BJ1022" s="20" t="s">
        <v>80</v>
      </c>
      <c r="BK1022" s="197">
        <f>ROUND(I1022*H1022,2)</f>
        <v>0</v>
      </c>
      <c r="BL1022" s="20" t="s">
        <v>225</v>
      </c>
      <c r="BM1022" s="20" t="s">
        <v>1122</v>
      </c>
    </row>
    <row r="1023" spans="2:63" s="10" customFormat="1" ht="29.85" customHeight="1">
      <c r="B1023" s="172"/>
      <c r="C1023" s="173"/>
      <c r="D1023" s="174" t="s">
        <v>71</v>
      </c>
      <c r="E1023" s="198" t="s">
        <v>960</v>
      </c>
      <c r="F1023" s="198" t="s">
        <v>961</v>
      </c>
      <c r="G1023" s="173"/>
      <c r="H1023" s="173"/>
      <c r="I1023" s="176"/>
      <c r="J1023" s="199">
        <f>BK1023</f>
        <v>0</v>
      </c>
      <c r="K1023" s="173"/>
      <c r="L1023" s="178"/>
      <c r="M1023" s="179"/>
      <c r="N1023" s="180"/>
      <c r="O1023" s="180"/>
      <c r="P1023" s="181">
        <f>SUM(P1024:P1025)</f>
        <v>0</v>
      </c>
      <c r="Q1023" s="180"/>
      <c r="R1023" s="181">
        <f>SUM(R1024:R1025)</f>
        <v>0</v>
      </c>
      <c r="S1023" s="180"/>
      <c r="T1023" s="182">
        <f>SUM(T1024:T1025)</f>
        <v>0</v>
      </c>
      <c r="AR1023" s="183" t="s">
        <v>80</v>
      </c>
      <c r="AT1023" s="184" t="s">
        <v>71</v>
      </c>
      <c r="AU1023" s="184" t="s">
        <v>80</v>
      </c>
      <c r="AY1023" s="183" t="s">
        <v>219</v>
      </c>
      <c r="BK1023" s="185">
        <f>SUM(BK1024:BK1025)</f>
        <v>0</v>
      </c>
    </row>
    <row r="1024" spans="2:65" s="1" customFormat="1" ht="16.5" customHeight="1">
      <c r="B1024" s="37"/>
      <c r="C1024" s="186" t="s">
        <v>690</v>
      </c>
      <c r="D1024" s="186" t="s">
        <v>220</v>
      </c>
      <c r="E1024" s="187" t="s">
        <v>1095</v>
      </c>
      <c r="F1024" s="188" t="s">
        <v>963</v>
      </c>
      <c r="G1024" s="189" t="s">
        <v>223</v>
      </c>
      <c r="H1024" s="190">
        <v>1</v>
      </c>
      <c r="I1024" s="191"/>
      <c r="J1024" s="192">
        <f>ROUND(I1024*H1024,2)</f>
        <v>0</v>
      </c>
      <c r="K1024" s="188" t="s">
        <v>224</v>
      </c>
      <c r="L1024" s="57"/>
      <c r="M1024" s="193" t="s">
        <v>21</v>
      </c>
      <c r="N1024" s="194" t="s">
        <v>43</v>
      </c>
      <c r="O1024" s="38"/>
      <c r="P1024" s="195">
        <f>O1024*H1024</f>
        <v>0</v>
      </c>
      <c r="Q1024" s="195">
        <v>0</v>
      </c>
      <c r="R1024" s="195">
        <f>Q1024*H1024</f>
        <v>0</v>
      </c>
      <c r="S1024" s="195">
        <v>0</v>
      </c>
      <c r="T1024" s="196">
        <f>S1024*H1024</f>
        <v>0</v>
      </c>
      <c r="AR1024" s="20" t="s">
        <v>225</v>
      </c>
      <c r="AT1024" s="20" t="s">
        <v>220</v>
      </c>
      <c r="AU1024" s="20" t="s">
        <v>82</v>
      </c>
      <c r="AY1024" s="20" t="s">
        <v>219</v>
      </c>
      <c r="BE1024" s="197">
        <f>IF(N1024="základní",J1024,0)</f>
        <v>0</v>
      </c>
      <c r="BF1024" s="197">
        <f>IF(N1024="snížená",J1024,0)</f>
        <v>0</v>
      </c>
      <c r="BG1024" s="197">
        <f>IF(N1024="zákl. přenesená",J1024,0)</f>
        <v>0</v>
      </c>
      <c r="BH1024" s="197">
        <f>IF(N1024="sníž. přenesená",J1024,0)</f>
        <v>0</v>
      </c>
      <c r="BI1024" s="197">
        <f>IF(N1024="nulová",J1024,0)</f>
        <v>0</v>
      </c>
      <c r="BJ1024" s="20" t="s">
        <v>80</v>
      </c>
      <c r="BK1024" s="197">
        <f>ROUND(I1024*H1024,2)</f>
        <v>0</v>
      </c>
      <c r="BL1024" s="20" t="s">
        <v>225</v>
      </c>
      <c r="BM1024" s="20" t="s">
        <v>1123</v>
      </c>
    </row>
    <row r="1025" spans="2:65" s="1" customFormat="1" ht="16.5" customHeight="1">
      <c r="B1025" s="37"/>
      <c r="C1025" s="186" t="s">
        <v>1124</v>
      </c>
      <c r="D1025" s="186" t="s">
        <v>220</v>
      </c>
      <c r="E1025" s="187" t="s">
        <v>1098</v>
      </c>
      <c r="F1025" s="188" t="s">
        <v>282</v>
      </c>
      <c r="G1025" s="189" t="s">
        <v>223</v>
      </c>
      <c r="H1025" s="190">
        <v>1</v>
      </c>
      <c r="I1025" s="191"/>
      <c r="J1025" s="192">
        <f>ROUND(I1025*H1025,2)</f>
        <v>0</v>
      </c>
      <c r="K1025" s="188" t="s">
        <v>224</v>
      </c>
      <c r="L1025" s="57"/>
      <c r="M1025" s="193" t="s">
        <v>21</v>
      </c>
      <c r="N1025" s="194" t="s">
        <v>43</v>
      </c>
      <c r="O1025" s="38"/>
      <c r="P1025" s="195">
        <f>O1025*H1025</f>
        <v>0</v>
      </c>
      <c r="Q1025" s="195">
        <v>0</v>
      </c>
      <c r="R1025" s="195">
        <f>Q1025*H1025</f>
        <v>0</v>
      </c>
      <c r="S1025" s="195">
        <v>0</v>
      </c>
      <c r="T1025" s="196">
        <f>S1025*H1025</f>
        <v>0</v>
      </c>
      <c r="AR1025" s="20" t="s">
        <v>225</v>
      </c>
      <c r="AT1025" s="20" t="s">
        <v>220</v>
      </c>
      <c r="AU1025" s="20" t="s">
        <v>82</v>
      </c>
      <c r="AY1025" s="20" t="s">
        <v>219</v>
      </c>
      <c r="BE1025" s="197">
        <f>IF(N1025="základní",J1025,0)</f>
        <v>0</v>
      </c>
      <c r="BF1025" s="197">
        <f>IF(N1025="snížená",J1025,0)</f>
        <v>0</v>
      </c>
      <c r="BG1025" s="197">
        <f>IF(N1025="zákl. přenesená",J1025,0)</f>
        <v>0</v>
      </c>
      <c r="BH1025" s="197">
        <f>IF(N1025="sníž. přenesená",J1025,0)</f>
        <v>0</v>
      </c>
      <c r="BI1025" s="197">
        <f>IF(N1025="nulová",J1025,0)</f>
        <v>0</v>
      </c>
      <c r="BJ1025" s="20" t="s">
        <v>80</v>
      </c>
      <c r="BK1025" s="197">
        <f>ROUND(I1025*H1025,2)</f>
        <v>0</v>
      </c>
      <c r="BL1025" s="20" t="s">
        <v>225</v>
      </c>
      <c r="BM1025" s="20" t="s">
        <v>1125</v>
      </c>
    </row>
    <row r="1026" spans="2:63" s="10" customFormat="1" ht="37.35" customHeight="1">
      <c r="B1026" s="172"/>
      <c r="C1026" s="173"/>
      <c r="D1026" s="174" t="s">
        <v>71</v>
      </c>
      <c r="E1026" s="175" t="s">
        <v>1126</v>
      </c>
      <c r="F1026" s="175" t="s">
        <v>1127</v>
      </c>
      <c r="G1026" s="173"/>
      <c r="H1026" s="173"/>
      <c r="I1026" s="176"/>
      <c r="J1026" s="177">
        <f>BK1026</f>
        <v>0</v>
      </c>
      <c r="K1026" s="173"/>
      <c r="L1026" s="178"/>
      <c r="M1026" s="179"/>
      <c r="N1026" s="180"/>
      <c r="O1026" s="180"/>
      <c r="P1026" s="181">
        <f>P1027+P1029+P1032+P1034+P1036+P1039+P1042+P1044+P1046+P1050</f>
        <v>0</v>
      </c>
      <c r="Q1026" s="180"/>
      <c r="R1026" s="181">
        <f>R1027+R1029+R1032+R1034+R1036+R1039+R1042+R1044+R1046+R1050</f>
        <v>0</v>
      </c>
      <c r="S1026" s="180"/>
      <c r="T1026" s="182">
        <f>T1027+T1029+T1032+T1034+T1036+T1039+T1042+T1044+T1046+T1050</f>
        <v>0</v>
      </c>
      <c r="AR1026" s="183" t="s">
        <v>80</v>
      </c>
      <c r="AT1026" s="184" t="s">
        <v>71</v>
      </c>
      <c r="AU1026" s="184" t="s">
        <v>72</v>
      </c>
      <c r="AY1026" s="183" t="s">
        <v>219</v>
      </c>
      <c r="BK1026" s="185">
        <f>BK1027+BK1029+BK1032+BK1034+BK1036+BK1039+BK1042+BK1044+BK1046+BK1050</f>
        <v>0</v>
      </c>
    </row>
    <row r="1027" spans="2:63" s="10" customFormat="1" ht="19.9" customHeight="1">
      <c r="B1027" s="172"/>
      <c r="C1027" s="173"/>
      <c r="D1027" s="174" t="s">
        <v>71</v>
      </c>
      <c r="E1027" s="198" t="s">
        <v>286</v>
      </c>
      <c r="F1027" s="198" t="s">
        <v>287</v>
      </c>
      <c r="G1027" s="173"/>
      <c r="H1027" s="173"/>
      <c r="I1027" s="176"/>
      <c r="J1027" s="199">
        <f>BK1027</f>
        <v>0</v>
      </c>
      <c r="K1027" s="173"/>
      <c r="L1027" s="178"/>
      <c r="M1027" s="179"/>
      <c r="N1027" s="180"/>
      <c r="O1027" s="180"/>
      <c r="P1027" s="181">
        <f>P1028</f>
        <v>0</v>
      </c>
      <c r="Q1027" s="180"/>
      <c r="R1027" s="181">
        <f>R1028</f>
        <v>0</v>
      </c>
      <c r="S1027" s="180"/>
      <c r="T1027" s="182">
        <f>T1028</f>
        <v>0</v>
      </c>
      <c r="AR1027" s="183" t="s">
        <v>80</v>
      </c>
      <c r="AT1027" s="184" t="s">
        <v>71</v>
      </c>
      <c r="AU1027" s="184" t="s">
        <v>80</v>
      </c>
      <c r="AY1027" s="183" t="s">
        <v>219</v>
      </c>
      <c r="BK1027" s="185">
        <f>BK1028</f>
        <v>0</v>
      </c>
    </row>
    <row r="1028" spans="2:65" s="1" customFormat="1" ht="16.5" customHeight="1">
      <c r="B1028" s="37"/>
      <c r="C1028" s="186" t="s">
        <v>692</v>
      </c>
      <c r="D1028" s="186" t="s">
        <v>220</v>
      </c>
      <c r="E1028" s="187" t="s">
        <v>970</v>
      </c>
      <c r="F1028" s="188" t="s">
        <v>971</v>
      </c>
      <c r="G1028" s="189" t="s">
        <v>236</v>
      </c>
      <c r="H1028" s="190">
        <v>1</v>
      </c>
      <c r="I1028" s="191"/>
      <c r="J1028" s="192">
        <f>ROUND(I1028*H1028,2)</f>
        <v>0</v>
      </c>
      <c r="K1028" s="188" t="s">
        <v>224</v>
      </c>
      <c r="L1028" s="57"/>
      <c r="M1028" s="193" t="s">
        <v>21</v>
      </c>
      <c r="N1028" s="194" t="s">
        <v>43</v>
      </c>
      <c r="O1028" s="38"/>
      <c r="P1028" s="195">
        <f>O1028*H1028</f>
        <v>0</v>
      </c>
      <c r="Q1028" s="195">
        <v>0</v>
      </c>
      <c r="R1028" s="195">
        <f>Q1028*H1028</f>
        <v>0</v>
      </c>
      <c r="S1028" s="195">
        <v>0</v>
      </c>
      <c r="T1028" s="196">
        <f>S1028*H1028</f>
        <v>0</v>
      </c>
      <c r="AR1028" s="20" t="s">
        <v>225</v>
      </c>
      <c r="AT1028" s="20" t="s">
        <v>220</v>
      </c>
      <c r="AU1028" s="20" t="s">
        <v>82</v>
      </c>
      <c r="AY1028" s="20" t="s">
        <v>219</v>
      </c>
      <c r="BE1028" s="197">
        <f>IF(N1028="základní",J1028,0)</f>
        <v>0</v>
      </c>
      <c r="BF1028" s="197">
        <f>IF(N1028="snížená",J1028,0)</f>
        <v>0</v>
      </c>
      <c r="BG1028" s="197">
        <f>IF(N1028="zákl. přenesená",J1028,0)</f>
        <v>0</v>
      </c>
      <c r="BH1028" s="197">
        <f>IF(N1028="sníž. přenesená",J1028,0)</f>
        <v>0</v>
      </c>
      <c r="BI1028" s="197">
        <f>IF(N1028="nulová",J1028,0)</f>
        <v>0</v>
      </c>
      <c r="BJ1028" s="20" t="s">
        <v>80</v>
      </c>
      <c r="BK1028" s="197">
        <f>ROUND(I1028*H1028,2)</f>
        <v>0</v>
      </c>
      <c r="BL1028" s="20" t="s">
        <v>225</v>
      </c>
      <c r="BM1028" s="20" t="s">
        <v>1128</v>
      </c>
    </row>
    <row r="1029" spans="2:63" s="10" customFormat="1" ht="29.85" customHeight="1">
      <c r="B1029" s="172"/>
      <c r="C1029" s="173"/>
      <c r="D1029" s="174" t="s">
        <v>71</v>
      </c>
      <c r="E1029" s="198" t="s">
        <v>973</v>
      </c>
      <c r="F1029" s="198" t="s">
        <v>974</v>
      </c>
      <c r="G1029" s="173"/>
      <c r="H1029" s="173"/>
      <c r="I1029" s="176"/>
      <c r="J1029" s="199">
        <f>BK1029</f>
        <v>0</v>
      </c>
      <c r="K1029" s="173"/>
      <c r="L1029" s="178"/>
      <c r="M1029" s="179"/>
      <c r="N1029" s="180"/>
      <c r="O1029" s="180"/>
      <c r="P1029" s="181">
        <f>SUM(P1030:P1031)</f>
        <v>0</v>
      </c>
      <c r="Q1029" s="180"/>
      <c r="R1029" s="181">
        <f>SUM(R1030:R1031)</f>
        <v>0</v>
      </c>
      <c r="S1029" s="180"/>
      <c r="T1029" s="182">
        <f>SUM(T1030:T1031)</f>
        <v>0</v>
      </c>
      <c r="AR1029" s="183" t="s">
        <v>80</v>
      </c>
      <c r="AT1029" s="184" t="s">
        <v>71</v>
      </c>
      <c r="AU1029" s="184" t="s">
        <v>80</v>
      </c>
      <c r="AY1029" s="183" t="s">
        <v>219</v>
      </c>
      <c r="BK1029" s="185">
        <f>SUM(BK1030:BK1031)</f>
        <v>0</v>
      </c>
    </row>
    <row r="1030" spans="2:65" s="1" customFormat="1" ht="16.5" customHeight="1">
      <c r="B1030" s="37"/>
      <c r="C1030" s="186" t="s">
        <v>1129</v>
      </c>
      <c r="D1030" s="186" t="s">
        <v>220</v>
      </c>
      <c r="E1030" s="187" t="s">
        <v>976</v>
      </c>
      <c r="F1030" s="188" t="s">
        <v>977</v>
      </c>
      <c r="G1030" s="189" t="s">
        <v>236</v>
      </c>
      <c r="H1030" s="190">
        <v>2</v>
      </c>
      <c r="I1030" s="191"/>
      <c r="J1030" s="192">
        <f>ROUND(I1030*H1030,2)</f>
        <v>0</v>
      </c>
      <c r="K1030" s="188" t="s">
        <v>224</v>
      </c>
      <c r="L1030" s="57"/>
      <c r="M1030" s="193" t="s">
        <v>21</v>
      </c>
      <c r="N1030" s="194" t="s">
        <v>43</v>
      </c>
      <c r="O1030" s="38"/>
      <c r="P1030" s="195">
        <f>O1030*H1030</f>
        <v>0</v>
      </c>
      <c r="Q1030" s="195">
        <v>0</v>
      </c>
      <c r="R1030" s="195">
        <f>Q1030*H1030</f>
        <v>0</v>
      </c>
      <c r="S1030" s="195">
        <v>0</v>
      </c>
      <c r="T1030" s="196">
        <f>S1030*H1030</f>
        <v>0</v>
      </c>
      <c r="AR1030" s="20" t="s">
        <v>225</v>
      </c>
      <c r="AT1030" s="20" t="s">
        <v>220</v>
      </c>
      <c r="AU1030" s="20" t="s">
        <v>82</v>
      </c>
      <c r="AY1030" s="20" t="s">
        <v>219</v>
      </c>
      <c r="BE1030" s="197">
        <f>IF(N1030="základní",J1030,0)</f>
        <v>0</v>
      </c>
      <c r="BF1030" s="197">
        <f>IF(N1030="snížená",J1030,0)</f>
        <v>0</v>
      </c>
      <c r="BG1030" s="197">
        <f>IF(N1030="zákl. přenesená",J1030,0)</f>
        <v>0</v>
      </c>
      <c r="BH1030" s="197">
        <f>IF(N1030="sníž. přenesená",J1030,0)</f>
        <v>0</v>
      </c>
      <c r="BI1030" s="197">
        <f>IF(N1030="nulová",J1030,0)</f>
        <v>0</v>
      </c>
      <c r="BJ1030" s="20" t="s">
        <v>80</v>
      </c>
      <c r="BK1030" s="197">
        <f>ROUND(I1030*H1030,2)</f>
        <v>0</v>
      </c>
      <c r="BL1030" s="20" t="s">
        <v>225</v>
      </c>
      <c r="BM1030" s="20" t="s">
        <v>1130</v>
      </c>
    </row>
    <row r="1031" spans="2:65" s="1" customFormat="1" ht="16.5" customHeight="1">
      <c r="B1031" s="37"/>
      <c r="C1031" s="186" t="s">
        <v>696</v>
      </c>
      <c r="D1031" s="186" t="s">
        <v>220</v>
      </c>
      <c r="E1031" s="187" t="s">
        <v>979</v>
      </c>
      <c r="F1031" s="188" t="s">
        <v>980</v>
      </c>
      <c r="G1031" s="189" t="s">
        <v>236</v>
      </c>
      <c r="H1031" s="190">
        <v>1</v>
      </c>
      <c r="I1031" s="191"/>
      <c r="J1031" s="192">
        <f>ROUND(I1031*H1031,2)</f>
        <v>0</v>
      </c>
      <c r="K1031" s="188" t="s">
        <v>224</v>
      </c>
      <c r="L1031" s="57"/>
      <c r="M1031" s="193" t="s">
        <v>21</v>
      </c>
      <c r="N1031" s="194" t="s">
        <v>43</v>
      </c>
      <c r="O1031" s="38"/>
      <c r="P1031" s="195">
        <f>O1031*H1031</f>
        <v>0</v>
      </c>
      <c r="Q1031" s="195">
        <v>0</v>
      </c>
      <c r="R1031" s="195">
        <f>Q1031*H1031</f>
        <v>0</v>
      </c>
      <c r="S1031" s="195">
        <v>0</v>
      </c>
      <c r="T1031" s="196">
        <f>S1031*H1031</f>
        <v>0</v>
      </c>
      <c r="AR1031" s="20" t="s">
        <v>225</v>
      </c>
      <c r="AT1031" s="20" t="s">
        <v>220</v>
      </c>
      <c r="AU1031" s="20" t="s">
        <v>82</v>
      </c>
      <c r="AY1031" s="20" t="s">
        <v>219</v>
      </c>
      <c r="BE1031" s="197">
        <f>IF(N1031="základní",J1031,0)</f>
        <v>0</v>
      </c>
      <c r="BF1031" s="197">
        <f>IF(N1031="snížená",J1031,0)</f>
        <v>0</v>
      </c>
      <c r="BG1031" s="197">
        <f>IF(N1031="zákl. přenesená",J1031,0)</f>
        <v>0</v>
      </c>
      <c r="BH1031" s="197">
        <f>IF(N1031="sníž. přenesená",J1031,0)</f>
        <v>0</v>
      </c>
      <c r="BI1031" s="197">
        <f>IF(N1031="nulová",J1031,0)</f>
        <v>0</v>
      </c>
      <c r="BJ1031" s="20" t="s">
        <v>80</v>
      </c>
      <c r="BK1031" s="197">
        <f>ROUND(I1031*H1031,2)</f>
        <v>0</v>
      </c>
      <c r="BL1031" s="20" t="s">
        <v>225</v>
      </c>
      <c r="BM1031" s="20" t="s">
        <v>1131</v>
      </c>
    </row>
    <row r="1032" spans="2:63" s="10" customFormat="1" ht="29.85" customHeight="1">
      <c r="B1032" s="172"/>
      <c r="C1032" s="173"/>
      <c r="D1032" s="174" t="s">
        <v>71</v>
      </c>
      <c r="E1032" s="198" t="s">
        <v>995</v>
      </c>
      <c r="F1032" s="198" t="s">
        <v>996</v>
      </c>
      <c r="G1032" s="173"/>
      <c r="H1032" s="173"/>
      <c r="I1032" s="176"/>
      <c r="J1032" s="199">
        <f>BK1032</f>
        <v>0</v>
      </c>
      <c r="K1032" s="173"/>
      <c r="L1032" s="178"/>
      <c r="M1032" s="179"/>
      <c r="N1032" s="180"/>
      <c r="O1032" s="180"/>
      <c r="P1032" s="181">
        <f>P1033</f>
        <v>0</v>
      </c>
      <c r="Q1032" s="180"/>
      <c r="R1032" s="181">
        <f>R1033</f>
        <v>0</v>
      </c>
      <c r="S1032" s="180"/>
      <c r="T1032" s="182">
        <f>T1033</f>
        <v>0</v>
      </c>
      <c r="AR1032" s="183" t="s">
        <v>80</v>
      </c>
      <c r="AT1032" s="184" t="s">
        <v>71</v>
      </c>
      <c r="AU1032" s="184" t="s">
        <v>80</v>
      </c>
      <c r="AY1032" s="183" t="s">
        <v>219</v>
      </c>
      <c r="BK1032" s="185">
        <f>BK1033</f>
        <v>0</v>
      </c>
    </row>
    <row r="1033" spans="2:65" s="1" customFormat="1" ht="16.5" customHeight="1">
      <c r="B1033" s="37"/>
      <c r="C1033" s="186" t="s">
        <v>1132</v>
      </c>
      <c r="D1033" s="186" t="s">
        <v>220</v>
      </c>
      <c r="E1033" s="187" t="s">
        <v>997</v>
      </c>
      <c r="F1033" s="188" t="s">
        <v>998</v>
      </c>
      <c r="G1033" s="189" t="s">
        <v>236</v>
      </c>
      <c r="H1033" s="190">
        <v>1</v>
      </c>
      <c r="I1033" s="191"/>
      <c r="J1033" s="192">
        <f>ROUND(I1033*H1033,2)</f>
        <v>0</v>
      </c>
      <c r="K1033" s="188" t="s">
        <v>224</v>
      </c>
      <c r="L1033" s="57"/>
      <c r="M1033" s="193" t="s">
        <v>21</v>
      </c>
      <c r="N1033" s="194" t="s">
        <v>43</v>
      </c>
      <c r="O1033" s="38"/>
      <c r="P1033" s="195">
        <f>O1033*H1033</f>
        <v>0</v>
      </c>
      <c r="Q1033" s="195">
        <v>0</v>
      </c>
      <c r="R1033" s="195">
        <f>Q1033*H1033</f>
        <v>0</v>
      </c>
      <c r="S1033" s="195">
        <v>0</v>
      </c>
      <c r="T1033" s="196">
        <f>S1033*H1033</f>
        <v>0</v>
      </c>
      <c r="AR1033" s="20" t="s">
        <v>225</v>
      </c>
      <c r="AT1033" s="20" t="s">
        <v>220</v>
      </c>
      <c r="AU1033" s="20" t="s">
        <v>82</v>
      </c>
      <c r="AY1033" s="20" t="s">
        <v>219</v>
      </c>
      <c r="BE1033" s="197">
        <f>IF(N1033="základní",J1033,0)</f>
        <v>0</v>
      </c>
      <c r="BF1033" s="197">
        <f>IF(N1033="snížená",J1033,0)</f>
        <v>0</v>
      </c>
      <c r="BG1033" s="197">
        <f>IF(N1033="zákl. přenesená",J1033,0)</f>
        <v>0</v>
      </c>
      <c r="BH1033" s="197">
        <f>IF(N1033="sníž. přenesená",J1033,0)</f>
        <v>0</v>
      </c>
      <c r="BI1033" s="197">
        <f>IF(N1033="nulová",J1033,0)</f>
        <v>0</v>
      </c>
      <c r="BJ1033" s="20" t="s">
        <v>80</v>
      </c>
      <c r="BK1033" s="197">
        <f>ROUND(I1033*H1033,2)</f>
        <v>0</v>
      </c>
      <c r="BL1033" s="20" t="s">
        <v>225</v>
      </c>
      <c r="BM1033" s="20" t="s">
        <v>1133</v>
      </c>
    </row>
    <row r="1034" spans="2:63" s="10" customFormat="1" ht="29.85" customHeight="1">
      <c r="B1034" s="172"/>
      <c r="C1034" s="173"/>
      <c r="D1034" s="174" t="s">
        <v>71</v>
      </c>
      <c r="E1034" s="198" t="s">
        <v>1000</v>
      </c>
      <c r="F1034" s="198" t="s">
        <v>1001</v>
      </c>
      <c r="G1034" s="173"/>
      <c r="H1034" s="173"/>
      <c r="I1034" s="176"/>
      <c r="J1034" s="199">
        <f>BK1034</f>
        <v>0</v>
      </c>
      <c r="K1034" s="173"/>
      <c r="L1034" s="178"/>
      <c r="M1034" s="179"/>
      <c r="N1034" s="180"/>
      <c r="O1034" s="180"/>
      <c r="P1034" s="181">
        <f>P1035</f>
        <v>0</v>
      </c>
      <c r="Q1034" s="180"/>
      <c r="R1034" s="181">
        <f>R1035</f>
        <v>0</v>
      </c>
      <c r="S1034" s="180"/>
      <c r="T1034" s="182">
        <f>T1035</f>
        <v>0</v>
      </c>
      <c r="AR1034" s="183" t="s">
        <v>80</v>
      </c>
      <c r="AT1034" s="184" t="s">
        <v>71</v>
      </c>
      <c r="AU1034" s="184" t="s">
        <v>80</v>
      </c>
      <c r="AY1034" s="183" t="s">
        <v>219</v>
      </c>
      <c r="BK1034" s="185">
        <f>BK1035</f>
        <v>0</v>
      </c>
    </row>
    <row r="1035" spans="2:65" s="1" customFormat="1" ht="16.5" customHeight="1">
      <c r="B1035" s="37"/>
      <c r="C1035" s="186" t="s">
        <v>697</v>
      </c>
      <c r="D1035" s="186" t="s">
        <v>220</v>
      </c>
      <c r="E1035" s="187" t="s">
        <v>1003</v>
      </c>
      <c r="F1035" s="188" t="s">
        <v>1004</v>
      </c>
      <c r="G1035" s="189" t="s">
        <v>236</v>
      </c>
      <c r="H1035" s="190">
        <v>1</v>
      </c>
      <c r="I1035" s="191"/>
      <c r="J1035" s="192">
        <f>ROUND(I1035*H1035,2)</f>
        <v>0</v>
      </c>
      <c r="K1035" s="188" t="s">
        <v>224</v>
      </c>
      <c r="L1035" s="57"/>
      <c r="M1035" s="193" t="s">
        <v>21</v>
      </c>
      <c r="N1035" s="194" t="s">
        <v>43</v>
      </c>
      <c r="O1035" s="38"/>
      <c r="P1035" s="195">
        <f>O1035*H1035</f>
        <v>0</v>
      </c>
      <c r="Q1035" s="195">
        <v>0</v>
      </c>
      <c r="R1035" s="195">
        <f>Q1035*H1035</f>
        <v>0</v>
      </c>
      <c r="S1035" s="195">
        <v>0</v>
      </c>
      <c r="T1035" s="196">
        <f>S1035*H1035</f>
        <v>0</v>
      </c>
      <c r="AR1035" s="20" t="s">
        <v>225</v>
      </c>
      <c r="AT1035" s="20" t="s">
        <v>220</v>
      </c>
      <c r="AU1035" s="20" t="s">
        <v>82</v>
      </c>
      <c r="AY1035" s="20" t="s">
        <v>219</v>
      </c>
      <c r="BE1035" s="197">
        <f>IF(N1035="základní",J1035,0)</f>
        <v>0</v>
      </c>
      <c r="BF1035" s="197">
        <f>IF(N1035="snížená",J1035,0)</f>
        <v>0</v>
      </c>
      <c r="BG1035" s="197">
        <f>IF(N1035="zákl. přenesená",J1035,0)</f>
        <v>0</v>
      </c>
      <c r="BH1035" s="197">
        <f>IF(N1035="sníž. přenesená",J1035,0)</f>
        <v>0</v>
      </c>
      <c r="BI1035" s="197">
        <f>IF(N1035="nulová",J1035,0)</f>
        <v>0</v>
      </c>
      <c r="BJ1035" s="20" t="s">
        <v>80</v>
      </c>
      <c r="BK1035" s="197">
        <f>ROUND(I1035*H1035,2)</f>
        <v>0</v>
      </c>
      <c r="BL1035" s="20" t="s">
        <v>225</v>
      </c>
      <c r="BM1035" s="20" t="s">
        <v>1134</v>
      </c>
    </row>
    <row r="1036" spans="2:63" s="10" customFormat="1" ht="29.85" customHeight="1">
      <c r="B1036" s="172"/>
      <c r="C1036" s="173"/>
      <c r="D1036" s="174" t="s">
        <v>71</v>
      </c>
      <c r="E1036" s="198" t="s">
        <v>1006</v>
      </c>
      <c r="F1036" s="198" t="s">
        <v>1007</v>
      </c>
      <c r="G1036" s="173"/>
      <c r="H1036" s="173"/>
      <c r="I1036" s="176"/>
      <c r="J1036" s="199">
        <f>BK1036</f>
        <v>0</v>
      </c>
      <c r="K1036" s="173"/>
      <c r="L1036" s="178"/>
      <c r="M1036" s="179"/>
      <c r="N1036" s="180"/>
      <c r="O1036" s="180"/>
      <c r="P1036" s="181">
        <f>SUM(P1037:P1038)</f>
        <v>0</v>
      </c>
      <c r="Q1036" s="180"/>
      <c r="R1036" s="181">
        <f>SUM(R1037:R1038)</f>
        <v>0</v>
      </c>
      <c r="S1036" s="180"/>
      <c r="T1036" s="182">
        <f>SUM(T1037:T1038)</f>
        <v>0</v>
      </c>
      <c r="AR1036" s="183" t="s">
        <v>80</v>
      </c>
      <c r="AT1036" s="184" t="s">
        <v>71</v>
      </c>
      <c r="AU1036" s="184" t="s">
        <v>80</v>
      </c>
      <c r="AY1036" s="183" t="s">
        <v>219</v>
      </c>
      <c r="BK1036" s="185">
        <f>SUM(BK1037:BK1038)</f>
        <v>0</v>
      </c>
    </row>
    <row r="1037" spans="2:65" s="1" customFormat="1" ht="16.5" customHeight="1">
      <c r="B1037" s="37"/>
      <c r="C1037" s="186" t="s">
        <v>1135</v>
      </c>
      <c r="D1037" s="186" t="s">
        <v>220</v>
      </c>
      <c r="E1037" s="187" t="s">
        <v>1008</v>
      </c>
      <c r="F1037" s="188" t="s">
        <v>1009</v>
      </c>
      <c r="G1037" s="189" t="s">
        <v>236</v>
      </c>
      <c r="H1037" s="190">
        <v>1</v>
      </c>
      <c r="I1037" s="191"/>
      <c r="J1037" s="192">
        <f>ROUND(I1037*H1037,2)</f>
        <v>0</v>
      </c>
      <c r="K1037" s="188" t="s">
        <v>224</v>
      </c>
      <c r="L1037" s="57"/>
      <c r="M1037" s="193" t="s">
        <v>21</v>
      </c>
      <c r="N1037" s="194" t="s">
        <v>43</v>
      </c>
      <c r="O1037" s="38"/>
      <c r="P1037" s="195">
        <f>O1037*H1037</f>
        <v>0</v>
      </c>
      <c r="Q1037" s="195">
        <v>0</v>
      </c>
      <c r="R1037" s="195">
        <f>Q1037*H1037</f>
        <v>0</v>
      </c>
      <c r="S1037" s="195">
        <v>0</v>
      </c>
      <c r="T1037" s="196">
        <f>S1037*H1037</f>
        <v>0</v>
      </c>
      <c r="AR1037" s="20" t="s">
        <v>225</v>
      </c>
      <c r="AT1037" s="20" t="s">
        <v>220</v>
      </c>
      <c r="AU1037" s="20" t="s">
        <v>82</v>
      </c>
      <c r="AY1037" s="20" t="s">
        <v>219</v>
      </c>
      <c r="BE1037" s="197">
        <f>IF(N1037="základní",J1037,0)</f>
        <v>0</v>
      </c>
      <c r="BF1037" s="197">
        <f>IF(N1037="snížená",J1037,0)</f>
        <v>0</v>
      </c>
      <c r="BG1037" s="197">
        <f>IF(N1037="zákl. přenesená",J1037,0)</f>
        <v>0</v>
      </c>
      <c r="BH1037" s="197">
        <f>IF(N1037="sníž. přenesená",J1037,0)</f>
        <v>0</v>
      </c>
      <c r="BI1037" s="197">
        <f>IF(N1037="nulová",J1037,0)</f>
        <v>0</v>
      </c>
      <c r="BJ1037" s="20" t="s">
        <v>80</v>
      </c>
      <c r="BK1037" s="197">
        <f>ROUND(I1037*H1037,2)</f>
        <v>0</v>
      </c>
      <c r="BL1037" s="20" t="s">
        <v>225</v>
      </c>
      <c r="BM1037" s="20" t="s">
        <v>1136</v>
      </c>
    </row>
    <row r="1038" spans="2:65" s="1" customFormat="1" ht="16.5" customHeight="1">
      <c r="B1038" s="37"/>
      <c r="C1038" s="186" t="s">
        <v>699</v>
      </c>
      <c r="D1038" s="186" t="s">
        <v>220</v>
      </c>
      <c r="E1038" s="187" t="s">
        <v>1012</v>
      </c>
      <c r="F1038" s="188" t="s">
        <v>1013</v>
      </c>
      <c r="G1038" s="189" t="s">
        <v>236</v>
      </c>
      <c r="H1038" s="190">
        <v>2</v>
      </c>
      <c r="I1038" s="191"/>
      <c r="J1038" s="192">
        <f>ROUND(I1038*H1038,2)</f>
        <v>0</v>
      </c>
      <c r="K1038" s="188" t="s">
        <v>224</v>
      </c>
      <c r="L1038" s="57"/>
      <c r="M1038" s="193" t="s">
        <v>21</v>
      </c>
      <c r="N1038" s="194" t="s">
        <v>43</v>
      </c>
      <c r="O1038" s="38"/>
      <c r="P1038" s="195">
        <f>O1038*H1038</f>
        <v>0</v>
      </c>
      <c r="Q1038" s="195">
        <v>0</v>
      </c>
      <c r="R1038" s="195">
        <f>Q1038*H1038</f>
        <v>0</v>
      </c>
      <c r="S1038" s="195">
        <v>0</v>
      </c>
      <c r="T1038" s="196">
        <f>S1038*H1038</f>
        <v>0</v>
      </c>
      <c r="AR1038" s="20" t="s">
        <v>225</v>
      </c>
      <c r="AT1038" s="20" t="s">
        <v>220</v>
      </c>
      <c r="AU1038" s="20" t="s">
        <v>82</v>
      </c>
      <c r="AY1038" s="20" t="s">
        <v>219</v>
      </c>
      <c r="BE1038" s="197">
        <f>IF(N1038="základní",J1038,0)</f>
        <v>0</v>
      </c>
      <c r="BF1038" s="197">
        <f>IF(N1038="snížená",J1038,0)</f>
        <v>0</v>
      </c>
      <c r="BG1038" s="197">
        <f>IF(N1038="zákl. přenesená",J1038,0)</f>
        <v>0</v>
      </c>
      <c r="BH1038" s="197">
        <f>IF(N1038="sníž. přenesená",J1038,0)</f>
        <v>0</v>
      </c>
      <c r="BI1038" s="197">
        <f>IF(N1038="nulová",J1038,0)</f>
        <v>0</v>
      </c>
      <c r="BJ1038" s="20" t="s">
        <v>80</v>
      </c>
      <c r="BK1038" s="197">
        <f>ROUND(I1038*H1038,2)</f>
        <v>0</v>
      </c>
      <c r="BL1038" s="20" t="s">
        <v>225</v>
      </c>
      <c r="BM1038" s="20" t="s">
        <v>1137</v>
      </c>
    </row>
    <row r="1039" spans="2:63" s="10" customFormat="1" ht="29.85" customHeight="1">
      <c r="B1039" s="172"/>
      <c r="C1039" s="173"/>
      <c r="D1039" s="174" t="s">
        <v>71</v>
      </c>
      <c r="E1039" s="198" t="s">
        <v>1015</v>
      </c>
      <c r="F1039" s="198" t="s">
        <v>1016</v>
      </c>
      <c r="G1039" s="173"/>
      <c r="H1039" s="173"/>
      <c r="I1039" s="176"/>
      <c r="J1039" s="199">
        <f>BK1039</f>
        <v>0</v>
      </c>
      <c r="K1039" s="173"/>
      <c r="L1039" s="178"/>
      <c r="M1039" s="179"/>
      <c r="N1039" s="180"/>
      <c r="O1039" s="180"/>
      <c r="P1039" s="181">
        <f>SUM(P1040:P1041)</f>
        <v>0</v>
      </c>
      <c r="Q1039" s="180"/>
      <c r="R1039" s="181">
        <f>SUM(R1040:R1041)</f>
        <v>0</v>
      </c>
      <c r="S1039" s="180"/>
      <c r="T1039" s="182">
        <f>SUM(T1040:T1041)</f>
        <v>0</v>
      </c>
      <c r="AR1039" s="183" t="s">
        <v>80</v>
      </c>
      <c r="AT1039" s="184" t="s">
        <v>71</v>
      </c>
      <c r="AU1039" s="184" t="s">
        <v>80</v>
      </c>
      <c r="AY1039" s="183" t="s">
        <v>219</v>
      </c>
      <c r="BK1039" s="185">
        <f>SUM(BK1040:BK1041)</f>
        <v>0</v>
      </c>
    </row>
    <row r="1040" spans="2:65" s="1" customFormat="1" ht="16.5" customHeight="1">
      <c r="B1040" s="37"/>
      <c r="C1040" s="186" t="s">
        <v>1138</v>
      </c>
      <c r="D1040" s="186" t="s">
        <v>220</v>
      </c>
      <c r="E1040" s="187" t="s">
        <v>1079</v>
      </c>
      <c r="F1040" s="188" t="s">
        <v>1080</v>
      </c>
      <c r="G1040" s="189" t="s">
        <v>236</v>
      </c>
      <c r="H1040" s="190">
        <v>1</v>
      </c>
      <c r="I1040" s="191"/>
      <c r="J1040" s="192">
        <f>ROUND(I1040*H1040,2)</f>
        <v>0</v>
      </c>
      <c r="K1040" s="188" t="s">
        <v>224</v>
      </c>
      <c r="L1040" s="57"/>
      <c r="M1040" s="193" t="s">
        <v>21</v>
      </c>
      <c r="N1040" s="194" t="s">
        <v>43</v>
      </c>
      <c r="O1040" s="38"/>
      <c r="P1040" s="195">
        <f>O1040*H1040</f>
        <v>0</v>
      </c>
      <c r="Q1040" s="195">
        <v>0</v>
      </c>
      <c r="R1040" s="195">
        <f>Q1040*H1040</f>
        <v>0</v>
      </c>
      <c r="S1040" s="195">
        <v>0</v>
      </c>
      <c r="T1040" s="196">
        <f>S1040*H1040</f>
        <v>0</v>
      </c>
      <c r="AR1040" s="20" t="s">
        <v>225</v>
      </c>
      <c r="AT1040" s="20" t="s">
        <v>220</v>
      </c>
      <c r="AU1040" s="20" t="s">
        <v>82</v>
      </c>
      <c r="AY1040" s="20" t="s">
        <v>219</v>
      </c>
      <c r="BE1040" s="197">
        <f>IF(N1040="základní",J1040,0)</f>
        <v>0</v>
      </c>
      <c r="BF1040" s="197">
        <f>IF(N1040="snížená",J1040,0)</f>
        <v>0</v>
      </c>
      <c r="BG1040" s="197">
        <f>IF(N1040="zákl. přenesená",J1040,0)</f>
        <v>0</v>
      </c>
      <c r="BH1040" s="197">
        <f>IF(N1040="sníž. přenesená",J1040,0)</f>
        <v>0</v>
      </c>
      <c r="BI1040" s="197">
        <f>IF(N1040="nulová",J1040,0)</f>
        <v>0</v>
      </c>
      <c r="BJ1040" s="20" t="s">
        <v>80</v>
      </c>
      <c r="BK1040" s="197">
        <f>ROUND(I1040*H1040,2)</f>
        <v>0</v>
      </c>
      <c r="BL1040" s="20" t="s">
        <v>225</v>
      </c>
      <c r="BM1040" s="20" t="s">
        <v>1139</v>
      </c>
    </row>
    <row r="1041" spans="2:65" s="1" customFormat="1" ht="16.5" customHeight="1">
      <c r="B1041" s="37"/>
      <c r="C1041" s="186" t="s">
        <v>700</v>
      </c>
      <c r="D1041" s="186" t="s">
        <v>220</v>
      </c>
      <c r="E1041" s="187" t="s">
        <v>1021</v>
      </c>
      <c r="F1041" s="188" t="s">
        <v>1022</v>
      </c>
      <c r="G1041" s="189" t="s">
        <v>236</v>
      </c>
      <c r="H1041" s="190">
        <v>2</v>
      </c>
      <c r="I1041" s="191"/>
      <c r="J1041" s="192">
        <f>ROUND(I1041*H1041,2)</f>
        <v>0</v>
      </c>
      <c r="K1041" s="188" t="s">
        <v>224</v>
      </c>
      <c r="L1041" s="57"/>
      <c r="M1041" s="193" t="s">
        <v>21</v>
      </c>
      <c r="N1041" s="194" t="s">
        <v>43</v>
      </c>
      <c r="O1041" s="38"/>
      <c r="P1041" s="195">
        <f>O1041*H1041</f>
        <v>0</v>
      </c>
      <c r="Q1041" s="195">
        <v>0</v>
      </c>
      <c r="R1041" s="195">
        <f>Q1041*H1041</f>
        <v>0</v>
      </c>
      <c r="S1041" s="195">
        <v>0</v>
      </c>
      <c r="T1041" s="196">
        <f>S1041*H1041</f>
        <v>0</v>
      </c>
      <c r="AR1041" s="20" t="s">
        <v>225</v>
      </c>
      <c r="AT1041" s="20" t="s">
        <v>220</v>
      </c>
      <c r="AU1041" s="20" t="s">
        <v>82</v>
      </c>
      <c r="AY1041" s="20" t="s">
        <v>219</v>
      </c>
      <c r="BE1041" s="197">
        <f>IF(N1041="základní",J1041,0)</f>
        <v>0</v>
      </c>
      <c r="BF1041" s="197">
        <f>IF(N1041="snížená",J1041,0)</f>
        <v>0</v>
      </c>
      <c r="BG1041" s="197">
        <f>IF(N1041="zákl. přenesená",J1041,0)</f>
        <v>0</v>
      </c>
      <c r="BH1041" s="197">
        <f>IF(N1041="sníž. přenesená",J1041,0)</f>
        <v>0</v>
      </c>
      <c r="BI1041" s="197">
        <f>IF(N1041="nulová",J1041,0)</f>
        <v>0</v>
      </c>
      <c r="BJ1041" s="20" t="s">
        <v>80</v>
      </c>
      <c r="BK1041" s="197">
        <f>ROUND(I1041*H1041,2)</f>
        <v>0</v>
      </c>
      <c r="BL1041" s="20" t="s">
        <v>225</v>
      </c>
      <c r="BM1041" s="20" t="s">
        <v>1140</v>
      </c>
    </row>
    <row r="1042" spans="2:63" s="10" customFormat="1" ht="29.85" customHeight="1">
      <c r="B1042" s="172"/>
      <c r="C1042" s="173"/>
      <c r="D1042" s="174" t="s">
        <v>71</v>
      </c>
      <c r="E1042" s="198" t="s">
        <v>1051</v>
      </c>
      <c r="F1042" s="198" t="s">
        <v>1052</v>
      </c>
      <c r="G1042" s="173"/>
      <c r="H1042" s="173"/>
      <c r="I1042" s="176"/>
      <c r="J1042" s="199">
        <f>BK1042</f>
        <v>0</v>
      </c>
      <c r="K1042" s="173"/>
      <c r="L1042" s="178"/>
      <c r="M1042" s="179"/>
      <c r="N1042" s="180"/>
      <c r="O1042" s="180"/>
      <c r="P1042" s="181">
        <f>P1043</f>
        <v>0</v>
      </c>
      <c r="Q1042" s="180"/>
      <c r="R1042" s="181">
        <f>R1043</f>
        <v>0</v>
      </c>
      <c r="S1042" s="180"/>
      <c r="T1042" s="182">
        <f>T1043</f>
        <v>0</v>
      </c>
      <c r="AR1042" s="183" t="s">
        <v>80</v>
      </c>
      <c r="AT1042" s="184" t="s">
        <v>71</v>
      </c>
      <c r="AU1042" s="184" t="s">
        <v>80</v>
      </c>
      <c r="AY1042" s="183" t="s">
        <v>219</v>
      </c>
      <c r="BK1042" s="185">
        <f>BK1043</f>
        <v>0</v>
      </c>
    </row>
    <row r="1043" spans="2:65" s="1" customFormat="1" ht="16.5" customHeight="1">
      <c r="B1043" s="37"/>
      <c r="C1043" s="186" t="s">
        <v>1141</v>
      </c>
      <c r="D1043" s="186" t="s">
        <v>220</v>
      </c>
      <c r="E1043" s="187" t="s">
        <v>1053</v>
      </c>
      <c r="F1043" s="188" t="s">
        <v>1054</v>
      </c>
      <c r="G1043" s="189" t="s">
        <v>1055</v>
      </c>
      <c r="H1043" s="190">
        <v>30</v>
      </c>
      <c r="I1043" s="191"/>
      <c r="J1043" s="192">
        <f>ROUND(I1043*H1043,2)</f>
        <v>0</v>
      </c>
      <c r="K1043" s="188" t="s">
        <v>224</v>
      </c>
      <c r="L1043" s="57"/>
      <c r="M1043" s="193" t="s">
        <v>21</v>
      </c>
      <c r="N1043" s="194" t="s">
        <v>43</v>
      </c>
      <c r="O1043" s="38"/>
      <c r="P1043" s="195">
        <f>O1043*H1043</f>
        <v>0</v>
      </c>
      <c r="Q1043" s="195">
        <v>0</v>
      </c>
      <c r="R1043" s="195">
        <f>Q1043*H1043</f>
        <v>0</v>
      </c>
      <c r="S1043" s="195">
        <v>0</v>
      </c>
      <c r="T1043" s="196">
        <f>S1043*H1043</f>
        <v>0</v>
      </c>
      <c r="AR1043" s="20" t="s">
        <v>225</v>
      </c>
      <c r="AT1043" s="20" t="s">
        <v>220</v>
      </c>
      <c r="AU1043" s="20" t="s">
        <v>82</v>
      </c>
      <c r="AY1043" s="20" t="s">
        <v>219</v>
      </c>
      <c r="BE1043" s="197">
        <f>IF(N1043="základní",J1043,0)</f>
        <v>0</v>
      </c>
      <c r="BF1043" s="197">
        <f>IF(N1043="snížená",J1043,0)</f>
        <v>0</v>
      </c>
      <c r="BG1043" s="197">
        <f>IF(N1043="zákl. přenesená",J1043,0)</f>
        <v>0</v>
      </c>
      <c r="BH1043" s="197">
        <f>IF(N1043="sníž. přenesená",J1043,0)</f>
        <v>0</v>
      </c>
      <c r="BI1043" s="197">
        <f>IF(N1043="nulová",J1043,0)</f>
        <v>0</v>
      </c>
      <c r="BJ1043" s="20" t="s">
        <v>80</v>
      </c>
      <c r="BK1043" s="197">
        <f>ROUND(I1043*H1043,2)</f>
        <v>0</v>
      </c>
      <c r="BL1043" s="20" t="s">
        <v>225</v>
      </c>
      <c r="BM1043" s="20" t="s">
        <v>1142</v>
      </c>
    </row>
    <row r="1044" spans="2:63" s="10" customFormat="1" ht="29.85" customHeight="1">
      <c r="B1044" s="172"/>
      <c r="C1044" s="173"/>
      <c r="D1044" s="174" t="s">
        <v>71</v>
      </c>
      <c r="E1044" s="198" t="s">
        <v>1085</v>
      </c>
      <c r="F1044" s="198" t="s">
        <v>1086</v>
      </c>
      <c r="G1044" s="173"/>
      <c r="H1044" s="173"/>
      <c r="I1044" s="176"/>
      <c r="J1044" s="199">
        <f>BK1044</f>
        <v>0</v>
      </c>
      <c r="K1044" s="173"/>
      <c r="L1044" s="178"/>
      <c r="M1044" s="179"/>
      <c r="N1044" s="180"/>
      <c r="O1044" s="180"/>
      <c r="P1044" s="181">
        <f>P1045</f>
        <v>0</v>
      </c>
      <c r="Q1044" s="180"/>
      <c r="R1044" s="181">
        <f>R1045</f>
        <v>0</v>
      </c>
      <c r="S1044" s="180"/>
      <c r="T1044" s="182">
        <f>T1045</f>
        <v>0</v>
      </c>
      <c r="AR1044" s="183" t="s">
        <v>80</v>
      </c>
      <c r="AT1044" s="184" t="s">
        <v>71</v>
      </c>
      <c r="AU1044" s="184" t="s">
        <v>80</v>
      </c>
      <c r="AY1044" s="183" t="s">
        <v>219</v>
      </c>
      <c r="BK1044" s="185">
        <f>BK1045</f>
        <v>0</v>
      </c>
    </row>
    <row r="1045" spans="2:65" s="1" customFormat="1" ht="16.5" customHeight="1">
      <c r="B1045" s="37"/>
      <c r="C1045" s="186" t="s">
        <v>702</v>
      </c>
      <c r="D1045" s="186" t="s">
        <v>220</v>
      </c>
      <c r="E1045" s="187" t="s">
        <v>1087</v>
      </c>
      <c r="F1045" s="188" t="s">
        <v>1088</v>
      </c>
      <c r="G1045" s="189" t="s">
        <v>236</v>
      </c>
      <c r="H1045" s="190">
        <v>1</v>
      </c>
      <c r="I1045" s="191"/>
      <c r="J1045" s="192">
        <f>ROUND(I1045*H1045,2)</f>
        <v>0</v>
      </c>
      <c r="K1045" s="188" t="s">
        <v>224</v>
      </c>
      <c r="L1045" s="57"/>
      <c r="M1045" s="193" t="s">
        <v>21</v>
      </c>
      <c r="N1045" s="194" t="s">
        <v>43</v>
      </c>
      <c r="O1045" s="38"/>
      <c r="P1045" s="195">
        <f>O1045*H1045</f>
        <v>0</v>
      </c>
      <c r="Q1045" s="195">
        <v>0</v>
      </c>
      <c r="R1045" s="195">
        <f>Q1045*H1045</f>
        <v>0</v>
      </c>
      <c r="S1045" s="195">
        <v>0</v>
      </c>
      <c r="T1045" s="196">
        <f>S1045*H1045</f>
        <v>0</v>
      </c>
      <c r="AR1045" s="20" t="s">
        <v>225</v>
      </c>
      <c r="AT1045" s="20" t="s">
        <v>220</v>
      </c>
      <c r="AU1045" s="20" t="s">
        <v>82</v>
      </c>
      <c r="AY1045" s="20" t="s">
        <v>219</v>
      </c>
      <c r="BE1045" s="197">
        <f>IF(N1045="základní",J1045,0)</f>
        <v>0</v>
      </c>
      <c r="BF1045" s="197">
        <f>IF(N1045="snížená",J1045,0)</f>
        <v>0</v>
      </c>
      <c r="BG1045" s="197">
        <f>IF(N1045="zákl. přenesená",J1045,0)</f>
        <v>0</v>
      </c>
      <c r="BH1045" s="197">
        <f>IF(N1045="sníž. přenesená",J1045,0)</f>
        <v>0</v>
      </c>
      <c r="BI1045" s="197">
        <f>IF(N1045="nulová",J1045,0)</f>
        <v>0</v>
      </c>
      <c r="BJ1045" s="20" t="s">
        <v>80</v>
      </c>
      <c r="BK1045" s="197">
        <f>ROUND(I1045*H1045,2)</f>
        <v>0</v>
      </c>
      <c r="BL1045" s="20" t="s">
        <v>225</v>
      </c>
      <c r="BM1045" s="20" t="s">
        <v>1143</v>
      </c>
    </row>
    <row r="1046" spans="2:63" s="10" customFormat="1" ht="29.85" customHeight="1">
      <c r="B1046" s="172"/>
      <c r="C1046" s="173"/>
      <c r="D1046" s="174" t="s">
        <v>71</v>
      </c>
      <c r="E1046" s="198" t="s">
        <v>982</v>
      </c>
      <c r="F1046" s="198" t="s">
        <v>983</v>
      </c>
      <c r="G1046" s="173"/>
      <c r="H1046" s="173"/>
      <c r="I1046" s="176"/>
      <c r="J1046" s="199">
        <f>BK1046</f>
        <v>0</v>
      </c>
      <c r="K1046" s="173"/>
      <c r="L1046" s="178"/>
      <c r="M1046" s="179"/>
      <c r="N1046" s="180"/>
      <c r="O1046" s="180"/>
      <c r="P1046" s="181">
        <f>SUM(P1047:P1049)</f>
        <v>0</v>
      </c>
      <c r="Q1046" s="180"/>
      <c r="R1046" s="181">
        <f>SUM(R1047:R1049)</f>
        <v>0</v>
      </c>
      <c r="S1046" s="180"/>
      <c r="T1046" s="182">
        <f>SUM(T1047:T1049)</f>
        <v>0</v>
      </c>
      <c r="AR1046" s="183" t="s">
        <v>80</v>
      </c>
      <c r="AT1046" s="184" t="s">
        <v>71</v>
      </c>
      <c r="AU1046" s="184" t="s">
        <v>80</v>
      </c>
      <c r="AY1046" s="183" t="s">
        <v>219</v>
      </c>
      <c r="BK1046" s="185">
        <f>SUM(BK1047:BK1049)</f>
        <v>0</v>
      </c>
    </row>
    <row r="1047" spans="2:65" s="1" customFormat="1" ht="16.5" customHeight="1">
      <c r="B1047" s="37"/>
      <c r="C1047" s="186" t="s">
        <v>1144</v>
      </c>
      <c r="D1047" s="186" t="s">
        <v>220</v>
      </c>
      <c r="E1047" s="187" t="s">
        <v>985</v>
      </c>
      <c r="F1047" s="188" t="s">
        <v>986</v>
      </c>
      <c r="G1047" s="189" t="s">
        <v>236</v>
      </c>
      <c r="H1047" s="190">
        <v>1</v>
      </c>
      <c r="I1047" s="191"/>
      <c r="J1047" s="192">
        <f>ROUND(I1047*H1047,2)</f>
        <v>0</v>
      </c>
      <c r="K1047" s="188" t="s">
        <v>224</v>
      </c>
      <c r="L1047" s="57"/>
      <c r="M1047" s="193" t="s">
        <v>21</v>
      </c>
      <c r="N1047" s="194" t="s">
        <v>43</v>
      </c>
      <c r="O1047" s="38"/>
      <c r="P1047" s="195">
        <f>O1047*H1047</f>
        <v>0</v>
      </c>
      <c r="Q1047" s="195">
        <v>0</v>
      </c>
      <c r="R1047" s="195">
        <f>Q1047*H1047</f>
        <v>0</v>
      </c>
      <c r="S1047" s="195">
        <v>0</v>
      </c>
      <c r="T1047" s="196">
        <f>S1047*H1047</f>
        <v>0</v>
      </c>
      <c r="AR1047" s="20" t="s">
        <v>225</v>
      </c>
      <c r="AT1047" s="20" t="s">
        <v>220</v>
      </c>
      <c r="AU1047" s="20" t="s">
        <v>82</v>
      </c>
      <c r="AY1047" s="20" t="s">
        <v>219</v>
      </c>
      <c r="BE1047" s="197">
        <f>IF(N1047="základní",J1047,0)</f>
        <v>0</v>
      </c>
      <c r="BF1047" s="197">
        <f>IF(N1047="snížená",J1047,0)</f>
        <v>0</v>
      </c>
      <c r="BG1047" s="197">
        <f>IF(N1047="zákl. přenesená",J1047,0)</f>
        <v>0</v>
      </c>
      <c r="BH1047" s="197">
        <f>IF(N1047="sníž. přenesená",J1047,0)</f>
        <v>0</v>
      </c>
      <c r="BI1047" s="197">
        <f>IF(N1047="nulová",J1047,0)</f>
        <v>0</v>
      </c>
      <c r="BJ1047" s="20" t="s">
        <v>80</v>
      </c>
      <c r="BK1047" s="197">
        <f>ROUND(I1047*H1047,2)</f>
        <v>0</v>
      </c>
      <c r="BL1047" s="20" t="s">
        <v>225</v>
      </c>
      <c r="BM1047" s="20" t="s">
        <v>1145</v>
      </c>
    </row>
    <row r="1048" spans="2:65" s="1" customFormat="1" ht="16.5" customHeight="1">
      <c r="B1048" s="37"/>
      <c r="C1048" s="186" t="s">
        <v>703</v>
      </c>
      <c r="D1048" s="186" t="s">
        <v>220</v>
      </c>
      <c r="E1048" s="187" t="s">
        <v>988</v>
      </c>
      <c r="F1048" s="188" t="s">
        <v>989</v>
      </c>
      <c r="G1048" s="189" t="s">
        <v>236</v>
      </c>
      <c r="H1048" s="190">
        <v>24</v>
      </c>
      <c r="I1048" s="191"/>
      <c r="J1048" s="192">
        <f>ROUND(I1048*H1048,2)</f>
        <v>0</v>
      </c>
      <c r="K1048" s="188" t="s">
        <v>224</v>
      </c>
      <c r="L1048" s="57"/>
      <c r="M1048" s="193" t="s">
        <v>21</v>
      </c>
      <c r="N1048" s="194" t="s">
        <v>43</v>
      </c>
      <c r="O1048" s="38"/>
      <c r="P1048" s="195">
        <f>O1048*H1048</f>
        <v>0</v>
      </c>
      <c r="Q1048" s="195">
        <v>0</v>
      </c>
      <c r="R1048" s="195">
        <f>Q1048*H1048</f>
        <v>0</v>
      </c>
      <c r="S1048" s="195">
        <v>0</v>
      </c>
      <c r="T1048" s="196">
        <f>S1048*H1048</f>
        <v>0</v>
      </c>
      <c r="AR1048" s="20" t="s">
        <v>225</v>
      </c>
      <c r="AT1048" s="20" t="s">
        <v>220</v>
      </c>
      <c r="AU1048" s="20" t="s">
        <v>82</v>
      </c>
      <c r="AY1048" s="20" t="s">
        <v>219</v>
      </c>
      <c r="BE1048" s="197">
        <f>IF(N1048="základní",J1048,0)</f>
        <v>0</v>
      </c>
      <c r="BF1048" s="197">
        <f>IF(N1048="snížená",J1048,0)</f>
        <v>0</v>
      </c>
      <c r="BG1048" s="197">
        <f>IF(N1048="zákl. přenesená",J1048,0)</f>
        <v>0</v>
      </c>
      <c r="BH1048" s="197">
        <f>IF(N1048="sníž. přenesená",J1048,0)</f>
        <v>0</v>
      </c>
      <c r="BI1048" s="197">
        <f>IF(N1048="nulová",J1048,0)</f>
        <v>0</v>
      </c>
      <c r="BJ1048" s="20" t="s">
        <v>80</v>
      </c>
      <c r="BK1048" s="197">
        <f>ROUND(I1048*H1048,2)</f>
        <v>0</v>
      </c>
      <c r="BL1048" s="20" t="s">
        <v>225</v>
      </c>
      <c r="BM1048" s="20" t="s">
        <v>1146</v>
      </c>
    </row>
    <row r="1049" spans="2:65" s="1" customFormat="1" ht="16.5" customHeight="1">
      <c r="B1049" s="37"/>
      <c r="C1049" s="186" t="s">
        <v>1147</v>
      </c>
      <c r="D1049" s="186" t="s">
        <v>220</v>
      </c>
      <c r="E1049" s="187" t="s">
        <v>992</v>
      </c>
      <c r="F1049" s="188" t="s">
        <v>993</v>
      </c>
      <c r="G1049" s="189" t="s">
        <v>223</v>
      </c>
      <c r="H1049" s="190">
        <v>1</v>
      </c>
      <c r="I1049" s="191"/>
      <c r="J1049" s="192">
        <f>ROUND(I1049*H1049,2)</f>
        <v>0</v>
      </c>
      <c r="K1049" s="188" t="s">
        <v>224</v>
      </c>
      <c r="L1049" s="57"/>
      <c r="M1049" s="193" t="s">
        <v>21</v>
      </c>
      <c r="N1049" s="194" t="s">
        <v>43</v>
      </c>
      <c r="O1049" s="38"/>
      <c r="P1049" s="195">
        <f>O1049*H1049</f>
        <v>0</v>
      </c>
      <c r="Q1049" s="195">
        <v>0</v>
      </c>
      <c r="R1049" s="195">
        <f>Q1049*H1049</f>
        <v>0</v>
      </c>
      <c r="S1049" s="195">
        <v>0</v>
      </c>
      <c r="T1049" s="196">
        <f>S1049*H1049</f>
        <v>0</v>
      </c>
      <c r="AR1049" s="20" t="s">
        <v>225</v>
      </c>
      <c r="AT1049" s="20" t="s">
        <v>220</v>
      </c>
      <c r="AU1049" s="20" t="s">
        <v>82</v>
      </c>
      <c r="AY1049" s="20" t="s">
        <v>219</v>
      </c>
      <c r="BE1049" s="197">
        <f>IF(N1049="základní",J1049,0)</f>
        <v>0</v>
      </c>
      <c r="BF1049" s="197">
        <f>IF(N1049="snížená",J1049,0)</f>
        <v>0</v>
      </c>
      <c r="BG1049" s="197">
        <f>IF(N1049="zákl. přenesená",J1049,0)</f>
        <v>0</v>
      </c>
      <c r="BH1049" s="197">
        <f>IF(N1049="sníž. přenesená",J1049,0)</f>
        <v>0</v>
      </c>
      <c r="BI1049" s="197">
        <f>IF(N1049="nulová",J1049,0)</f>
        <v>0</v>
      </c>
      <c r="BJ1049" s="20" t="s">
        <v>80</v>
      </c>
      <c r="BK1049" s="197">
        <f>ROUND(I1049*H1049,2)</f>
        <v>0</v>
      </c>
      <c r="BL1049" s="20" t="s">
        <v>225</v>
      </c>
      <c r="BM1049" s="20" t="s">
        <v>1148</v>
      </c>
    </row>
    <row r="1050" spans="2:63" s="10" customFormat="1" ht="29.85" customHeight="1">
      <c r="B1050" s="172"/>
      <c r="C1050" s="173"/>
      <c r="D1050" s="174" t="s">
        <v>71</v>
      </c>
      <c r="E1050" s="198" t="s">
        <v>960</v>
      </c>
      <c r="F1050" s="198" t="s">
        <v>961</v>
      </c>
      <c r="G1050" s="173"/>
      <c r="H1050" s="173"/>
      <c r="I1050" s="176"/>
      <c r="J1050" s="199">
        <f>BK1050</f>
        <v>0</v>
      </c>
      <c r="K1050" s="173"/>
      <c r="L1050" s="178"/>
      <c r="M1050" s="179"/>
      <c r="N1050" s="180"/>
      <c r="O1050" s="180"/>
      <c r="P1050" s="181">
        <f>SUM(P1051:P1052)</f>
        <v>0</v>
      </c>
      <c r="Q1050" s="180"/>
      <c r="R1050" s="181">
        <f>SUM(R1051:R1052)</f>
        <v>0</v>
      </c>
      <c r="S1050" s="180"/>
      <c r="T1050" s="182">
        <f>SUM(T1051:T1052)</f>
        <v>0</v>
      </c>
      <c r="AR1050" s="183" t="s">
        <v>80</v>
      </c>
      <c r="AT1050" s="184" t="s">
        <v>71</v>
      </c>
      <c r="AU1050" s="184" t="s">
        <v>80</v>
      </c>
      <c r="AY1050" s="183" t="s">
        <v>219</v>
      </c>
      <c r="BK1050" s="185">
        <f>SUM(BK1051:BK1052)</f>
        <v>0</v>
      </c>
    </row>
    <row r="1051" spans="2:65" s="1" customFormat="1" ht="16.5" customHeight="1">
      <c r="B1051" s="37"/>
      <c r="C1051" s="186" t="s">
        <v>705</v>
      </c>
      <c r="D1051" s="186" t="s">
        <v>220</v>
      </c>
      <c r="E1051" s="187" t="s">
        <v>1095</v>
      </c>
      <c r="F1051" s="188" t="s">
        <v>963</v>
      </c>
      <c r="G1051" s="189" t="s">
        <v>223</v>
      </c>
      <c r="H1051" s="190">
        <v>1</v>
      </c>
      <c r="I1051" s="191"/>
      <c r="J1051" s="192">
        <f>ROUND(I1051*H1051,2)</f>
        <v>0</v>
      </c>
      <c r="K1051" s="188" t="s">
        <v>224</v>
      </c>
      <c r="L1051" s="57"/>
      <c r="M1051" s="193" t="s">
        <v>21</v>
      </c>
      <c r="N1051" s="194" t="s">
        <v>43</v>
      </c>
      <c r="O1051" s="38"/>
      <c r="P1051" s="195">
        <f>O1051*H1051</f>
        <v>0</v>
      </c>
      <c r="Q1051" s="195">
        <v>0</v>
      </c>
      <c r="R1051" s="195">
        <f>Q1051*H1051</f>
        <v>0</v>
      </c>
      <c r="S1051" s="195">
        <v>0</v>
      </c>
      <c r="T1051" s="196">
        <f>S1051*H1051</f>
        <v>0</v>
      </c>
      <c r="AR1051" s="20" t="s">
        <v>225</v>
      </c>
      <c r="AT1051" s="20" t="s">
        <v>220</v>
      </c>
      <c r="AU1051" s="20" t="s">
        <v>82</v>
      </c>
      <c r="AY1051" s="20" t="s">
        <v>219</v>
      </c>
      <c r="BE1051" s="197">
        <f>IF(N1051="základní",J1051,0)</f>
        <v>0</v>
      </c>
      <c r="BF1051" s="197">
        <f>IF(N1051="snížená",J1051,0)</f>
        <v>0</v>
      </c>
      <c r="BG1051" s="197">
        <f>IF(N1051="zákl. přenesená",J1051,0)</f>
        <v>0</v>
      </c>
      <c r="BH1051" s="197">
        <f>IF(N1051="sníž. přenesená",J1051,0)</f>
        <v>0</v>
      </c>
      <c r="BI1051" s="197">
        <f>IF(N1051="nulová",J1051,0)</f>
        <v>0</v>
      </c>
      <c r="BJ1051" s="20" t="s">
        <v>80</v>
      </c>
      <c r="BK1051" s="197">
        <f>ROUND(I1051*H1051,2)</f>
        <v>0</v>
      </c>
      <c r="BL1051" s="20" t="s">
        <v>225</v>
      </c>
      <c r="BM1051" s="20" t="s">
        <v>1149</v>
      </c>
    </row>
    <row r="1052" spans="2:65" s="1" customFormat="1" ht="16.5" customHeight="1">
      <c r="B1052" s="37"/>
      <c r="C1052" s="186" t="s">
        <v>1150</v>
      </c>
      <c r="D1052" s="186" t="s">
        <v>220</v>
      </c>
      <c r="E1052" s="187" t="s">
        <v>1098</v>
      </c>
      <c r="F1052" s="188" t="s">
        <v>282</v>
      </c>
      <c r="G1052" s="189" t="s">
        <v>223</v>
      </c>
      <c r="H1052" s="190">
        <v>1</v>
      </c>
      <c r="I1052" s="191"/>
      <c r="J1052" s="192">
        <f>ROUND(I1052*H1052,2)</f>
        <v>0</v>
      </c>
      <c r="K1052" s="188" t="s">
        <v>224</v>
      </c>
      <c r="L1052" s="57"/>
      <c r="M1052" s="193" t="s">
        <v>21</v>
      </c>
      <c r="N1052" s="194" t="s">
        <v>43</v>
      </c>
      <c r="O1052" s="38"/>
      <c r="P1052" s="195">
        <f>O1052*H1052</f>
        <v>0</v>
      </c>
      <c r="Q1052" s="195">
        <v>0</v>
      </c>
      <c r="R1052" s="195">
        <f>Q1052*H1052</f>
        <v>0</v>
      </c>
      <c r="S1052" s="195">
        <v>0</v>
      </c>
      <c r="T1052" s="196">
        <f>S1052*H1052</f>
        <v>0</v>
      </c>
      <c r="AR1052" s="20" t="s">
        <v>225</v>
      </c>
      <c r="AT1052" s="20" t="s">
        <v>220</v>
      </c>
      <c r="AU1052" s="20" t="s">
        <v>82</v>
      </c>
      <c r="AY1052" s="20" t="s">
        <v>219</v>
      </c>
      <c r="BE1052" s="197">
        <f>IF(N1052="základní",J1052,0)</f>
        <v>0</v>
      </c>
      <c r="BF1052" s="197">
        <f>IF(N1052="snížená",J1052,0)</f>
        <v>0</v>
      </c>
      <c r="BG1052" s="197">
        <f>IF(N1052="zákl. přenesená",J1052,0)</f>
        <v>0</v>
      </c>
      <c r="BH1052" s="197">
        <f>IF(N1052="sníž. přenesená",J1052,0)</f>
        <v>0</v>
      </c>
      <c r="BI1052" s="197">
        <f>IF(N1052="nulová",J1052,0)</f>
        <v>0</v>
      </c>
      <c r="BJ1052" s="20" t="s">
        <v>80</v>
      </c>
      <c r="BK1052" s="197">
        <f>ROUND(I1052*H1052,2)</f>
        <v>0</v>
      </c>
      <c r="BL1052" s="20" t="s">
        <v>225</v>
      </c>
      <c r="BM1052" s="20" t="s">
        <v>1151</v>
      </c>
    </row>
    <row r="1053" spans="2:63" s="10" customFormat="1" ht="37.35" customHeight="1">
      <c r="B1053" s="172"/>
      <c r="C1053" s="173"/>
      <c r="D1053" s="174" t="s">
        <v>71</v>
      </c>
      <c r="E1053" s="175" t="s">
        <v>1152</v>
      </c>
      <c r="F1053" s="175" t="s">
        <v>1153</v>
      </c>
      <c r="G1053" s="173"/>
      <c r="H1053" s="173"/>
      <c r="I1053" s="176"/>
      <c r="J1053" s="177">
        <f>BK1053</f>
        <v>0</v>
      </c>
      <c r="K1053" s="173"/>
      <c r="L1053" s="178"/>
      <c r="M1053" s="179"/>
      <c r="N1053" s="180"/>
      <c r="O1053" s="180"/>
      <c r="P1053" s="181">
        <f>P1054+P1056+P1059+P1061+P1063+P1066+P1069+P1071+P1073+P1077</f>
        <v>0</v>
      </c>
      <c r="Q1053" s="180"/>
      <c r="R1053" s="181">
        <f>R1054+R1056+R1059+R1061+R1063+R1066+R1069+R1071+R1073+R1077</f>
        <v>0</v>
      </c>
      <c r="S1053" s="180"/>
      <c r="T1053" s="182">
        <f>T1054+T1056+T1059+T1061+T1063+T1066+T1069+T1071+T1073+T1077</f>
        <v>0</v>
      </c>
      <c r="AR1053" s="183" t="s">
        <v>80</v>
      </c>
      <c r="AT1053" s="184" t="s">
        <v>71</v>
      </c>
      <c r="AU1053" s="184" t="s">
        <v>72</v>
      </c>
      <c r="AY1053" s="183" t="s">
        <v>219</v>
      </c>
      <c r="BK1053" s="185">
        <f>BK1054+BK1056+BK1059+BK1061+BK1063+BK1066+BK1069+BK1071+BK1073+BK1077</f>
        <v>0</v>
      </c>
    </row>
    <row r="1054" spans="2:63" s="10" customFormat="1" ht="19.9" customHeight="1">
      <c r="B1054" s="172"/>
      <c r="C1054" s="173"/>
      <c r="D1054" s="174" t="s">
        <v>71</v>
      </c>
      <c r="E1054" s="198" t="s">
        <v>286</v>
      </c>
      <c r="F1054" s="198" t="s">
        <v>287</v>
      </c>
      <c r="G1054" s="173"/>
      <c r="H1054" s="173"/>
      <c r="I1054" s="176"/>
      <c r="J1054" s="199">
        <f>BK1054</f>
        <v>0</v>
      </c>
      <c r="K1054" s="173"/>
      <c r="L1054" s="178"/>
      <c r="M1054" s="179"/>
      <c r="N1054" s="180"/>
      <c r="O1054" s="180"/>
      <c r="P1054" s="181">
        <f>P1055</f>
        <v>0</v>
      </c>
      <c r="Q1054" s="180"/>
      <c r="R1054" s="181">
        <f>R1055</f>
        <v>0</v>
      </c>
      <c r="S1054" s="180"/>
      <c r="T1054" s="182">
        <f>T1055</f>
        <v>0</v>
      </c>
      <c r="AR1054" s="183" t="s">
        <v>80</v>
      </c>
      <c r="AT1054" s="184" t="s">
        <v>71</v>
      </c>
      <c r="AU1054" s="184" t="s">
        <v>80</v>
      </c>
      <c r="AY1054" s="183" t="s">
        <v>219</v>
      </c>
      <c r="BK1054" s="185">
        <f>BK1055</f>
        <v>0</v>
      </c>
    </row>
    <row r="1055" spans="2:65" s="1" customFormat="1" ht="16.5" customHeight="1">
      <c r="B1055" s="37"/>
      <c r="C1055" s="186" t="s">
        <v>706</v>
      </c>
      <c r="D1055" s="186" t="s">
        <v>220</v>
      </c>
      <c r="E1055" s="187" t="s">
        <v>970</v>
      </c>
      <c r="F1055" s="188" t="s">
        <v>971</v>
      </c>
      <c r="G1055" s="189" t="s">
        <v>236</v>
      </c>
      <c r="H1055" s="190">
        <v>1</v>
      </c>
      <c r="I1055" s="191"/>
      <c r="J1055" s="192">
        <f>ROUND(I1055*H1055,2)</f>
        <v>0</v>
      </c>
      <c r="K1055" s="188" t="s">
        <v>224</v>
      </c>
      <c r="L1055" s="57"/>
      <c r="M1055" s="193" t="s">
        <v>21</v>
      </c>
      <c r="N1055" s="194" t="s">
        <v>43</v>
      </c>
      <c r="O1055" s="38"/>
      <c r="P1055" s="195">
        <f>O1055*H1055</f>
        <v>0</v>
      </c>
      <c r="Q1055" s="195">
        <v>0</v>
      </c>
      <c r="R1055" s="195">
        <f>Q1055*H1055</f>
        <v>0</v>
      </c>
      <c r="S1055" s="195">
        <v>0</v>
      </c>
      <c r="T1055" s="196">
        <f>S1055*H1055</f>
        <v>0</v>
      </c>
      <c r="AR1055" s="20" t="s">
        <v>225</v>
      </c>
      <c r="AT1055" s="20" t="s">
        <v>220</v>
      </c>
      <c r="AU1055" s="20" t="s">
        <v>82</v>
      </c>
      <c r="AY1055" s="20" t="s">
        <v>219</v>
      </c>
      <c r="BE1055" s="197">
        <f>IF(N1055="základní",J1055,0)</f>
        <v>0</v>
      </c>
      <c r="BF1055" s="197">
        <f>IF(N1055="snížená",J1055,0)</f>
        <v>0</v>
      </c>
      <c r="BG1055" s="197">
        <f>IF(N1055="zákl. přenesená",J1055,0)</f>
        <v>0</v>
      </c>
      <c r="BH1055" s="197">
        <f>IF(N1055="sníž. přenesená",J1055,0)</f>
        <v>0</v>
      </c>
      <c r="BI1055" s="197">
        <f>IF(N1055="nulová",J1055,0)</f>
        <v>0</v>
      </c>
      <c r="BJ1055" s="20" t="s">
        <v>80</v>
      </c>
      <c r="BK1055" s="197">
        <f>ROUND(I1055*H1055,2)</f>
        <v>0</v>
      </c>
      <c r="BL1055" s="20" t="s">
        <v>225</v>
      </c>
      <c r="BM1055" s="20" t="s">
        <v>1154</v>
      </c>
    </row>
    <row r="1056" spans="2:63" s="10" customFormat="1" ht="29.85" customHeight="1">
      <c r="B1056" s="172"/>
      <c r="C1056" s="173"/>
      <c r="D1056" s="174" t="s">
        <v>71</v>
      </c>
      <c r="E1056" s="198" t="s">
        <v>973</v>
      </c>
      <c r="F1056" s="198" t="s">
        <v>974</v>
      </c>
      <c r="G1056" s="173"/>
      <c r="H1056" s="173"/>
      <c r="I1056" s="176"/>
      <c r="J1056" s="199">
        <f>BK1056</f>
        <v>0</v>
      </c>
      <c r="K1056" s="173"/>
      <c r="L1056" s="178"/>
      <c r="M1056" s="179"/>
      <c r="N1056" s="180"/>
      <c r="O1056" s="180"/>
      <c r="P1056" s="181">
        <f>SUM(P1057:P1058)</f>
        <v>0</v>
      </c>
      <c r="Q1056" s="180"/>
      <c r="R1056" s="181">
        <f>SUM(R1057:R1058)</f>
        <v>0</v>
      </c>
      <c r="S1056" s="180"/>
      <c r="T1056" s="182">
        <f>SUM(T1057:T1058)</f>
        <v>0</v>
      </c>
      <c r="AR1056" s="183" t="s">
        <v>80</v>
      </c>
      <c r="AT1056" s="184" t="s">
        <v>71</v>
      </c>
      <c r="AU1056" s="184" t="s">
        <v>80</v>
      </c>
      <c r="AY1056" s="183" t="s">
        <v>219</v>
      </c>
      <c r="BK1056" s="185">
        <f>SUM(BK1057:BK1058)</f>
        <v>0</v>
      </c>
    </row>
    <row r="1057" spans="2:65" s="1" customFormat="1" ht="16.5" customHeight="1">
      <c r="B1057" s="37"/>
      <c r="C1057" s="186" t="s">
        <v>1155</v>
      </c>
      <c r="D1057" s="186" t="s">
        <v>220</v>
      </c>
      <c r="E1057" s="187" t="s">
        <v>976</v>
      </c>
      <c r="F1057" s="188" t="s">
        <v>977</v>
      </c>
      <c r="G1057" s="189" t="s">
        <v>236</v>
      </c>
      <c r="H1057" s="190">
        <v>2</v>
      </c>
      <c r="I1057" s="191"/>
      <c r="J1057" s="192">
        <f>ROUND(I1057*H1057,2)</f>
        <v>0</v>
      </c>
      <c r="K1057" s="188" t="s">
        <v>224</v>
      </c>
      <c r="L1057" s="57"/>
      <c r="M1057" s="193" t="s">
        <v>21</v>
      </c>
      <c r="N1057" s="194" t="s">
        <v>43</v>
      </c>
      <c r="O1057" s="38"/>
      <c r="P1057" s="195">
        <f>O1057*H1057</f>
        <v>0</v>
      </c>
      <c r="Q1057" s="195">
        <v>0</v>
      </c>
      <c r="R1057" s="195">
        <f>Q1057*H1057</f>
        <v>0</v>
      </c>
      <c r="S1057" s="195">
        <v>0</v>
      </c>
      <c r="T1057" s="196">
        <f>S1057*H1057</f>
        <v>0</v>
      </c>
      <c r="AR1057" s="20" t="s">
        <v>225</v>
      </c>
      <c r="AT1057" s="20" t="s">
        <v>220</v>
      </c>
      <c r="AU1057" s="20" t="s">
        <v>82</v>
      </c>
      <c r="AY1057" s="20" t="s">
        <v>219</v>
      </c>
      <c r="BE1057" s="197">
        <f>IF(N1057="základní",J1057,0)</f>
        <v>0</v>
      </c>
      <c r="BF1057" s="197">
        <f>IF(N1057="snížená",J1057,0)</f>
        <v>0</v>
      </c>
      <c r="BG1057" s="197">
        <f>IF(N1057="zákl. přenesená",J1057,0)</f>
        <v>0</v>
      </c>
      <c r="BH1057" s="197">
        <f>IF(N1057="sníž. přenesená",J1057,0)</f>
        <v>0</v>
      </c>
      <c r="BI1057" s="197">
        <f>IF(N1057="nulová",J1057,0)</f>
        <v>0</v>
      </c>
      <c r="BJ1057" s="20" t="s">
        <v>80</v>
      </c>
      <c r="BK1057" s="197">
        <f>ROUND(I1057*H1057,2)</f>
        <v>0</v>
      </c>
      <c r="BL1057" s="20" t="s">
        <v>225</v>
      </c>
      <c r="BM1057" s="20" t="s">
        <v>1156</v>
      </c>
    </row>
    <row r="1058" spans="2:65" s="1" customFormat="1" ht="16.5" customHeight="1">
      <c r="B1058" s="37"/>
      <c r="C1058" s="186" t="s">
        <v>708</v>
      </c>
      <c r="D1058" s="186" t="s">
        <v>220</v>
      </c>
      <c r="E1058" s="187" t="s">
        <v>979</v>
      </c>
      <c r="F1058" s="188" t="s">
        <v>980</v>
      </c>
      <c r="G1058" s="189" t="s">
        <v>236</v>
      </c>
      <c r="H1058" s="190">
        <v>1</v>
      </c>
      <c r="I1058" s="191"/>
      <c r="J1058" s="192">
        <f>ROUND(I1058*H1058,2)</f>
        <v>0</v>
      </c>
      <c r="K1058" s="188" t="s">
        <v>224</v>
      </c>
      <c r="L1058" s="57"/>
      <c r="M1058" s="193" t="s">
        <v>21</v>
      </c>
      <c r="N1058" s="194" t="s">
        <v>43</v>
      </c>
      <c r="O1058" s="38"/>
      <c r="P1058" s="195">
        <f>O1058*H1058</f>
        <v>0</v>
      </c>
      <c r="Q1058" s="195">
        <v>0</v>
      </c>
      <c r="R1058" s="195">
        <f>Q1058*H1058</f>
        <v>0</v>
      </c>
      <c r="S1058" s="195">
        <v>0</v>
      </c>
      <c r="T1058" s="196">
        <f>S1058*H1058</f>
        <v>0</v>
      </c>
      <c r="AR1058" s="20" t="s">
        <v>225</v>
      </c>
      <c r="AT1058" s="20" t="s">
        <v>220</v>
      </c>
      <c r="AU1058" s="20" t="s">
        <v>82</v>
      </c>
      <c r="AY1058" s="20" t="s">
        <v>219</v>
      </c>
      <c r="BE1058" s="197">
        <f>IF(N1058="základní",J1058,0)</f>
        <v>0</v>
      </c>
      <c r="BF1058" s="197">
        <f>IF(N1058="snížená",J1058,0)</f>
        <v>0</v>
      </c>
      <c r="BG1058" s="197">
        <f>IF(N1058="zákl. přenesená",J1058,0)</f>
        <v>0</v>
      </c>
      <c r="BH1058" s="197">
        <f>IF(N1058="sníž. přenesená",J1058,0)</f>
        <v>0</v>
      </c>
      <c r="BI1058" s="197">
        <f>IF(N1058="nulová",J1058,0)</f>
        <v>0</v>
      </c>
      <c r="BJ1058" s="20" t="s">
        <v>80</v>
      </c>
      <c r="BK1058" s="197">
        <f>ROUND(I1058*H1058,2)</f>
        <v>0</v>
      </c>
      <c r="BL1058" s="20" t="s">
        <v>225</v>
      </c>
      <c r="BM1058" s="20" t="s">
        <v>1157</v>
      </c>
    </row>
    <row r="1059" spans="2:63" s="10" customFormat="1" ht="29.85" customHeight="1">
      <c r="B1059" s="172"/>
      <c r="C1059" s="173"/>
      <c r="D1059" s="174" t="s">
        <v>71</v>
      </c>
      <c r="E1059" s="198" t="s">
        <v>995</v>
      </c>
      <c r="F1059" s="198" t="s">
        <v>996</v>
      </c>
      <c r="G1059" s="173"/>
      <c r="H1059" s="173"/>
      <c r="I1059" s="176"/>
      <c r="J1059" s="199">
        <f>BK1059</f>
        <v>0</v>
      </c>
      <c r="K1059" s="173"/>
      <c r="L1059" s="178"/>
      <c r="M1059" s="179"/>
      <c r="N1059" s="180"/>
      <c r="O1059" s="180"/>
      <c r="P1059" s="181">
        <f>P1060</f>
        <v>0</v>
      </c>
      <c r="Q1059" s="180"/>
      <c r="R1059" s="181">
        <f>R1060</f>
        <v>0</v>
      </c>
      <c r="S1059" s="180"/>
      <c r="T1059" s="182">
        <f>T1060</f>
        <v>0</v>
      </c>
      <c r="AR1059" s="183" t="s">
        <v>80</v>
      </c>
      <c r="AT1059" s="184" t="s">
        <v>71</v>
      </c>
      <c r="AU1059" s="184" t="s">
        <v>80</v>
      </c>
      <c r="AY1059" s="183" t="s">
        <v>219</v>
      </c>
      <c r="BK1059" s="185">
        <f>BK1060</f>
        <v>0</v>
      </c>
    </row>
    <row r="1060" spans="2:65" s="1" customFormat="1" ht="16.5" customHeight="1">
      <c r="B1060" s="37"/>
      <c r="C1060" s="186" t="s">
        <v>1158</v>
      </c>
      <c r="D1060" s="186" t="s">
        <v>220</v>
      </c>
      <c r="E1060" s="187" t="s">
        <v>997</v>
      </c>
      <c r="F1060" s="188" t="s">
        <v>998</v>
      </c>
      <c r="G1060" s="189" t="s">
        <v>236</v>
      </c>
      <c r="H1060" s="190">
        <v>1</v>
      </c>
      <c r="I1060" s="191"/>
      <c r="J1060" s="192">
        <f>ROUND(I1060*H1060,2)</f>
        <v>0</v>
      </c>
      <c r="K1060" s="188" t="s">
        <v>224</v>
      </c>
      <c r="L1060" s="57"/>
      <c r="M1060" s="193" t="s">
        <v>21</v>
      </c>
      <c r="N1060" s="194" t="s">
        <v>43</v>
      </c>
      <c r="O1060" s="38"/>
      <c r="P1060" s="195">
        <f>O1060*H1060</f>
        <v>0</v>
      </c>
      <c r="Q1060" s="195">
        <v>0</v>
      </c>
      <c r="R1060" s="195">
        <f>Q1060*H1060</f>
        <v>0</v>
      </c>
      <c r="S1060" s="195">
        <v>0</v>
      </c>
      <c r="T1060" s="196">
        <f>S1060*H1060</f>
        <v>0</v>
      </c>
      <c r="AR1060" s="20" t="s">
        <v>225</v>
      </c>
      <c r="AT1060" s="20" t="s">
        <v>220</v>
      </c>
      <c r="AU1060" s="20" t="s">
        <v>82</v>
      </c>
      <c r="AY1060" s="20" t="s">
        <v>219</v>
      </c>
      <c r="BE1060" s="197">
        <f>IF(N1060="základní",J1060,0)</f>
        <v>0</v>
      </c>
      <c r="BF1060" s="197">
        <f>IF(N1060="snížená",J1060,0)</f>
        <v>0</v>
      </c>
      <c r="BG1060" s="197">
        <f>IF(N1060="zákl. přenesená",J1060,0)</f>
        <v>0</v>
      </c>
      <c r="BH1060" s="197">
        <f>IF(N1060="sníž. přenesená",J1060,0)</f>
        <v>0</v>
      </c>
      <c r="BI1060" s="197">
        <f>IF(N1060="nulová",J1060,0)</f>
        <v>0</v>
      </c>
      <c r="BJ1060" s="20" t="s">
        <v>80</v>
      </c>
      <c r="BK1060" s="197">
        <f>ROUND(I1060*H1060,2)</f>
        <v>0</v>
      </c>
      <c r="BL1060" s="20" t="s">
        <v>225</v>
      </c>
      <c r="BM1060" s="20" t="s">
        <v>1159</v>
      </c>
    </row>
    <row r="1061" spans="2:63" s="10" customFormat="1" ht="29.85" customHeight="1">
      <c r="B1061" s="172"/>
      <c r="C1061" s="173"/>
      <c r="D1061" s="174" t="s">
        <v>71</v>
      </c>
      <c r="E1061" s="198" t="s">
        <v>1000</v>
      </c>
      <c r="F1061" s="198" t="s">
        <v>1001</v>
      </c>
      <c r="G1061" s="173"/>
      <c r="H1061" s="173"/>
      <c r="I1061" s="176"/>
      <c r="J1061" s="199">
        <f>BK1061</f>
        <v>0</v>
      </c>
      <c r="K1061" s="173"/>
      <c r="L1061" s="178"/>
      <c r="M1061" s="179"/>
      <c r="N1061" s="180"/>
      <c r="O1061" s="180"/>
      <c r="P1061" s="181">
        <f>P1062</f>
        <v>0</v>
      </c>
      <c r="Q1061" s="180"/>
      <c r="R1061" s="181">
        <f>R1062</f>
        <v>0</v>
      </c>
      <c r="S1061" s="180"/>
      <c r="T1061" s="182">
        <f>T1062</f>
        <v>0</v>
      </c>
      <c r="AR1061" s="183" t="s">
        <v>80</v>
      </c>
      <c r="AT1061" s="184" t="s">
        <v>71</v>
      </c>
      <c r="AU1061" s="184" t="s">
        <v>80</v>
      </c>
      <c r="AY1061" s="183" t="s">
        <v>219</v>
      </c>
      <c r="BK1061" s="185">
        <f>BK1062</f>
        <v>0</v>
      </c>
    </row>
    <row r="1062" spans="2:65" s="1" customFormat="1" ht="16.5" customHeight="1">
      <c r="B1062" s="37"/>
      <c r="C1062" s="186" t="s">
        <v>709</v>
      </c>
      <c r="D1062" s="186" t="s">
        <v>220</v>
      </c>
      <c r="E1062" s="187" t="s">
        <v>1003</v>
      </c>
      <c r="F1062" s="188" t="s">
        <v>1004</v>
      </c>
      <c r="G1062" s="189" t="s">
        <v>236</v>
      </c>
      <c r="H1062" s="190">
        <v>1</v>
      </c>
      <c r="I1062" s="191"/>
      <c r="J1062" s="192">
        <f>ROUND(I1062*H1062,2)</f>
        <v>0</v>
      </c>
      <c r="K1062" s="188" t="s">
        <v>224</v>
      </c>
      <c r="L1062" s="57"/>
      <c r="M1062" s="193" t="s">
        <v>21</v>
      </c>
      <c r="N1062" s="194" t="s">
        <v>43</v>
      </c>
      <c r="O1062" s="38"/>
      <c r="P1062" s="195">
        <f>O1062*H1062</f>
        <v>0</v>
      </c>
      <c r="Q1062" s="195">
        <v>0</v>
      </c>
      <c r="R1062" s="195">
        <f>Q1062*H1062</f>
        <v>0</v>
      </c>
      <c r="S1062" s="195">
        <v>0</v>
      </c>
      <c r="T1062" s="196">
        <f>S1062*H1062</f>
        <v>0</v>
      </c>
      <c r="AR1062" s="20" t="s">
        <v>225</v>
      </c>
      <c r="AT1062" s="20" t="s">
        <v>220</v>
      </c>
      <c r="AU1062" s="20" t="s">
        <v>82</v>
      </c>
      <c r="AY1062" s="20" t="s">
        <v>219</v>
      </c>
      <c r="BE1062" s="197">
        <f>IF(N1062="základní",J1062,0)</f>
        <v>0</v>
      </c>
      <c r="BF1062" s="197">
        <f>IF(N1062="snížená",J1062,0)</f>
        <v>0</v>
      </c>
      <c r="BG1062" s="197">
        <f>IF(N1062="zákl. přenesená",J1062,0)</f>
        <v>0</v>
      </c>
      <c r="BH1062" s="197">
        <f>IF(N1062="sníž. přenesená",J1062,0)</f>
        <v>0</v>
      </c>
      <c r="BI1062" s="197">
        <f>IF(N1062="nulová",J1062,0)</f>
        <v>0</v>
      </c>
      <c r="BJ1062" s="20" t="s">
        <v>80</v>
      </c>
      <c r="BK1062" s="197">
        <f>ROUND(I1062*H1062,2)</f>
        <v>0</v>
      </c>
      <c r="BL1062" s="20" t="s">
        <v>225</v>
      </c>
      <c r="BM1062" s="20" t="s">
        <v>1160</v>
      </c>
    </row>
    <row r="1063" spans="2:63" s="10" customFormat="1" ht="29.85" customHeight="1">
      <c r="B1063" s="172"/>
      <c r="C1063" s="173"/>
      <c r="D1063" s="174" t="s">
        <v>71</v>
      </c>
      <c r="E1063" s="198" t="s">
        <v>1006</v>
      </c>
      <c r="F1063" s="198" t="s">
        <v>1007</v>
      </c>
      <c r="G1063" s="173"/>
      <c r="H1063" s="173"/>
      <c r="I1063" s="176"/>
      <c r="J1063" s="199">
        <f>BK1063</f>
        <v>0</v>
      </c>
      <c r="K1063" s="173"/>
      <c r="L1063" s="178"/>
      <c r="M1063" s="179"/>
      <c r="N1063" s="180"/>
      <c r="O1063" s="180"/>
      <c r="P1063" s="181">
        <f>SUM(P1064:P1065)</f>
        <v>0</v>
      </c>
      <c r="Q1063" s="180"/>
      <c r="R1063" s="181">
        <f>SUM(R1064:R1065)</f>
        <v>0</v>
      </c>
      <c r="S1063" s="180"/>
      <c r="T1063" s="182">
        <f>SUM(T1064:T1065)</f>
        <v>0</v>
      </c>
      <c r="AR1063" s="183" t="s">
        <v>80</v>
      </c>
      <c r="AT1063" s="184" t="s">
        <v>71</v>
      </c>
      <c r="AU1063" s="184" t="s">
        <v>80</v>
      </c>
      <c r="AY1063" s="183" t="s">
        <v>219</v>
      </c>
      <c r="BK1063" s="185">
        <f>SUM(BK1064:BK1065)</f>
        <v>0</v>
      </c>
    </row>
    <row r="1064" spans="2:65" s="1" customFormat="1" ht="16.5" customHeight="1">
      <c r="B1064" s="37"/>
      <c r="C1064" s="186" t="s">
        <v>1161</v>
      </c>
      <c r="D1064" s="186" t="s">
        <v>220</v>
      </c>
      <c r="E1064" s="187" t="s">
        <v>1008</v>
      </c>
      <c r="F1064" s="188" t="s">
        <v>1009</v>
      </c>
      <c r="G1064" s="189" t="s">
        <v>236</v>
      </c>
      <c r="H1064" s="190">
        <v>1</v>
      </c>
      <c r="I1064" s="191"/>
      <c r="J1064" s="192">
        <f>ROUND(I1064*H1064,2)</f>
        <v>0</v>
      </c>
      <c r="K1064" s="188" t="s">
        <v>224</v>
      </c>
      <c r="L1064" s="57"/>
      <c r="M1064" s="193" t="s">
        <v>21</v>
      </c>
      <c r="N1064" s="194" t="s">
        <v>43</v>
      </c>
      <c r="O1064" s="38"/>
      <c r="P1064" s="195">
        <f>O1064*H1064</f>
        <v>0</v>
      </c>
      <c r="Q1064" s="195">
        <v>0</v>
      </c>
      <c r="R1064" s="195">
        <f>Q1064*H1064</f>
        <v>0</v>
      </c>
      <c r="S1064" s="195">
        <v>0</v>
      </c>
      <c r="T1064" s="196">
        <f>S1064*H1064</f>
        <v>0</v>
      </c>
      <c r="AR1064" s="20" t="s">
        <v>225</v>
      </c>
      <c r="AT1064" s="20" t="s">
        <v>220</v>
      </c>
      <c r="AU1064" s="20" t="s">
        <v>82</v>
      </c>
      <c r="AY1064" s="20" t="s">
        <v>219</v>
      </c>
      <c r="BE1064" s="197">
        <f>IF(N1064="základní",J1064,0)</f>
        <v>0</v>
      </c>
      <c r="BF1064" s="197">
        <f>IF(N1064="snížená",J1064,0)</f>
        <v>0</v>
      </c>
      <c r="BG1064" s="197">
        <f>IF(N1064="zákl. přenesená",J1064,0)</f>
        <v>0</v>
      </c>
      <c r="BH1064" s="197">
        <f>IF(N1064="sníž. přenesená",J1064,0)</f>
        <v>0</v>
      </c>
      <c r="BI1064" s="197">
        <f>IF(N1064="nulová",J1064,0)</f>
        <v>0</v>
      </c>
      <c r="BJ1064" s="20" t="s">
        <v>80</v>
      </c>
      <c r="BK1064" s="197">
        <f>ROUND(I1064*H1064,2)</f>
        <v>0</v>
      </c>
      <c r="BL1064" s="20" t="s">
        <v>225</v>
      </c>
      <c r="BM1064" s="20" t="s">
        <v>1162</v>
      </c>
    </row>
    <row r="1065" spans="2:65" s="1" customFormat="1" ht="16.5" customHeight="1">
      <c r="B1065" s="37"/>
      <c r="C1065" s="186" t="s">
        <v>711</v>
      </c>
      <c r="D1065" s="186" t="s">
        <v>220</v>
      </c>
      <c r="E1065" s="187" t="s">
        <v>1012</v>
      </c>
      <c r="F1065" s="188" t="s">
        <v>1013</v>
      </c>
      <c r="G1065" s="189" t="s">
        <v>236</v>
      </c>
      <c r="H1065" s="190">
        <v>2</v>
      </c>
      <c r="I1065" s="191"/>
      <c r="J1065" s="192">
        <f>ROUND(I1065*H1065,2)</f>
        <v>0</v>
      </c>
      <c r="K1065" s="188" t="s">
        <v>224</v>
      </c>
      <c r="L1065" s="57"/>
      <c r="M1065" s="193" t="s">
        <v>21</v>
      </c>
      <c r="N1065" s="194" t="s">
        <v>43</v>
      </c>
      <c r="O1065" s="38"/>
      <c r="P1065" s="195">
        <f>O1065*H1065</f>
        <v>0</v>
      </c>
      <c r="Q1065" s="195">
        <v>0</v>
      </c>
      <c r="R1065" s="195">
        <f>Q1065*H1065</f>
        <v>0</v>
      </c>
      <c r="S1065" s="195">
        <v>0</v>
      </c>
      <c r="T1065" s="196">
        <f>S1065*H1065</f>
        <v>0</v>
      </c>
      <c r="AR1065" s="20" t="s">
        <v>225</v>
      </c>
      <c r="AT1065" s="20" t="s">
        <v>220</v>
      </c>
      <c r="AU1065" s="20" t="s">
        <v>82</v>
      </c>
      <c r="AY1065" s="20" t="s">
        <v>219</v>
      </c>
      <c r="BE1065" s="197">
        <f>IF(N1065="základní",J1065,0)</f>
        <v>0</v>
      </c>
      <c r="BF1065" s="197">
        <f>IF(N1065="snížená",J1065,0)</f>
        <v>0</v>
      </c>
      <c r="BG1065" s="197">
        <f>IF(N1065="zákl. přenesená",J1065,0)</f>
        <v>0</v>
      </c>
      <c r="BH1065" s="197">
        <f>IF(N1065="sníž. přenesená",J1065,0)</f>
        <v>0</v>
      </c>
      <c r="BI1065" s="197">
        <f>IF(N1065="nulová",J1065,0)</f>
        <v>0</v>
      </c>
      <c r="BJ1065" s="20" t="s">
        <v>80</v>
      </c>
      <c r="BK1065" s="197">
        <f>ROUND(I1065*H1065,2)</f>
        <v>0</v>
      </c>
      <c r="BL1065" s="20" t="s">
        <v>225</v>
      </c>
      <c r="BM1065" s="20" t="s">
        <v>1163</v>
      </c>
    </row>
    <row r="1066" spans="2:63" s="10" customFormat="1" ht="29.85" customHeight="1">
      <c r="B1066" s="172"/>
      <c r="C1066" s="173"/>
      <c r="D1066" s="174" t="s">
        <v>71</v>
      </c>
      <c r="E1066" s="198" t="s">
        <v>1015</v>
      </c>
      <c r="F1066" s="198" t="s">
        <v>1016</v>
      </c>
      <c r="G1066" s="173"/>
      <c r="H1066" s="173"/>
      <c r="I1066" s="176"/>
      <c r="J1066" s="199">
        <f>BK1066</f>
        <v>0</v>
      </c>
      <c r="K1066" s="173"/>
      <c r="L1066" s="178"/>
      <c r="M1066" s="179"/>
      <c r="N1066" s="180"/>
      <c r="O1066" s="180"/>
      <c r="P1066" s="181">
        <f>SUM(P1067:P1068)</f>
        <v>0</v>
      </c>
      <c r="Q1066" s="180"/>
      <c r="R1066" s="181">
        <f>SUM(R1067:R1068)</f>
        <v>0</v>
      </c>
      <c r="S1066" s="180"/>
      <c r="T1066" s="182">
        <f>SUM(T1067:T1068)</f>
        <v>0</v>
      </c>
      <c r="AR1066" s="183" t="s">
        <v>80</v>
      </c>
      <c r="AT1066" s="184" t="s">
        <v>71</v>
      </c>
      <c r="AU1066" s="184" t="s">
        <v>80</v>
      </c>
      <c r="AY1066" s="183" t="s">
        <v>219</v>
      </c>
      <c r="BK1066" s="185">
        <f>SUM(BK1067:BK1068)</f>
        <v>0</v>
      </c>
    </row>
    <row r="1067" spans="2:65" s="1" customFormat="1" ht="16.5" customHeight="1">
      <c r="B1067" s="37"/>
      <c r="C1067" s="186" t="s">
        <v>1164</v>
      </c>
      <c r="D1067" s="186" t="s">
        <v>220</v>
      </c>
      <c r="E1067" s="187" t="s">
        <v>1079</v>
      </c>
      <c r="F1067" s="188" t="s">
        <v>1080</v>
      </c>
      <c r="G1067" s="189" t="s">
        <v>236</v>
      </c>
      <c r="H1067" s="190">
        <v>1</v>
      </c>
      <c r="I1067" s="191"/>
      <c r="J1067" s="192">
        <f>ROUND(I1067*H1067,2)</f>
        <v>0</v>
      </c>
      <c r="K1067" s="188" t="s">
        <v>224</v>
      </c>
      <c r="L1067" s="57"/>
      <c r="M1067" s="193" t="s">
        <v>21</v>
      </c>
      <c r="N1067" s="194" t="s">
        <v>43</v>
      </c>
      <c r="O1067" s="38"/>
      <c r="P1067" s="195">
        <f>O1067*H1067</f>
        <v>0</v>
      </c>
      <c r="Q1067" s="195">
        <v>0</v>
      </c>
      <c r="R1067" s="195">
        <f>Q1067*H1067</f>
        <v>0</v>
      </c>
      <c r="S1067" s="195">
        <v>0</v>
      </c>
      <c r="T1067" s="196">
        <f>S1067*H1067</f>
        <v>0</v>
      </c>
      <c r="AR1067" s="20" t="s">
        <v>225</v>
      </c>
      <c r="AT1067" s="20" t="s">
        <v>220</v>
      </c>
      <c r="AU1067" s="20" t="s">
        <v>82</v>
      </c>
      <c r="AY1067" s="20" t="s">
        <v>219</v>
      </c>
      <c r="BE1067" s="197">
        <f>IF(N1067="základní",J1067,0)</f>
        <v>0</v>
      </c>
      <c r="BF1067" s="197">
        <f>IF(N1067="snížená",J1067,0)</f>
        <v>0</v>
      </c>
      <c r="BG1067" s="197">
        <f>IF(N1067="zákl. přenesená",J1067,0)</f>
        <v>0</v>
      </c>
      <c r="BH1067" s="197">
        <f>IF(N1067="sníž. přenesená",J1067,0)</f>
        <v>0</v>
      </c>
      <c r="BI1067" s="197">
        <f>IF(N1067="nulová",J1067,0)</f>
        <v>0</v>
      </c>
      <c r="BJ1067" s="20" t="s">
        <v>80</v>
      </c>
      <c r="BK1067" s="197">
        <f>ROUND(I1067*H1067,2)</f>
        <v>0</v>
      </c>
      <c r="BL1067" s="20" t="s">
        <v>225</v>
      </c>
      <c r="BM1067" s="20" t="s">
        <v>1165</v>
      </c>
    </row>
    <row r="1068" spans="2:65" s="1" customFormat="1" ht="16.5" customHeight="1">
      <c r="B1068" s="37"/>
      <c r="C1068" s="186" t="s">
        <v>712</v>
      </c>
      <c r="D1068" s="186" t="s">
        <v>220</v>
      </c>
      <c r="E1068" s="187" t="s">
        <v>1021</v>
      </c>
      <c r="F1068" s="188" t="s">
        <v>1022</v>
      </c>
      <c r="G1068" s="189" t="s">
        <v>236</v>
      </c>
      <c r="H1068" s="190">
        <v>2</v>
      </c>
      <c r="I1068" s="191"/>
      <c r="J1068" s="192">
        <f>ROUND(I1068*H1068,2)</f>
        <v>0</v>
      </c>
      <c r="K1068" s="188" t="s">
        <v>224</v>
      </c>
      <c r="L1068" s="57"/>
      <c r="M1068" s="193" t="s">
        <v>21</v>
      </c>
      <c r="N1068" s="194" t="s">
        <v>43</v>
      </c>
      <c r="O1068" s="38"/>
      <c r="P1068" s="195">
        <f>O1068*H1068</f>
        <v>0</v>
      </c>
      <c r="Q1068" s="195">
        <v>0</v>
      </c>
      <c r="R1068" s="195">
        <f>Q1068*H1068</f>
        <v>0</v>
      </c>
      <c r="S1068" s="195">
        <v>0</v>
      </c>
      <c r="T1068" s="196">
        <f>S1068*H1068</f>
        <v>0</v>
      </c>
      <c r="AR1068" s="20" t="s">
        <v>225</v>
      </c>
      <c r="AT1068" s="20" t="s">
        <v>220</v>
      </c>
      <c r="AU1068" s="20" t="s">
        <v>82</v>
      </c>
      <c r="AY1068" s="20" t="s">
        <v>219</v>
      </c>
      <c r="BE1068" s="197">
        <f>IF(N1068="základní",J1068,0)</f>
        <v>0</v>
      </c>
      <c r="BF1068" s="197">
        <f>IF(N1068="snížená",J1068,0)</f>
        <v>0</v>
      </c>
      <c r="BG1068" s="197">
        <f>IF(N1068="zákl. přenesená",J1068,0)</f>
        <v>0</v>
      </c>
      <c r="BH1068" s="197">
        <f>IF(N1068="sníž. přenesená",J1068,0)</f>
        <v>0</v>
      </c>
      <c r="BI1068" s="197">
        <f>IF(N1068="nulová",J1068,0)</f>
        <v>0</v>
      </c>
      <c r="BJ1068" s="20" t="s">
        <v>80</v>
      </c>
      <c r="BK1068" s="197">
        <f>ROUND(I1068*H1068,2)</f>
        <v>0</v>
      </c>
      <c r="BL1068" s="20" t="s">
        <v>225</v>
      </c>
      <c r="BM1068" s="20" t="s">
        <v>1166</v>
      </c>
    </row>
    <row r="1069" spans="2:63" s="10" customFormat="1" ht="29.85" customHeight="1">
      <c r="B1069" s="172"/>
      <c r="C1069" s="173"/>
      <c r="D1069" s="174" t="s">
        <v>71</v>
      </c>
      <c r="E1069" s="198" t="s">
        <v>1051</v>
      </c>
      <c r="F1069" s="198" t="s">
        <v>1052</v>
      </c>
      <c r="G1069" s="173"/>
      <c r="H1069" s="173"/>
      <c r="I1069" s="176"/>
      <c r="J1069" s="199">
        <f>BK1069</f>
        <v>0</v>
      </c>
      <c r="K1069" s="173"/>
      <c r="L1069" s="178"/>
      <c r="M1069" s="179"/>
      <c r="N1069" s="180"/>
      <c r="O1069" s="180"/>
      <c r="P1069" s="181">
        <f>P1070</f>
        <v>0</v>
      </c>
      <c r="Q1069" s="180"/>
      <c r="R1069" s="181">
        <f>R1070</f>
        <v>0</v>
      </c>
      <c r="S1069" s="180"/>
      <c r="T1069" s="182">
        <f>T1070</f>
        <v>0</v>
      </c>
      <c r="AR1069" s="183" t="s">
        <v>80</v>
      </c>
      <c r="AT1069" s="184" t="s">
        <v>71</v>
      </c>
      <c r="AU1069" s="184" t="s">
        <v>80</v>
      </c>
      <c r="AY1069" s="183" t="s">
        <v>219</v>
      </c>
      <c r="BK1069" s="185">
        <f>BK1070</f>
        <v>0</v>
      </c>
    </row>
    <row r="1070" spans="2:65" s="1" customFormat="1" ht="16.5" customHeight="1">
      <c r="B1070" s="37"/>
      <c r="C1070" s="186" t="s">
        <v>1167</v>
      </c>
      <c r="D1070" s="186" t="s">
        <v>220</v>
      </c>
      <c r="E1070" s="187" t="s">
        <v>1053</v>
      </c>
      <c r="F1070" s="188" t="s">
        <v>1054</v>
      </c>
      <c r="G1070" s="189" t="s">
        <v>1055</v>
      </c>
      <c r="H1070" s="190">
        <v>30</v>
      </c>
      <c r="I1070" s="191"/>
      <c r="J1070" s="192">
        <f>ROUND(I1070*H1070,2)</f>
        <v>0</v>
      </c>
      <c r="K1070" s="188" t="s">
        <v>224</v>
      </c>
      <c r="L1070" s="57"/>
      <c r="M1070" s="193" t="s">
        <v>21</v>
      </c>
      <c r="N1070" s="194" t="s">
        <v>43</v>
      </c>
      <c r="O1070" s="38"/>
      <c r="P1070" s="195">
        <f>O1070*H1070</f>
        <v>0</v>
      </c>
      <c r="Q1070" s="195">
        <v>0</v>
      </c>
      <c r="R1070" s="195">
        <f>Q1070*H1070</f>
        <v>0</v>
      </c>
      <c r="S1070" s="195">
        <v>0</v>
      </c>
      <c r="T1070" s="196">
        <f>S1070*H1070</f>
        <v>0</v>
      </c>
      <c r="AR1070" s="20" t="s">
        <v>225</v>
      </c>
      <c r="AT1070" s="20" t="s">
        <v>220</v>
      </c>
      <c r="AU1070" s="20" t="s">
        <v>82</v>
      </c>
      <c r="AY1070" s="20" t="s">
        <v>219</v>
      </c>
      <c r="BE1070" s="197">
        <f>IF(N1070="základní",J1070,0)</f>
        <v>0</v>
      </c>
      <c r="BF1070" s="197">
        <f>IF(N1070="snížená",J1070,0)</f>
        <v>0</v>
      </c>
      <c r="BG1070" s="197">
        <f>IF(N1070="zákl. přenesená",J1070,0)</f>
        <v>0</v>
      </c>
      <c r="BH1070" s="197">
        <f>IF(N1070="sníž. přenesená",J1070,0)</f>
        <v>0</v>
      </c>
      <c r="BI1070" s="197">
        <f>IF(N1070="nulová",J1070,0)</f>
        <v>0</v>
      </c>
      <c r="BJ1070" s="20" t="s">
        <v>80</v>
      </c>
      <c r="BK1070" s="197">
        <f>ROUND(I1070*H1070,2)</f>
        <v>0</v>
      </c>
      <c r="BL1070" s="20" t="s">
        <v>225</v>
      </c>
      <c r="BM1070" s="20" t="s">
        <v>1168</v>
      </c>
    </row>
    <row r="1071" spans="2:63" s="10" customFormat="1" ht="29.85" customHeight="1">
      <c r="B1071" s="172"/>
      <c r="C1071" s="173"/>
      <c r="D1071" s="174" t="s">
        <v>71</v>
      </c>
      <c r="E1071" s="198" t="s">
        <v>1085</v>
      </c>
      <c r="F1071" s="198" t="s">
        <v>1086</v>
      </c>
      <c r="G1071" s="173"/>
      <c r="H1071" s="173"/>
      <c r="I1071" s="176"/>
      <c r="J1071" s="199">
        <f>BK1071</f>
        <v>0</v>
      </c>
      <c r="K1071" s="173"/>
      <c r="L1071" s="178"/>
      <c r="M1071" s="179"/>
      <c r="N1071" s="180"/>
      <c r="O1071" s="180"/>
      <c r="P1071" s="181">
        <f>P1072</f>
        <v>0</v>
      </c>
      <c r="Q1071" s="180"/>
      <c r="R1071" s="181">
        <f>R1072</f>
        <v>0</v>
      </c>
      <c r="S1071" s="180"/>
      <c r="T1071" s="182">
        <f>T1072</f>
        <v>0</v>
      </c>
      <c r="AR1071" s="183" t="s">
        <v>80</v>
      </c>
      <c r="AT1071" s="184" t="s">
        <v>71</v>
      </c>
      <c r="AU1071" s="184" t="s">
        <v>80</v>
      </c>
      <c r="AY1071" s="183" t="s">
        <v>219</v>
      </c>
      <c r="BK1071" s="185">
        <f>BK1072</f>
        <v>0</v>
      </c>
    </row>
    <row r="1072" spans="2:65" s="1" customFormat="1" ht="16.5" customHeight="1">
      <c r="B1072" s="37"/>
      <c r="C1072" s="186" t="s">
        <v>714</v>
      </c>
      <c r="D1072" s="186" t="s">
        <v>220</v>
      </c>
      <c r="E1072" s="187" t="s">
        <v>1087</v>
      </c>
      <c r="F1072" s="188" t="s">
        <v>1088</v>
      </c>
      <c r="G1072" s="189" t="s">
        <v>236</v>
      </c>
      <c r="H1072" s="190">
        <v>1</v>
      </c>
      <c r="I1072" s="191"/>
      <c r="J1072" s="192">
        <f>ROUND(I1072*H1072,2)</f>
        <v>0</v>
      </c>
      <c r="K1072" s="188" t="s">
        <v>224</v>
      </c>
      <c r="L1072" s="57"/>
      <c r="M1072" s="193" t="s">
        <v>21</v>
      </c>
      <c r="N1072" s="194" t="s">
        <v>43</v>
      </c>
      <c r="O1072" s="38"/>
      <c r="P1072" s="195">
        <f>O1072*H1072</f>
        <v>0</v>
      </c>
      <c r="Q1072" s="195">
        <v>0</v>
      </c>
      <c r="R1072" s="195">
        <f>Q1072*H1072</f>
        <v>0</v>
      </c>
      <c r="S1072" s="195">
        <v>0</v>
      </c>
      <c r="T1072" s="196">
        <f>S1072*H1072</f>
        <v>0</v>
      </c>
      <c r="AR1072" s="20" t="s">
        <v>225</v>
      </c>
      <c r="AT1072" s="20" t="s">
        <v>220</v>
      </c>
      <c r="AU1072" s="20" t="s">
        <v>82</v>
      </c>
      <c r="AY1072" s="20" t="s">
        <v>219</v>
      </c>
      <c r="BE1072" s="197">
        <f>IF(N1072="základní",J1072,0)</f>
        <v>0</v>
      </c>
      <c r="BF1072" s="197">
        <f>IF(N1072="snížená",J1072,0)</f>
        <v>0</v>
      </c>
      <c r="BG1072" s="197">
        <f>IF(N1072="zákl. přenesená",J1072,0)</f>
        <v>0</v>
      </c>
      <c r="BH1072" s="197">
        <f>IF(N1072="sníž. přenesená",J1072,0)</f>
        <v>0</v>
      </c>
      <c r="BI1072" s="197">
        <f>IF(N1072="nulová",J1072,0)</f>
        <v>0</v>
      </c>
      <c r="BJ1072" s="20" t="s">
        <v>80</v>
      </c>
      <c r="BK1072" s="197">
        <f>ROUND(I1072*H1072,2)</f>
        <v>0</v>
      </c>
      <c r="BL1072" s="20" t="s">
        <v>225</v>
      </c>
      <c r="BM1072" s="20" t="s">
        <v>1169</v>
      </c>
    </row>
    <row r="1073" spans="2:63" s="10" customFormat="1" ht="29.85" customHeight="1">
      <c r="B1073" s="172"/>
      <c r="C1073" s="173"/>
      <c r="D1073" s="174" t="s">
        <v>71</v>
      </c>
      <c r="E1073" s="198" t="s">
        <v>982</v>
      </c>
      <c r="F1073" s="198" t="s">
        <v>983</v>
      </c>
      <c r="G1073" s="173"/>
      <c r="H1073" s="173"/>
      <c r="I1073" s="176"/>
      <c r="J1073" s="199">
        <f>BK1073</f>
        <v>0</v>
      </c>
      <c r="K1073" s="173"/>
      <c r="L1073" s="178"/>
      <c r="M1073" s="179"/>
      <c r="N1073" s="180"/>
      <c r="O1073" s="180"/>
      <c r="P1073" s="181">
        <f>SUM(P1074:P1076)</f>
        <v>0</v>
      </c>
      <c r="Q1073" s="180"/>
      <c r="R1073" s="181">
        <f>SUM(R1074:R1076)</f>
        <v>0</v>
      </c>
      <c r="S1073" s="180"/>
      <c r="T1073" s="182">
        <f>SUM(T1074:T1076)</f>
        <v>0</v>
      </c>
      <c r="AR1073" s="183" t="s">
        <v>80</v>
      </c>
      <c r="AT1073" s="184" t="s">
        <v>71</v>
      </c>
      <c r="AU1073" s="184" t="s">
        <v>80</v>
      </c>
      <c r="AY1073" s="183" t="s">
        <v>219</v>
      </c>
      <c r="BK1073" s="185">
        <f>SUM(BK1074:BK1076)</f>
        <v>0</v>
      </c>
    </row>
    <row r="1074" spans="2:65" s="1" customFormat="1" ht="16.5" customHeight="1">
      <c r="B1074" s="37"/>
      <c r="C1074" s="186" t="s">
        <v>1170</v>
      </c>
      <c r="D1074" s="186" t="s">
        <v>220</v>
      </c>
      <c r="E1074" s="187" t="s">
        <v>985</v>
      </c>
      <c r="F1074" s="188" t="s">
        <v>986</v>
      </c>
      <c r="G1074" s="189" t="s">
        <v>236</v>
      </c>
      <c r="H1074" s="190">
        <v>1</v>
      </c>
      <c r="I1074" s="191"/>
      <c r="J1074" s="192">
        <f>ROUND(I1074*H1074,2)</f>
        <v>0</v>
      </c>
      <c r="K1074" s="188" t="s">
        <v>224</v>
      </c>
      <c r="L1074" s="57"/>
      <c r="M1074" s="193" t="s">
        <v>21</v>
      </c>
      <c r="N1074" s="194" t="s">
        <v>43</v>
      </c>
      <c r="O1074" s="38"/>
      <c r="P1074" s="195">
        <f>O1074*H1074</f>
        <v>0</v>
      </c>
      <c r="Q1074" s="195">
        <v>0</v>
      </c>
      <c r="R1074" s="195">
        <f>Q1074*H1074</f>
        <v>0</v>
      </c>
      <c r="S1074" s="195">
        <v>0</v>
      </c>
      <c r="T1074" s="196">
        <f>S1074*H1074</f>
        <v>0</v>
      </c>
      <c r="AR1074" s="20" t="s">
        <v>225</v>
      </c>
      <c r="AT1074" s="20" t="s">
        <v>220</v>
      </c>
      <c r="AU1074" s="20" t="s">
        <v>82</v>
      </c>
      <c r="AY1074" s="20" t="s">
        <v>219</v>
      </c>
      <c r="BE1074" s="197">
        <f>IF(N1074="základní",J1074,0)</f>
        <v>0</v>
      </c>
      <c r="BF1074" s="197">
        <f>IF(N1074="snížená",J1074,0)</f>
        <v>0</v>
      </c>
      <c r="BG1074" s="197">
        <f>IF(N1074="zákl. přenesená",J1074,0)</f>
        <v>0</v>
      </c>
      <c r="BH1074" s="197">
        <f>IF(N1074="sníž. přenesená",J1074,0)</f>
        <v>0</v>
      </c>
      <c r="BI1074" s="197">
        <f>IF(N1074="nulová",J1074,0)</f>
        <v>0</v>
      </c>
      <c r="BJ1074" s="20" t="s">
        <v>80</v>
      </c>
      <c r="BK1074" s="197">
        <f>ROUND(I1074*H1074,2)</f>
        <v>0</v>
      </c>
      <c r="BL1074" s="20" t="s">
        <v>225</v>
      </c>
      <c r="BM1074" s="20" t="s">
        <v>1171</v>
      </c>
    </row>
    <row r="1075" spans="2:65" s="1" customFormat="1" ht="16.5" customHeight="1">
      <c r="B1075" s="37"/>
      <c r="C1075" s="186" t="s">
        <v>715</v>
      </c>
      <c r="D1075" s="186" t="s">
        <v>220</v>
      </c>
      <c r="E1075" s="187" t="s">
        <v>988</v>
      </c>
      <c r="F1075" s="188" t="s">
        <v>989</v>
      </c>
      <c r="G1075" s="189" t="s">
        <v>236</v>
      </c>
      <c r="H1075" s="190">
        <v>24</v>
      </c>
      <c r="I1075" s="191"/>
      <c r="J1075" s="192">
        <f>ROUND(I1075*H1075,2)</f>
        <v>0</v>
      </c>
      <c r="K1075" s="188" t="s">
        <v>224</v>
      </c>
      <c r="L1075" s="57"/>
      <c r="M1075" s="193" t="s">
        <v>21</v>
      </c>
      <c r="N1075" s="194" t="s">
        <v>43</v>
      </c>
      <c r="O1075" s="38"/>
      <c r="P1075" s="195">
        <f>O1075*H1075</f>
        <v>0</v>
      </c>
      <c r="Q1075" s="195">
        <v>0</v>
      </c>
      <c r="R1075" s="195">
        <f>Q1075*H1075</f>
        <v>0</v>
      </c>
      <c r="S1075" s="195">
        <v>0</v>
      </c>
      <c r="T1075" s="196">
        <f>S1075*H1075</f>
        <v>0</v>
      </c>
      <c r="AR1075" s="20" t="s">
        <v>225</v>
      </c>
      <c r="AT1075" s="20" t="s">
        <v>220</v>
      </c>
      <c r="AU1075" s="20" t="s">
        <v>82</v>
      </c>
      <c r="AY1075" s="20" t="s">
        <v>219</v>
      </c>
      <c r="BE1075" s="197">
        <f>IF(N1075="základní",J1075,0)</f>
        <v>0</v>
      </c>
      <c r="BF1075" s="197">
        <f>IF(N1075="snížená",J1075,0)</f>
        <v>0</v>
      </c>
      <c r="BG1075" s="197">
        <f>IF(N1075="zákl. přenesená",J1075,0)</f>
        <v>0</v>
      </c>
      <c r="BH1075" s="197">
        <f>IF(N1075="sníž. přenesená",J1075,0)</f>
        <v>0</v>
      </c>
      <c r="BI1075" s="197">
        <f>IF(N1075="nulová",J1075,0)</f>
        <v>0</v>
      </c>
      <c r="BJ1075" s="20" t="s">
        <v>80</v>
      </c>
      <c r="BK1075" s="197">
        <f>ROUND(I1075*H1075,2)</f>
        <v>0</v>
      </c>
      <c r="BL1075" s="20" t="s">
        <v>225</v>
      </c>
      <c r="BM1075" s="20" t="s">
        <v>1172</v>
      </c>
    </row>
    <row r="1076" spans="2:65" s="1" customFormat="1" ht="16.5" customHeight="1">
      <c r="B1076" s="37"/>
      <c r="C1076" s="186" t="s">
        <v>1173</v>
      </c>
      <c r="D1076" s="186" t="s">
        <v>220</v>
      </c>
      <c r="E1076" s="187" t="s">
        <v>992</v>
      </c>
      <c r="F1076" s="188" t="s">
        <v>993</v>
      </c>
      <c r="G1076" s="189" t="s">
        <v>223</v>
      </c>
      <c r="H1076" s="190">
        <v>1</v>
      </c>
      <c r="I1076" s="191"/>
      <c r="J1076" s="192">
        <f>ROUND(I1076*H1076,2)</f>
        <v>0</v>
      </c>
      <c r="K1076" s="188" t="s">
        <v>224</v>
      </c>
      <c r="L1076" s="57"/>
      <c r="M1076" s="193" t="s">
        <v>21</v>
      </c>
      <c r="N1076" s="194" t="s">
        <v>43</v>
      </c>
      <c r="O1076" s="38"/>
      <c r="P1076" s="195">
        <f>O1076*H1076</f>
        <v>0</v>
      </c>
      <c r="Q1076" s="195">
        <v>0</v>
      </c>
      <c r="R1076" s="195">
        <f>Q1076*H1076</f>
        <v>0</v>
      </c>
      <c r="S1076" s="195">
        <v>0</v>
      </c>
      <c r="T1076" s="196">
        <f>S1076*H1076</f>
        <v>0</v>
      </c>
      <c r="AR1076" s="20" t="s">
        <v>225</v>
      </c>
      <c r="AT1076" s="20" t="s">
        <v>220</v>
      </c>
      <c r="AU1076" s="20" t="s">
        <v>82</v>
      </c>
      <c r="AY1076" s="20" t="s">
        <v>219</v>
      </c>
      <c r="BE1076" s="197">
        <f>IF(N1076="základní",J1076,0)</f>
        <v>0</v>
      </c>
      <c r="BF1076" s="197">
        <f>IF(N1076="snížená",J1076,0)</f>
        <v>0</v>
      </c>
      <c r="BG1076" s="197">
        <f>IF(N1076="zákl. přenesená",J1076,0)</f>
        <v>0</v>
      </c>
      <c r="BH1076" s="197">
        <f>IF(N1076="sníž. přenesená",J1076,0)</f>
        <v>0</v>
      </c>
      <c r="BI1076" s="197">
        <f>IF(N1076="nulová",J1076,0)</f>
        <v>0</v>
      </c>
      <c r="BJ1076" s="20" t="s">
        <v>80</v>
      </c>
      <c r="BK1076" s="197">
        <f>ROUND(I1076*H1076,2)</f>
        <v>0</v>
      </c>
      <c r="BL1076" s="20" t="s">
        <v>225</v>
      </c>
      <c r="BM1076" s="20" t="s">
        <v>1174</v>
      </c>
    </row>
    <row r="1077" spans="2:63" s="10" customFormat="1" ht="29.85" customHeight="1">
      <c r="B1077" s="172"/>
      <c r="C1077" s="173"/>
      <c r="D1077" s="174" t="s">
        <v>71</v>
      </c>
      <c r="E1077" s="198" t="s">
        <v>960</v>
      </c>
      <c r="F1077" s="198" t="s">
        <v>961</v>
      </c>
      <c r="G1077" s="173"/>
      <c r="H1077" s="173"/>
      <c r="I1077" s="176"/>
      <c r="J1077" s="199">
        <f>BK1077</f>
        <v>0</v>
      </c>
      <c r="K1077" s="173"/>
      <c r="L1077" s="178"/>
      <c r="M1077" s="179"/>
      <c r="N1077" s="180"/>
      <c r="O1077" s="180"/>
      <c r="P1077" s="181">
        <f>SUM(P1078:P1079)</f>
        <v>0</v>
      </c>
      <c r="Q1077" s="180"/>
      <c r="R1077" s="181">
        <f>SUM(R1078:R1079)</f>
        <v>0</v>
      </c>
      <c r="S1077" s="180"/>
      <c r="T1077" s="182">
        <f>SUM(T1078:T1079)</f>
        <v>0</v>
      </c>
      <c r="AR1077" s="183" t="s">
        <v>80</v>
      </c>
      <c r="AT1077" s="184" t="s">
        <v>71</v>
      </c>
      <c r="AU1077" s="184" t="s">
        <v>80</v>
      </c>
      <c r="AY1077" s="183" t="s">
        <v>219</v>
      </c>
      <c r="BK1077" s="185">
        <f>SUM(BK1078:BK1079)</f>
        <v>0</v>
      </c>
    </row>
    <row r="1078" spans="2:65" s="1" customFormat="1" ht="16.5" customHeight="1">
      <c r="B1078" s="37"/>
      <c r="C1078" s="186" t="s">
        <v>717</v>
      </c>
      <c r="D1078" s="186" t="s">
        <v>220</v>
      </c>
      <c r="E1078" s="187" t="s">
        <v>1095</v>
      </c>
      <c r="F1078" s="188" t="s">
        <v>963</v>
      </c>
      <c r="G1078" s="189" t="s">
        <v>223</v>
      </c>
      <c r="H1078" s="190">
        <v>1</v>
      </c>
      <c r="I1078" s="191"/>
      <c r="J1078" s="192">
        <f>ROUND(I1078*H1078,2)</f>
        <v>0</v>
      </c>
      <c r="K1078" s="188" t="s">
        <v>224</v>
      </c>
      <c r="L1078" s="57"/>
      <c r="M1078" s="193" t="s">
        <v>21</v>
      </c>
      <c r="N1078" s="194" t="s">
        <v>43</v>
      </c>
      <c r="O1078" s="38"/>
      <c r="P1078" s="195">
        <f>O1078*H1078</f>
        <v>0</v>
      </c>
      <c r="Q1078" s="195">
        <v>0</v>
      </c>
      <c r="R1078" s="195">
        <f>Q1078*H1078</f>
        <v>0</v>
      </c>
      <c r="S1078" s="195">
        <v>0</v>
      </c>
      <c r="T1078" s="196">
        <f>S1078*H1078</f>
        <v>0</v>
      </c>
      <c r="AR1078" s="20" t="s">
        <v>225</v>
      </c>
      <c r="AT1078" s="20" t="s">
        <v>220</v>
      </c>
      <c r="AU1078" s="20" t="s">
        <v>82</v>
      </c>
      <c r="AY1078" s="20" t="s">
        <v>219</v>
      </c>
      <c r="BE1078" s="197">
        <f>IF(N1078="základní",J1078,0)</f>
        <v>0</v>
      </c>
      <c r="BF1078" s="197">
        <f>IF(N1078="snížená",J1078,0)</f>
        <v>0</v>
      </c>
      <c r="BG1078" s="197">
        <f>IF(N1078="zákl. přenesená",J1078,0)</f>
        <v>0</v>
      </c>
      <c r="BH1078" s="197">
        <f>IF(N1078="sníž. přenesená",J1078,0)</f>
        <v>0</v>
      </c>
      <c r="BI1078" s="197">
        <f>IF(N1078="nulová",J1078,0)</f>
        <v>0</v>
      </c>
      <c r="BJ1078" s="20" t="s">
        <v>80</v>
      </c>
      <c r="BK1078" s="197">
        <f>ROUND(I1078*H1078,2)</f>
        <v>0</v>
      </c>
      <c r="BL1078" s="20" t="s">
        <v>225</v>
      </c>
      <c r="BM1078" s="20" t="s">
        <v>1175</v>
      </c>
    </row>
    <row r="1079" spans="2:65" s="1" customFormat="1" ht="16.5" customHeight="1">
      <c r="B1079" s="37"/>
      <c r="C1079" s="186" t="s">
        <v>1176</v>
      </c>
      <c r="D1079" s="186" t="s">
        <v>220</v>
      </c>
      <c r="E1079" s="187" t="s">
        <v>1098</v>
      </c>
      <c r="F1079" s="188" t="s">
        <v>282</v>
      </c>
      <c r="G1079" s="189" t="s">
        <v>223</v>
      </c>
      <c r="H1079" s="190">
        <v>1</v>
      </c>
      <c r="I1079" s="191"/>
      <c r="J1079" s="192">
        <f>ROUND(I1079*H1079,2)</f>
        <v>0</v>
      </c>
      <c r="K1079" s="188" t="s">
        <v>224</v>
      </c>
      <c r="L1079" s="57"/>
      <c r="M1079" s="193" t="s">
        <v>21</v>
      </c>
      <c r="N1079" s="194" t="s">
        <v>43</v>
      </c>
      <c r="O1079" s="38"/>
      <c r="P1079" s="195">
        <f>O1079*H1079</f>
        <v>0</v>
      </c>
      <c r="Q1079" s="195">
        <v>0</v>
      </c>
      <c r="R1079" s="195">
        <f>Q1079*H1079</f>
        <v>0</v>
      </c>
      <c r="S1079" s="195">
        <v>0</v>
      </c>
      <c r="T1079" s="196">
        <f>S1079*H1079</f>
        <v>0</v>
      </c>
      <c r="AR1079" s="20" t="s">
        <v>225</v>
      </c>
      <c r="AT1079" s="20" t="s">
        <v>220</v>
      </c>
      <c r="AU1079" s="20" t="s">
        <v>82</v>
      </c>
      <c r="AY1079" s="20" t="s">
        <v>219</v>
      </c>
      <c r="BE1079" s="197">
        <f>IF(N1079="základní",J1079,0)</f>
        <v>0</v>
      </c>
      <c r="BF1079" s="197">
        <f>IF(N1079="snížená",J1079,0)</f>
        <v>0</v>
      </c>
      <c r="BG1079" s="197">
        <f>IF(N1079="zákl. přenesená",J1079,0)</f>
        <v>0</v>
      </c>
      <c r="BH1079" s="197">
        <f>IF(N1079="sníž. přenesená",J1079,0)</f>
        <v>0</v>
      </c>
      <c r="BI1079" s="197">
        <f>IF(N1079="nulová",J1079,0)</f>
        <v>0</v>
      </c>
      <c r="BJ1079" s="20" t="s">
        <v>80</v>
      </c>
      <c r="BK1079" s="197">
        <f>ROUND(I1079*H1079,2)</f>
        <v>0</v>
      </c>
      <c r="BL1079" s="20" t="s">
        <v>225</v>
      </c>
      <c r="BM1079" s="20" t="s">
        <v>1177</v>
      </c>
    </row>
    <row r="1080" spans="2:63" s="10" customFormat="1" ht="37.35" customHeight="1">
      <c r="B1080" s="172"/>
      <c r="C1080" s="173"/>
      <c r="D1080" s="174" t="s">
        <v>71</v>
      </c>
      <c r="E1080" s="175" t="s">
        <v>1178</v>
      </c>
      <c r="F1080" s="175" t="s">
        <v>1179</v>
      </c>
      <c r="G1080" s="173"/>
      <c r="H1080" s="173"/>
      <c r="I1080" s="176"/>
      <c r="J1080" s="177">
        <f>BK1080</f>
        <v>0</v>
      </c>
      <c r="K1080" s="173"/>
      <c r="L1080" s="178"/>
      <c r="M1080" s="179"/>
      <c r="N1080" s="180"/>
      <c r="O1080" s="180"/>
      <c r="P1080" s="181">
        <f>P1081+P1083+P1086+P1088+P1090+P1093+P1096+P1098+P1100+P1104</f>
        <v>0</v>
      </c>
      <c r="Q1080" s="180"/>
      <c r="R1080" s="181">
        <f>R1081+R1083+R1086+R1088+R1090+R1093+R1096+R1098+R1100+R1104</f>
        <v>0</v>
      </c>
      <c r="S1080" s="180"/>
      <c r="T1080" s="182">
        <f>T1081+T1083+T1086+T1088+T1090+T1093+T1096+T1098+T1100+T1104</f>
        <v>0</v>
      </c>
      <c r="AR1080" s="183" t="s">
        <v>80</v>
      </c>
      <c r="AT1080" s="184" t="s">
        <v>71</v>
      </c>
      <c r="AU1080" s="184" t="s">
        <v>72</v>
      </c>
      <c r="AY1080" s="183" t="s">
        <v>219</v>
      </c>
      <c r="BK1080" s="185">
        <f>BK1081+BK1083+BK1086+BK1088+BK1090+BK1093+BK1096+BK1098+BK1100+BK1104</f>
        <v>0</v>
      </c>
    </row>
    <row r="1081" spans="2:63" s="10" customFormat="1" ht="19.9" customHeight="1">
      <c r="B1081" s="172"/>
      <c r="C1081" s="173"/>
      <c r="D1081" s="174" t="s">
        <v>71</v>
      </c>
      <c r="E1081" s="198" t="s">
        <v>286</v>
      </c>
      <c r="F1081" s="198" t="s">
        <v>287</v>
      </c>
      <c r="G1081" s="173"/>
      <c r="H1081" s="173"/>
      <c r="I1081" s="176"/>
      <c r="J1081" s="199">
        <f>BK1081</f>
        <v>0</v>
      </c>
      <c r="K1081" s="173"/>
      <c r="L1081" s="178"/>
      <c r="M1081" s="179"/>
      <c r="N1081" s="180"/>
      <c r="O1081" s="180"/>
      <c r="P1081" s="181">
        <f>P1082</f>
        <v>0</v>
      </c>
      <c r="Q1081" s="180"/>
      <c r="R1081" s="181">
        <f>R1082</f>
        <v>0</v>
      </c>
      <c r="S1081" s="180"/>
      <c r="T1081" s="182">
        <f>T1082</f>
        <v>0</v>
      </c>
      <c r="AR1081" s="183" t="s">
        <v>80</v>
      </c>
      <c r="AT1081" s="184" t="s">
        <v>71</v>
      </c>
      <c r="AU1081" s="184" t="s">
        <v>80</v>
      </c>
      <c r="AY1081" s="183" t="s">
        <v>219</v>
      </c>
      <c r="BK1081" s="185">
        <f>BK1082</f>
        <v>0</v>
      </c>
    </row>
    <row r="1082" spans="2:65" s="1" customFormat="1" ht="16.5" customHeight="1">
      <c r="B1082" s="37"/>
      <c r="C1082" s="186" t="s">
        <v>718</v>
      </c>
      <c r="D1082" s="186" t="s">
        <v>220</v>
      </c>
      <c r="E1082" s="187" t="s">
        <v>970</v>
      </c>
      <c r="F1082" s="188" t="s">
        <v>971</v>
      </c>
      <c r="G1082" s="189" t="s">
        <v>236</v>
      </c>
      <c r="H1082" s="190">
        <v>1</v>
      </c>
      <c r="I1082" s="191"/>
      <c r="J1082" s="192">
        <f>ROUND(I1082*H1082,2)</f>
        <v>0</v>
      </c>
      <c r="K1082" s="188" t="s">
        <v>224</v>
      </c>
      <c r="L1082" s="57"/>
      <c r="M1082" s="193" t="s">
        <v>21</v>
      </c>
      <c r="N1082" s="194" t="s">
        <v>43</v>
      </c>
      <c r="O1082" s="38"/>
      <c r="P1082" s="195">
        <f>O1082*H1082</f>
        <v>0</v>
      </c>
      <c r="Q1082" s="195">
        <v>0</v>
      </c>
      <c r="R1082" s="195">
        <f>Q1082*H1082</f>
        <v>0</v>
      </c>
      <c r="S1082" s="195">
        <v>0</v>
      </c>
      <c r="T1082" s="196">
        <f>S1082*H1082</f>
        <v>0</v>
      </c>
      <c r="AR1082" s="20" t="s">
        <v>225</v>
      </c>
      <c r="AT1082" s="20" t="s">
        <v>220</v>
      </c>
      <c r="AU1082" s="20" t="s">
        <v>82</v>
      </c>
      <c r="AY1082" s="20" t="s">
        <v>219</v>
      </c>
      <c r="BE1082" s="197">
        <f>IF(N1082="základní",J1082,0)</f>
        <v>0</v>
      </c>
      <c r="BF1082" s="197">
        <f>IF(N1082="snížená",J1082,0)</f>
        <v>0</v>
      </c>
      <c r="BG1082" s="197">
        <f>IF(N1082="zákl. přenesená",J1082,0)</f>
        <v>0</v>
      </c>
      <c r="BH1082" s="197">
        <f>IF(N1082="sníž. přenesená",J1082,0)</f>
        <v>0</v>
      </c>
      <c r="BI1082" s="197">
        <f>IF(N1082="nulová",J1082,0)</f>
        <v>0</v>
      </c>
      <c r="BJ1082" s="20" t="s">
        <v>80</v>
      </c>
      <c r="BK1082" s="197">
        <f>ROUND(I1082*H1082,2)</f>
        <v>0</v>
      </c>
      <c r="BL1082" s="20" t="s">
        <v>225</v>
      </c>
      <c r="BM1082" s="20" t="s">
        <v>1180</v>
      </c>
    </row>
    <row r="1083" spans="2:63" s="10" customFormat="1" ht="29.85" customHeight="1">
      <c r="B1083" s="172"/>
      <c r="C1083" s="173"/>
      <c r="D1083" s="174" t="s">
        <v>71</v>
      </c>
      <c r="E1083" s="198" t="s">
        <v>973</v>
      </c>
      <c r="F1083" s="198" t="s">
        <v>974</v>
      </c>
      <c r="G1083" s="173"/>
      <c r="H1083" s="173"/>
      <c r="I1083" s="176"/>
      <c r="J1083" s="199">
        <f>BK1083</f>
        <v>0</v>
      </c>
      <c r="K1083" s="173"/>
      <c r="L1083" s="178"/>
      <c r="M1083" s="179"/>
      <c r="N1083" s="180"/>
      <c r="O1083" s="180"/>
      <c r="P1083" s="181">
        <f>SUM(P1084:P1085)</f>
        <v>0</v>
      </c>
      <c r="Q1083" s="180"/>
      <c r="R1083" s="181">
        <f>SUM(R1084:R1085)</f>
        <v>0</v>
      </c>
      <c r="S1083" s="180"/>
      <c r="T1083" s="182">
        <f>SUM(T1084:T1085)</f>
        <v>0</v>
      </c>
      <c r="AR1083" s="183" t="s">
        <v>80</v>
      </c>
      <c r="AT1083" s="184" t="s">
        <v>71</v>
      </c>
      <c r="AU1083" s="184" t="s">
        <v>80</v>
      </c>
      <c r="AY1083" s="183" t="s">
        <v>219</v>
      </c>
      <c r="BK1083" s="185">
        <f>SUM(BK1084:BK1085)</f>
        <v>0</v>
      </c>
    </row>
    <row r="1084" spans="2:65" s="1" customFormat="1" ht="16.5" customHeight="1">
      <c r="B1084" s="37"/>
      <c r="C1084" s="186" t="s">
        <v>1181</v>
      </c>
      <c r="D1084" s="186" t="s">
        <v>220</v>
      </c>
      <c r="E1084" s="187" t="s">
        <v>976</v>
      </c>
      <c r="F1084" s="188" t="s">
        <v>977</v>
      </c>
      <c r="G1084" s="189" t="s">
        <v>236</v>
      </c>
      <c r="H1084" s="190">
        <v>2</v>
      </c>
      <c r="I1084" s="191"/>
      <c r="J1084" s="192">
        <f>ROUND(I1084*H1084,2)</f>
        <v>0</v>
      </c>
      <c r="K1084" s="188" t="s">
        <v>224</v>
      </c>
      <c r="L1084" s="57"/>
      <c r="M1084" s="193" t="s">
        <v>21</v>
      </c>
      <c r="N1084" s="194" t="s">
        <v>43</v>
      </c>
      <c r="O1084" s="38"/>
      <c r="P1084" s="195">
        <f>O1084*H1084</f>
        <v>0</v>
      </c>
      <c r="Q1084" s="195">
        <v>0</v>
      </c>
      <c r="R1084" s="195">
        <f>Q1084*H1084</f>
        <v>0</v>
      </c>
      <c r="S1084" s="195">
        <v>0</v>
      </c>
      <c r="T1084" s="196">
        <f>S1084*H1084</f>
        <v>0</v>
      </c>
      <c r="AR1084" s="20" t="s">
        <v>225</v>
      </c>
      <c r="AT1084" s="20" t="s">
        <v>220</v>
      </c>
      <c r="AU1084" s="20" t="s">
        <v>82</v>
      </c>
      <c r="AY1084" s="20" t="s">
        <v>219</v>
      </c>
      <c r="BE1084" s="197">
        <f>IF(N1084="základní",J1084,0)</f>
        <v>0</v>
      </c>
      <c r="BF1084" s="197">
        <f>IF(N1084="snížená",J1084,0)</f>
        <v>0</v>
      </c>
      <c r="BG1084" s="197">
        <f>IF(N1084="zákl. přenesená",J1084,0)</f>
        <v>0</v>
      </c>
      <c r="BH1084" s="197">
        <f>IF(N1084="sníž. přenesená",J1084,0)</f>
        <v>0</v>
      </c>
      <c r="BI1084" s="197">
        <f>IF(N1084="nulová",J1084,0)</f>
        <v>0</v>
      </c>
      <c r="BJ1084" s="20" t="s">
        <v>80</v>
      </c>
      <c r="BK1084" s="197">
        <f>ROUND(I1084*H1084,2)</f>
        <v>0</v>
      </c>
      <c r="BL1084" s="20" t="s">
        <v>225</v>
      </c>
      <c r="BM1084" s="20" t="s">
        <v>1182</v>
      </c>
    </row>
    <row r="1085" spans="2:65" s="1" customFormat="1" ht="16.5" customHeight="1">
      <c r="B1085" s="37"/>
      <c r="C1085" s="186" t="s">
        <v>720</v>
      </c>
      <c r="D1085" s="186" t="s">
        <v>220</v>
      </c>
      <c r="E1085" s="187" t="s">
        <v>979</v>
      </c>
      <c r="F1085" s="188" t="s">
        <v>980</v>
      </c>
      <c r="G1085" s="189" t="s">
        <v>236</v>
      </c>
      <c r="H1085" s="190">
        <v>1</v>
      </c>
      <c r="I1085" s="191"/>
      <c r="J1085" s="192">
        <f>ROUND(I1085*H1085,2)</f>
        <v>0</v>
      </c>
      <c r="K1085" s="188" t="s">
        <v>224</v>
      </c>
      <c r="L1085" s="57"/>
      <c r="M1085" s="193" t="s">
        <v>21</v>
      </c>
      <c r="N1085" s="194" t="s">
        <v>43</v>
      </c>
      <c r="O1085" s="38"/>
      <c r="P1085" s="195">
        <f>O1085*H1085</f>
        <v>0</v>
      </c>
      <c r="Q1085" s="195">
        <v>0</v>
      </c>
      <c r="R1085" s="195">
        <f>Q1085*H1085</f>
        <v>0</v>
      </c>
      <c r="S1085" s="195">
        <v>0</v>
      </c>
      <c r="T1085" s="196">
        <f>S1085*H1085</f>
        <v>0</v>
      </c>
      <c r="AR1085" s="20" t="s">
        <v>225</v>
      </c>
      <c r="AT1085" s="20" t="s">
        <v>220</v>
      </c>
      <c r="AU1085" s="20" t="s">
        <v>82</v>
      </c>
      <c r="AY1085" s="20" t="s">
        <v>219</v>
      </c>
      <c r="BE1085" s="197">
        <f>IF(N1085="základní",J1085,0)</f>
        <v>0</v>
      </c>
      <c r="BF1085" s="197">
        <f>IF(N1085="snížená",J1085,0)</f>
        <v>0</v>
      </c>
      <c r="BG1085" s="197">
        <f>IF(N1085="zákl. přenesená",J1085,0)</f>
        <v>0</v>
      </c>
      <c r="BH1085" s="197">
        <f>IF(N1085="sníž. přenesená",J1085,0)</f>
        <v>0</v>
      </c>
      <c r="BI1085" s="197">
        <f>IF(N1085="nulová",J1085,0)</f>
        <v>0</v>
      </c>
      <c r="BJ1085" s="20" t="s">
        <v>80</v>
      </c>
      <c r="BK1085" s="197">
        <f>ROUND(I1085*H1085,2)</f>
        <v>0</v>
      </c>
      <c r="BL1085" s="20" t="s">
        <v>225</v>
      </c>
      <c r="BM1085" s="20" t="s">
        <v>1183</v>
      </c>
    </row>
    <row r="1086" spans="2:63" s="10" customFormat="1" ht="29.85" customHeight="1">
      <c r="B1086" s="172"/>
      <c r="C1086" s="173"/>
      <c r="D1086" s="174" t="s">
        <v>71</v>
      </c>
      <c r="E1086" s="198" t="s">
        <v>995</v>
      </c>
      <c r="F1086" s="198" t="s">
        <v>996</v>
      </c>
      <c r="G1086" s="173"/>
      <c r="H1086" s="173"/>
      <c r="I1086" s="176"/>
      <c r="J1086" s="199">
        <f>BK1086</f>
        <v>0</v>
      </c>
      <c r="K1086" s="173"/>
      <c r="L1086" s="178"/>
      <c r="M1086" s="179"/>
      <c r="N1086" s="180"/>
      <c r="O1086" s="180"/>
      <c r="P1086" s="181">
        <f>P1087</f>
        <v>0</v>
      </c>
      <c r="Q1086" s="180"/>
      <c r="R1086" s="181">
        <f>R1087</f>
        <v>0</v>
      </c>
      <c r="S1086" s="180"/>
      <c r="T1086" s="182">
        <f>T1087</f>
        <v>0</v>
      </c>
      <c r="AR1086" s="183" t="s">
        <v>80</v>
      </c>
      <c r="AT1086" s="184" t="s">
        <v>71</v>
      </c>
      <c r="AU1086" s="184" t="s">
        <v>80</v>
      </c>
      <c r="AY1086" s="183" t="s">
        <v>219</v>
      </c>
      <c r="BK1086" s="185">
        <f>BK1087</f>
        <v>0</v>
      </c>
    </row>
    <row r="1087" spans="2:65" s="1" customFormat="1" ht="16.5" customHeight="1">
      <c r="B1087" s="37"/>
      <c r="C1087" s="186" t="s">
        <v>1184</v>
      </c>
      <c r="D1087" s="186" t="s">
        <v>220</v>
      </c>
      <c r="E1087" s="187" t="s">
        <v>997</v>
      </c>
      <c r="F1087" s="188" t="s">
        <v>998</v>
      </c>
      <c r="G1087" s="189" t="s">
        <v>236</v>
      </c>
      <c r="H1087" s="190">
        <v>1</v>
      </c>
      <c r="I1087" s="191"/>
      <c r="J1087" s="192">
        <f>ROUND(I1087*H1087,2)</f>
        <v>0</v>
      </c>
      <c r="K1087" s="188" t="s">
        <v>224</v>
      </c>
      <c r="L1087" s="57"/>
      <c r="M1087" s="193" t="s">
        <v>21</v>
      </c>
      <c r="N1087" s="194" t="s">
        <v>43</v>
      </c>
      <c r="O1087" s="38"/>
      <c r="P1087" s="195">
        <f>O1087*H1087</f>
        <v>0</v>
      </c>
      <c r="Q1087" s="195">
        <v>0</v>
      </c>
      <c r="R1087" s="195">
        <f>Q1087*H1087</f>
        <v>0</v>
      </c>
      <c r="S1087" s="195">
        <v>0</v>
      </c>
      <c r="T1087" s="196">
        <f>S1087*H1087</f>
        <v>0</v>
      </c>
      <c r="AR1087" s="20" t="s">
        <v>225</v>
      </c>
      <c r="AT1087" s="20" t="s">
        <v>220</v>
      </c>
      <c r="AU1087" s="20" t="s">
        <v>82</v>
      </c>
      <c r="AY1087" s="20" t="s">
        <v>219</v>
      </c>
      <c r="BE1087" s="197">
        <f>IF(N1087="základní",J1087,0)</f>
        <v>0</v>
      </c>
      <c r="BF1087" s="197">
        <f>IF(N1087="snížená",J1087,0)</f>
        <v>0</v>
      </c>
      <c r="BG1087" s="197">
        <f>IF(N1087="zákl. přenesená",J1087,0)</f>
        <v>0</v>
      </c>
      <c r="BH1087" s="197">
        <f>IF(N1087="sníž. přenesená",J1087,0)</f>
        <v>0</v>
      </c>
      <c r="BI1087" s="197">
        <f>IF(N1087="nulová",J1087,0)</f>
        <v>0</v>
      </c>
      <c r="BJ1087" s="20" t="s">
        <v>80</v>
      </c>
      <c r="BK1087" s="197">
        <f>ROUND(I1087*H1087,2)</f>
        <v>0</v>
      </c>
      <c r="BL1087" s="20" t="s">
        <v>225</v>
      </c>
      <c r="BM1087" s="20" t="s">
        <v>1185</v>
      </c>
    </row>
    <row r="1088" spans="2:63" s="10" customFormat="1" ht="29.85" customHeight="1">
      <c r="B1088" s="172"/>
      <c r="C1088" s="173"/>
      <c r="D1088" s="174" t="s">
        <v>71</v>
      </c>
      <c r="E1088" s="198" t="s">
        <v>1000</v>
      </c>
      <c r="F1088" s="198" t="s">
        <v>1001</v>
      </c>
      <c r="G1088" s="173"/>
      <c r="H1088" s="173"/>
      <c r="I1088" s="176"/>
      <c r="J1088" s="199">
        <f>BK1088</f>
        <v>0</v>
      </c>
      <c r="K1088" s="173"/>
      <c r="L1088" s="178"/>
      <c r="M1088" s="179"/>
      <c r="N1088" s="180"/>
      <c r="O1088" s="180"/>
      <c r="P1088" s="181">
        <f>P1089</f>
        <v>0</v>
      </c>
      <c r="Q1088" s="180"/>
      <c r="R1088" s="181">
        <f>R1089</f>
        <v>0</v>
      </c>
      <c r="S1088" s="180"/>
      <c r="T1088" s="182">
        <f>T1089</f>
        <v>0</v>
      </c>
      <c r="AR1088" s="183" t="s">
        <v>80</v>
      </c>
      <c r="AT1088" s="184" t="s">
        <v>71</v>
      </c>
      <c r="AU1088" s="184" t="s">
        <v>80</v>
      </c>
      <c r="AY1088" s="183" t="s">
        <v>219</v>
      </c>
      <c r="BK1088" s="185">
        <f>BK1089</f>
        <v>0</v>
      </c>
    </row>
    <row r="1089" spans="2:65" s="1" customFormat="1" ht="16.5" customHeight="1">
      <c r="B1089" s="37"/>
      <c r="C1089" s="186" t="s">
        <v>721</v>
      </c>
      <c r="D1089" s="186" t="s">
        <v>220</v>
      </c>
      <c r="E1089" s="187" t="s">
        <v>1003</v>
      </c>
      <c r="F1089" s="188" t="s">
        <v>1004</v>
      </c>
      <c r="G1089" s="189" t="s">
        <v>236</v>
      </c>
      <c r="H1089" s="190">
        <v>1</v>
      </c>
      <c r="I1089" s="191"/>
      <c r="J1089" s="192">
        <f>ROUND(I1089*H1089,2)</f>
        <v>0</v>
      </c>
      <c r="K1089" s="188" t="s">
        <v>224</v>
      </c>
      <c r="L1089" s="57"/>
      <c r="M1089" s="193" t="s">
        <v>21</v>
      </c>
      <c r="N1089" s="194" t="s">
        <v>43</v>
      </c>
      <c r="O1089" s="38"/>
      <c r="P1089" s="195">
        <f>O1089*H1089</f>
        <v>0</v>
      </c>
      <c r="Q1089" s="195">
        <v>0</v>
      </c>
      <c r="R1089" s="195">
        <f>Q1089*H1089</f>
        <v>0</v>
      </c>
      <c r="S1089" s="195">
        <v>0</v>
      </c>
      <c r="T1089" s="196">
        <f>S1089*H1089</f>
        <v>0</v>
      </c>
      <c r="AR1089" s="20" t="s">
        <v>225</v>
      </c>
      <c r="AT1089" s="20" t="s">
        <v>220</v>
      </c>
      <c r="AU1089" s="20" t="s">
        <v>82</v>
      </c>
      <c r="AY1089" s="20" t="s">
        <v>219</v>
      </c>
      <c r="BE1089" s="197">
        <f>IF(N1089="základní",J1089,0)</f>
        <v>0</v>
      </c>
      <c r="BF1089" s="197">
        <f>IF(N1089="snížená",J1089,0)</f>
        <v>0</v>
      </c>
      <c r="BG1089" s="197">
        <f>IF(N1089="zákl. přenesená",J1089,0)</f>
        <v>0</v>
      </c>
      <c r="BH1089" s="197">
        <f>IF(N1089="sníž. přenesená",J1089,0)</f>
        <v>0</v>
      </c>
      <c r="BI1089" s="197">
        <f>IF(N1089="nulová",J1089,0)</f>
        <v>0</v>
      </c>
      <c r="BJ1089" s="20" t="s">
        <v>80</v>
      </c>
      <c r="BK1089" s="197">
        <f>ROUND(I1089*H1089,2)</f>
        <v>0</v>
      </c>
      <c r="BL1089" s="20" t="s">
        <v>225</v>
      </c>
      <c r="BM1089" s="20" t="s">
        <v>1186</v>
      </c>
    </row>
    <row r="1090" spans="2:63" s="10" customFormat="1" ht="29.85" customHeight="1">
      <c r="B1090" s="172"/>
      <c r="C1090" s="173"/>
      <c r="D1090" s="174" t="s">
        <v>71</v>
      </c>
      <c r="E1090" s="198" t="s">
        <v>1006</v>
      </c>
      <c r="F1090" s="198" t="s">
        <v>1007</v>
      </c>
      <c r="G1090" s="173"/>
      <c r="H1090" s="173"/>
      <c r="I1090" s="176"/>
      <c r="J1090" s="199">
        <f>BK1090</f>
        <v>0</v>
      </c>
      <c r="K1090" s="173"/>
      <c r="L1090" s="178"/>
      <c r="M1090" s="179"/>
      <c r="N1090" s="180"/>
      <c r="O1090" s="180"/>
      <c r="P1090" s="181">
        <f>SUM(P1091:P1092)</f>
        <v>0</v>
      </c>
      <c r="Q1090" s="180"/>
      <c r="R1090" s="181">
        <f>SUM(R1091:R1092)</f>
        <v>0</v>
      </c>
      <c r="S1090" s="180"/>
      <c r="T1090" s="182">
        <f>SUM(T1091:T1092)</f>
        <v>0</v>
      </c>
      <c r="AR1090" s="183" t="s">
        <v>80</v>
      </c>
      <c r="AT1090" s="184" t="s">
        <v>71</v>
      </c>
      <c r="AU1090" s="184" t="s">
        <v>80</v>
      </c>
      <c r="AY1090" s="183" t="s">
        <v>219</v>
      </c>
      <c r="BK1090" s="185">
        <f>SUM(BK1091:BK1092)</f>
        <v>0</v>
      </c>
    </row>
    <row r="1091" spans="2:65" s="1" customFormat="1" ht="16.5" customHeight="1">
      <c r="B1091" s="37"/>
      <c r="C1091" s="186" t="s">
        <v>1187</v>
      </c>
      <c r="D1091" s="186" t="s">
        <v>220</v>
      </c>
      <c r="E1091" s="187" t="s">
        <v>1008</v>
      </c>
      <c r="F1091" s="188" t="s">
        <v>1009</v>
      </c>
      <c r="G1091" s="189" t="s">
        <v>236</v>
      </c>
      <c r="H1091" s="190">
        <v>1</v>
      </c>
      <c r="I1091" s="191"/>
      <c r="J1091" s="192">
        <f>ROUND(I1091*H1091,2)</f>
        <v>0</v>
      </c>
      <c r="K1091" s="188" t="s">
        <v>224</v>
      </c>
      <c r="L1091" s="57"/>
      <c r="M1091" s="193" t="s">
        <v>21</v>
      </c>
      <c r="N1091" s="194" t="s">
        <v>43</v>
      </c>
      <c r="O1091" s="38"/>
      <c r="P1091" s="195">
        <f>O1091*H1091</f>
        <v>0</v>
      </c>
      <c r="Q1091" s="195">
        <v>0</v>
      </c>
      <c r="R1091" s="195">
        <f>Q1091*H1091</f>
        <v>0</v>
      </c>
      <c r="S1091" s="195">
        <v>0</v>
      </c>
      <c r="T1091" s="196">
        <f>S1091*H1091</f>
        <v>0</v>
      </c>
      <c r="AR1091" s="20" t="s">
        <v>225</v>
      </c>
      <c r="AT1091" s="20" t="s">
        <v>220</v>
      </c>
      <c r="AU1091" s="20" t="s">
        <v>82</v>
      </c>
      <c r="AY1091" s="20" t="s">
        <v>219</v>
      </c>
      <c r="BE1091" s="197">
        <f>IF(N1091="základní",J1091,0)</f>
        <v>0</v>
      </c>
      <c r="BF1091" s="197">
        <f>IF(N1091="snížená",J1091,0)</f>
        <v>0</v>
      </c>
      <c r="BG1091" s="197">
        <f>IF(N1091="zákl. přenesená",J1091,0)</f>
        <v>0</v>
      </c>
      <c r="BH1091" s="197">
        <f>IF(N1091="sníž. přenesená",J1091,0)</f>
        <v>0</v>
      </c>
      <c r="BI1091" s="197">
        <f>IF(N1091="nulová",J1091,0)</f>
        <v>0</v>
      </c>
      <c r="BJ1091" s="20" t="s">
        <v>80</v>
      </c>
      <c r="BK1091" s="197">
        <f>ROUND(I1091*H1091,2)</f>
        <v>0</v>
      </c>
      <c r="BL1091" s="20" t="s">
        <v>225</v>
      </c>
      <c r="BM1091" s="20" t="s">
        <v>1188</v>
      </c>
    </row>
    <row r="1092" spans="2:65" s="1" customFormat="1" ht="16.5" customHeight="1">
      <c r="B1092" s="37"/>
      <c r="C1092" s="186" t="s">
        <v>723</v>
      </c>
      <c r="D1092" s="186" t="s">
        <v>220</v>
      </c>
      <c r="E1092" s="187" t="s">
        <v>1012</v>
      </c>
      <c r="F1092" s="188" t="s">
        <v>1013</v>
      </c>
      <c r="G1092" s="189" t="s">
        <v>236</v>
      </c>
      <c r="H1092" s="190">
        <v>2</v>
      </c>
      <c r="I1092" s="191"/>
      <c r="J1092" s="192">
        <f>ROUND(I1092*H1092,2)</f>
        <v>0</v>
      </c>
      <c r="K1092" s="188" t="s">
        <v>224</v>
      </c>
      <c r="L1092" s="57"/>
      <c r="M1092" s="193" t="s">
        <v>21</v>
      </c>
      <c r="N1092" s="194" t="s">
        <v>43</v>
      </c>
      <c r="O1092" s="38"/>
      <c r="P1092" s="195">
        <f>O1092*H1092</f>
        <v>0</v>
      </c>
      <c r="Q1092" s="195">
        <v>0</v>
      </c>
      <c r="R1092" s="195">
        <f>Q1092*H1092</f>
        <v>0</v>
      </c>
      <c r="S1092" s="195">
        <v>0</v>
      </c>
      <c r="T1092" s="196">
        <f>S1092*H1092</f>
        <v>0</v>
      </c>
      <c r="AR1092" s="20" t="s">
        <v>225</v>
      </c>
      <c r="AT1092" s="20" t="s">
        <v>220</v>
      </c>
      <c r="AU1092" s="20" t="s">
        <v>82</v>
      </c>
      <c r="AY1092" s="20" t="s">
        <v>219</v>
      </c>
      <c r="BE1092" s="197">
        <f>IF(N1092="základní",J1092,0)</f>
        <v>0</v>
      </c>
      <c r="BF1092" s="197">
        <f>IF(N1092="snížená",J1092,0)</f>
        <v>0</v>
      </c>
      <c r="BG1092" s="197">
        <f>IF(N1092="zákl. přenesená",J1092,0)</f>
        <v>0</v>
      </c>
      <c r="BH1092" s="197">
        <f>IF(N1092="sníž. přenesená",J1092,0)</f>
        <v>0</v>
      </c>
      <c r="BI1092" s="197">
        <f>IF(N1092="nulová",J1092,0)</f>
        <v>0</v>
      </c>
      <c r="BJ1092" s="20" t="s">
        <v>80</v>
      </c>
      <c r="BK1092" s="197">
        <f>ROUND(I1092*H1092,2)</f>
        <v>0</v>
      </c>
      <c r="BL1092" s="20" t="s">
        <v>225</v>
      </c>
      <c r="BM1092" s="20" t="s">
        <v>1189</v>
      </c>
    </row>
    <row r="1093" spans="2:63" s="10" customFormat="1" ht="29.85" customHeight="1">
      <c r="B1093" s="172"/>
      <c r="C1093" s="173"/>
      <c r="D1093" s="174" t="s">
        <v>71</v>
      </c>
      <c r="E1093" s="198" t="s">
        <v>1015</v>
      </c>
      <c r="F1093" s="198" t="s">
        <v>1016</v>
      </c>
      <c r="G1093" s="173"/>
      <c r="H1093" s="173"/>
      <c r="I1093" s="176"/>
      <c r="J1093" s="199">
        <f>BK1093</f>
        <v>0</v>
      </c>
      <c r="K1093" s="173"/>
      <c r="L1093" s="178"/>
      <c r="M1093" s="179"/>
      <c r="N1093" s="180"/>
      <c r="O1093" s="180"/>
      <c r="P1093" s="181">
        <f>SUM(P1094:P1095)</f>
        <v>0</v>
      </c>
      <c r="Q1093" s="180"/>
      <c r="R1093" s="181">
        <f>SUM(R1094:R1095)</f>
        <v>0</v>
      </c>
      <c r="S1093" s="180"/>
      <c r="T1093" s="182">
        <f>SUM(T1094:T1095)</f>
        <v>0</v>
      </c>
      <c r="AR1093" s="183" t="s">
        <v>80</v>
      </c>
      <c r="AT1093" s="184" t="s">
        <v>71</v>
      </c>
      <c r="AU1093" s="184" t="s">
        <v>80</v>
      </c>
      <c r="AY1093" s="183" t="s">
        <v>219</v>
      </c>
      <c r="BK1093" s="185">
        <f>SUM(BK1094:BK1095)</f>
        <v>0</v>
      </c>
    </row>
    <row r="1094" spans="2:65" s="1" customFormat="1" ht="16.5" customHeight="1">
      <c r="B1094" s="37"/>
      <c r="C1094" s="186" t="s">
        <v>1190</v>
      </c>
      <c r="D1094" s="186" t="s">
        <v>220</v>
      </c>
      <c r="E1094" s="187" t="s">
        <v>1079</v>
      </c>
      <c r="F1094" s="188" t="s">
        <v>1080</v>
      </c>
      <c r="G1094" s="189" t="s">
        <v>236</v>
      </c>
      <c r="H1094" s="190">
        <v>1</v>
      </c>
      <c r="I1094" s="191"/>
      <c r="J1094" s="192">
        <f>ROUND(I1094*H1094,2)</f>
        <v>0</v>
      </c>
      <c r="K1094" s="188" t="s">
        <v>224</v>
      </c>
      <c r="L1094" s="57"/>
      <c r="M1094" s="193" t="s">
        <v>21</v>
      </c>
      <c r="N1094" s="194" t="s">
        <v>43</v>
      </c>
      <c r="O1094" s="38"/>
      <c r="P1094" s="195">
        <f>O1094*H1094</f>
        <v>0</v>
      </c>
      <c r="Q1094" s="195">
        <v>0</v>
      </c>
      <c r="R1094" s="195">
        <f>Q1094*H1094</f>
        <v>0</v>
      </c>
      <c r="S1094" s="195">
        <v>0</v>
      </c>
      <c r="T1094" s="196">
        <f>S1094*H1094</f>
        <v>0</v>
      </c>
      <c r="AR1094" s="20" t="s">
        <v>225</v>
      </c>
      <c r="AT1094" s="20" t="s">
        <v>220</v>
      </c>
      <c r="AU1094" s="20" t="s">
        <v>82</v>
      </c>
      <c r="AY1094" s="20" t="s">
        <v>219</v>
      </c>
      <c r="BE1094" s="197">
        <f>IF(N1094="základní",J1094,0)</f>
        <v>0</v>
      </c>
      <c r="BF1094" s="197">
        <f>IF(N1094="snížená",J1094,0)</f>
        <v>0</v>
      </c>
      <c r="BG1094" s="197">
        <f>IF(N1094="zákl. přenesená",J1094,0)</f>
        <v>0</v>
      </c>
      <c r="BH1094" s="197">
        <f>IF(N1094="sníž. přenesená",J1094,0)</f>
        <v>0</v>
      </c>
      <c r="BI1094" s="197">
        <f>IF(N1094="nulová",J1094,0)</f>
        <v>0</v>
      </c>
      <c r="BJ1094" s="20" t="s">
        <v>80</v>
      </c>
      <c r="BK1094" s="197">
        <f>ROUND(I1094*H1094,2)</f>
        <v>0</v>
      </c>
      <c r="BL1094" s="20" t="s">
        <v>225</v>
      </c>
      <c r="BM1094" s="20" t="s">
        <v>1191</v>
      </c>
    </row>
    <row r="1095" spans="2:65" s="1" customFormat="1" ht="16.5" customHeight="1">
      <c r="B1095" s="37"/>
      <c r="C1095" s="186" t="s">
        <v>724</v>
      </c>
      <c r="D1095" s="186" t="s">
        <v>220</v>
      </c>
      <c r="E1095" s="187" t="s">
        <v>1021</v>
      </c>
      <c r="F1095" s="188" t="s">
        <v>1022</v>
      </c>
      <c r="G1095" s="189" t="s">
        <v>236</v>
      </c>
      <c r="H1095" s="190">
        <v>2</v>
      </c>
      <c r="I1095" s="191"/>
      <c r="J1095" s="192">
        <f>ROUND(I1095*H1095,2)</f>
        <v>0</v>
      </c>
      <c r="K1095" s="188" t="s">
        <v>224</v>
      </c>
      <c r="L1095" s="57"/>
      <c r="M1095" s="193" t="s">
        <v>21</v>
      </c>
      <c r="N1095" s="194" t="s">
        <v>43</v>
      </c>
      <c r="O1095" s="38"/>
      <c r="P1095" s="195">
        <f>O1095*H1095</f>
        <v>0</v>
      </c>
      <c r="Q1095" s="195">
        <v>0</v>
      </c>
      <c r="R1095" s="195">
        <f>Q1095*H1095</f>
        <v>0</v>
      </c>
      <c r="S1095" s="195">
        <v>0</v>
      </c>
      <c r="T1095" s="196">
        <f>S1095*H1095</f>
        <v>0</v>
      </c>
      <c r="AR1095" s="20" t="s">
        <v>225</v>
      </c>
      <c r="AT1095" s="20" t="s">
        <v>220</v>
      </c>
      <c r="AU1095" s="20" t="s">
        <v>82</v>
      </c>
      <c r="AY1095" s="20" t="s">
        <v>219</v>
      </c>
      <c r="BE1095" s="197">
        <f>IF(N1095="základní",J1095,0)</f>
        <v>0</v>
      </c>
      <c r="BF1095" s="197">
        <f>IF(N1095="snížená",J1095,0)</f>
        <v>0</v>
      </c>
      <c r="BG1095" s="197">
        <f>IF(N1095="zákl. přenesená",J1095,0)</f>
        <v>0</v>
      </c>
      <c r="BH1095" s="197">
        <f>IF(N1095="sníž. přenesená",J1095,0)</f>
        <v>0</v>
      </c>
      <c r="BI1095" s="197">
        <f>IF(N1095="nulová",J1095,0)</f>
        <v>0</v>
      </c>
      <c r="BJ1095" s="20" t="s">
        <v>80</v>
      </c>
      <c r="BK1095" s="197">
        <f>ROUND(I1095*H1095,2)</f>
        <v>0</v>
      </c>
      <c r="BL1095" s="20" t="s">
        <v>225</v>
      </c>
      <c r="BM1095" s="20" t="s">
        <v>1192</v>
      </c>
    </row>
    <row r="1096" spans="2:63" s="10" customFormat="1" ht="29.85" customHeight="1">
      <c r="B1096" s="172"/>
      <c r="C1096" s="173"/>
      <c r="D1096" s="174" t="s">
        <v>71</v>
      </c>
      <c r="E1096" s="198" t="s">
        <v>1051</v>
      </c>
      <c r="F1096" s="198" t="s">
        <v>1052</v>
      </c>
      <c r="G1096" s="173"/>
      <c r="H1096" s="173"/>
      <c r="I1096" s="176"/>
      <c r="J1096" s="199">
        <f>BK1096</f>
        <v>0</v>
      </c>
      <c r="K1096" s="173"/>
      <c r="L1096" s="178"/>
      <c r="M1096" s="179"/>
      <c r="N1096" s="180"/>
      <c r="O1096" s="180"/>
      <c r="P1096" s="181">
        <f>P1097</f>
        <v>0</v>
      </c>
      <c r="Q1096" s="180"/>
      <c r="R1096" s="181">
        <f>R1097</f>
        <v>0</v>
      </c>
      <c r="S1096" s="180"/>
      <c r="T1096" s="182">
        <f>T1097</f>
        <v>0</v>
      </c>
      <c r="AR1096" s="183" t="s">
        <v>80</v>
      </c>
      <c r="AT1096" s="184" t="s">
        <v>71</v>
      </c>
      <c r="AU1096" s="184" t="s">
        <v>80</v>
      </c>
      <c r="AY1096" s="183" t="s">
        <v>219</v>
      </c>
      <c r="BK1096" s="185">
        <f>BK1097</f>
        <v>0</v>
      </c>
    </row>
    <row r="1097" spans="2:65" s="1" customFormat="1" ht="16.5" customHeight="1">
      <c r="B1097" s="37"/>
      <c r="C1097" s="186" t="s">
        <v>1193</v>
      </c>
      <c r="D1097" s="186" t="s">
        <v>220</v>
      </c>
      <c r="E1097" s="187" t="s">
        <v>1053</v>
      </c>
      <c r="F1097" s="188" t="s">
        <v>1054</v>
      </c>
      <c r="G1097" s="189" t="s">
        <v>1055</v>
      </c>
      <c r="H1097" s="190">
        <v>30</v>
      </c>
      <c r="I1097" s="191"/>
      <c r="J1097" s="192">
        <f>ROUND(I1097*H1097,2)</f>
        <v>0</v>
      </c>
      <c r="K1097" s="188" t="s">
        <v>224</v>
      </c>
      <c r="L1097" s="57"/>
      <c r="M1097" s="193" t="s">
        <v>21</v>
      </c>
      <c r="N1097" s="194" t="s">
        <v>43</v>
      </c>
      <c r="O1097" s="38"/>
      <c r="P1097" s="195">
        <f>O1097*H1097</f>
        <v>0</v>
      </c>
      <c r="Q1097" s="195">
        <v>0</v>
      </c>
      <c r="R1097" s="195">
        <f>Q1097*H1097</f>
        <v>0</v>
      </c>
      <c r="S1097" s="195">
        <v>0</v>
      </c>
      <c r="T1097" s="196">
        <f>S1097*H1097</f>
        <v>0</v>
      </c>
      <c r="AR1097" s="20" t="s">
        <v>225</v>
      </c>
      <c r="AT1097" s="20" t="s">
        <v>220</v>
      </c>
      <c r="AU1097" s="20" t="s">
        <v>82</v>
      </c>
      <c r="AY1097" s="20" t="s">
        <v>219</v>
      </c>
      <c r="BE1097" s="197">
        <f>IF(N1097="základní",J1097,0)</f>
        <v>0</v>
      </c>
      <c r="BF1097" s="197">
        <f>IF(N1097="snížená",J1097,0)</f>
        <v>0</v>
      </c>
      <c r="BG1097" s="197">
        <f>IF(N1097="zákl. přenesená",J1097,0)</f>
        <v>0</v>
      </c>
      <c r="BH1097" s="197">
        <f>IF(N1097="sníž. přenesená",J1097,0)</f>
        <v>0</v>
      </c>
      <c r="BI1097" s="197">
        <f>IF(N1097="nulová",J1097,0)</f>
        <v>0</v>
      </c>
      <c r="BJ1097" s="20" t="s">
        <v>80</v>
      </c>
      <c r="BK1097" s="197">
        <f>ROUND(I1097*H1097,2)</f>
        <v>0</v>
      </c>
      <c r="BL1097" s="20" t="s">
        <v>225</v>
      </c>
      <c r="BM1097" s="20" t="s">
        <v>1194</v>
      </c>
    </row>
    <row r="1098" spans="2:63" s="10" customFormat="1" ht="29.85" customHeight="1">
      <c r="B1098" s="172"/>
      <c r="C1098" s="173"/>
      <c r="D1098" s="174" t="s">
        <v>71</v>
      </c>
      <c r="E1098" s="198" t="s">
        <v>1085</v>
      </c>
      <c r="F1098" s="198" t="s">
        <v>1086</v>
      </c>
      <c r="G1098" s="173"/>
      <c r="H1098" s="173"/>
      <c r="I1098" s="176"/>
      <c r="J1098" s="199">
        <f>BK1098</f>
        <v>0</v>
      </c>
      <c r="K1098" s="173"/>
      <c r="L1098" s="178"/>
      <c r="M1098" s="179"/>
      <c r="N1098" s="180"/>
      <c r="O1098" s="180"/>
      <c r="P1098" s="181">
        <f>P1099</f>
        <v>0</v>
      </c>
      <c r="Q1098" s="180"/>
      <c r="R1098" s="181">
        <f>R1099</f>
        <v>0</v>
      </c>
      <c r="S1098" s="180"/>
      <c r="T1098" s="182">
        <f>T1099</f>
        <v>0</v>
      </c>
      <c r="AR1098" s="183" t="s">
        <v>80</v>
      </c>
      <c r="AT1098" s="184" t="s">
        <v>71</v>
      </c>
      <c r="AU1098" s="184" t="s">
        <v>80</v>
      </c>
      <c r="AY1098" s="183" t="s">
        <v>219</v>
      </c>
      <c r="BK1098" s="185">
        <f>BK1099</f>
        <v>0</v>
      </c>
    </row>
    <row r="1099" spans="2:65" s="1" customFormat="1" ht="16.5" customHeight="1">
      <c r="B1099" s="37"/>
      <c r="C1099" s="186" t="s">
        <v>726</v>
      </c>
      <c r="D1099" s="186" t="s">
        <v>220</v>
      </c>
      <c r="E1099" s="187" t="s">
        <v>1087</v>
      </c>
      <c r="F1099" s="188" t="s">
        <v>1088</v>
      </c>
      <c r="G1099" s="189" t="s">
        <v>236</v>
      </c>
      <c r="H1099" s="190">
        <v>1</v>
      </c>
      <c r="I1099" s="191"/>
      <c r="J1099" s="192">
        <f>ROUND(I1099*H1099,2)</f>
        <v>0</v>
      </c>
      <c r="K1099" s="188" t="s">
        <v>224</v>
      </c>
      <c r="L1099" s="57"/>
      <c r="M1099" s="193" t="s">
        <v>21</v>
      </c>
      <c r="N1099" s="194" t="s">
        <v>43</v>
      </c>
      <c r="O1099" s="38"/>
      <c r="P1099" s="195">
        <f>O1099*H1099</f>
        <v>0</v>
      </c>
      <c r="Q1099" s="195">
        <v>0</v>
      </c>
      <c r="R1099" s="195">
        <f>Q1099*H1099</f>
        <v>0</v>
      </c>
      <c r="S1099" s="195">
        <v>0</v>
      </c>
      <c r="T1099" s="196">
        <f>S1099*H1099</f>
        <v>0</v>
      </c>
      <c r="AR1099" s="20" t="s">
        <v>225</v>
      </c>
      <c r="AT1099" s="20" t="s">
        <v>220</v>
      </c>
      <c r="AU1099" s="20" t="s">
        <v>82</v>
      </c>
      <c r="AY1099" s="20" t="s">
        <v>219</v>
      </c>
      <c r="BE1099" s="197">
        <f>IF(N1099="základní",J1099,0)</f>
        <v>0</v>
      </c>
      <c r="BF1099" s="197">
        <f>IF(N1099="snížená",J1099,0)</f>
        <v>0</v>
      </c>
      <c r="BG1099" s="197">
        <f>IF(N1099="zákl. přenesená",J1099,0)</f>
        <v>0</v>
      </c>
      <c r="BH1099" s="197">
        <f>IF(N1099="sníž. přenesená",J1099,0)</f>
        <v>0</v>
      </c>
      <c r="BI1099" s="197">
        <f>IF(N1099="nulová",J1099,0)</f>
        <v>0</v>
      </c>
      <c r="BJ1099" s="20" t="s">
        <v>80</v>
      </c>
      <c r="BK1099" s="197">
        <f>ROUND(I1099*H1099,2)</f>
        <v>0</v>
      </c>
      <c r="BL1099" s="20" t="s">
        <v>225</v>
      </c>
      <c r="BM1099" s="20" t="s">
        <v>1195</v>
      </c>
    </row>
    <row r="1100" spans="2:63" s="10" customFormat="1" ht="29.85" customHeight="1">
      <c r="B1100" s="172"/>
      <c r="C1100" s="173"/>
      <c r="D1100" s="174" t="s">
        <v>71</v>
      </c>
      <c r="E1100" s="198" t="s">
        <v>982</v>
      </c>
      <c r="F1100" s="198" t="s">
        <v>983</v>
      </c>
      <c r="G1100" s="173"/>
      <c r="H1100" s="173"/>
      <c r="I1100" s="176"/>
      <c r="J1100" s="199">
        <f>BK1100</f>
        <v>0</v>
      </c>
      <c r="K1100" s="173"/>
      <c r="L1100" s="178"/>
      <c r="M1100" s="179"/>
      <c r="N1100" s="180"/>
      <c r="O1100" s="180"/>
      <c r="P1100" s="181">
        <f>SUM(P1101:P1103)</f>
        <v>0</v>
      </c>
      <c r="Q1100" s="180"/>
      <c r="R1100" s="181">
        <f>SUM(R1101:R1103)</f>
        <v>0</v>
      </c>
      <c r="S1100" s="180"/>
      <c r="T1100" s="182">
        <f>SUM(T1101:T1103)</f>
        <v>0</v>
      </c>
      <c r="AR1100" s="183" t="s">
        <v>80</v>
      </c>
      <c r="AT1100" s="184" t="s">
        <v>71</v>
      </c>
      <c r="AU1100" s="184" t="s">
        <v>80</v>
      </c>
      <c r="AY1100" s="183" t="s">
        <v>219</v>
      </c>
      <c r="BK1100" s="185">
        <f>SUM(BK1101:BK1103)</f>
        <v>0</v>
      </c>
    </row>
    <row r="1101" spans="2:65" s="1" customFormat="1" ht="16.5" customHeight="1">
      <c r="B1101" s="37"/>
      <c r="C1101" s="186" t="s">
        <v>1196</v>
      </c>
      <c r="D1101" s="186" t="s">
        <v>220</v>
      </c>
      <c r="E1101" s="187" t="s">
        <v>985</v>
      </c>
      <c r="F1101" s="188" t="s">
        <v>986</v>
      </c>
      <c r="G1101" s="189" t="s">
        <v>236</v>
      </c>
      <c r="H1101" s="190">
        <v>1</v>
      </c>
      <c r="I1101" s="191"/>
      <c r="J1101" s="192">
        <f>ROUND(I1101*H1101,2)</f>
        <v>0</v>
      </c>
      <c r="K1101" s="188" t="s">
        <v>224</v>
      </c>
      <c r="L1101" s="57"/>
      <c r="M1101" s="193" t="s">
        <v>21</v>
      </c>
      <c r="N1101" s="194" t="s">
        <v>43</v>
      </c>
      <c r="O1101" s="38"/>
      <c r="P1101" s="195">
        <f>O1101*H1101</f>
        <v>0</v>
      </c>
      <c r="Q1101" s="195">
        <v>0</v>
      </c>
      <c r="R1101" s="195">
        <f>Q1101*H1101</f>
        <v>0</v>
      </c>
      <c r="S1101" s="195">
        <v>0</v>
      </c>
      <c r="T1101" s="196">
        <f>S1101*H1101</f>
        <v>0</v>
      </c>
      <c r="AR1101" s="20" t="s">
        <v>225</v>
      </c>
      <c r="AT1101" s="20" t="s">
        <v>220</v>
      </c>
      <c r="AU1101" s="20" t="s">
        <v>82</v>
      </c>
      <c r="AY1101" s="20" t="s">
        <v>219</v>
      </c>
      <c r="BE1101" s="197">
        <f>IF(N1101="základní",J1101,0)</f>
        <v>0</v>
      </c>
      <c r="BF1101" s="197">
        <f>IF(N1101="snížená",J1101,0)</f>
        <v>0</v>
      </c>
      <c r="BG1101" s="197">
        <f>IF(N1101="zákl. přenesená",J1101,0)</f>
        <v>0</v>
      </c>
      <c r="BH1101" s="197">
        <f>IF(N1101="sníž. přenesená",J1101,0)</f>
        <v>0</v>
      </c>
      <c r="BI1101" s="197">
        <f>IF(N1101="nulová",J1101,0)</f>
        <v>0</v>
      </c>
      <c r="BJ1101" s="20" t="s">
        <v>80</v>
      </c>
      <c r="BK1101" s="197">
        <f>ROUND(I1101*H1101,2)</f>
        <v>0</v>
      </c>
      <c r="BL1101" s="20" t="s">
        <v>225</v>
      </c>
      <c r="BM1101" s="20" t="s">
        <v>1197</v>
      </c>
    </row>
    <row r="1102" spans="2:65" s="1" customFormat="1" ht="16.5" customHeight="1">
      <c r="B1102" s="37"/>
      <c r="C1102" s="186" t="s">
        <v>727</v>
      </c>
      <c r="D1102" s="186" t="s">
        <v>220</v>
      </c>
      <c r="E1102" s="187" t="s">
        <v>988</v>
      </c>
      <c r="F1102" s="188" t="s">
        <v>989</v>
      </c>
      <c r="G1102" s="189" t="s">
        <v>236</v>
      </c>
      <c r="H1102" s="190">
        <v>24</v>
      </c>
      <c r="I1102" s="191"/>
      <c r="J1102" s="192">
        <f>ROUND(I1102*H1102,2)</f>
        <v>0</v>
      </c>
      <c r="K1102" s="188" t="s">
        <v>224</v>
      </c>
      <c r="L1102" s="57"/>
      <c r="M1102" s="193" t="s">
        <v>21</v>
      </c>
      <c r="N1102" s="194" t="s">
        <v>43</v>
      </c>
      <c r="O1102" s="38"/>
      <c r="P1102" s="195">
        <f>O1102*H1102</f>
        <v>0</v>
      </c>
      <c r="Q1102" s="195">
        <v>0</v>
      </c>
      <c r="R1102" s="195">
        <f>Q1102*H1102</f>
        <v>0</v>
      </c>
      <c r="S1102" s="195">
        <v>0</v>
      </c>
      <c r="T1102" s="196">
        <f>S1102*H1102</f>
        <v>0</v>
      </c>
      <c r="AR1102" s="20" t="s">
        <v>225</v>
      </c>
      <c r="AT1102" s="20" t="s">
        <v>220</v>
      </c>
      <c r="AU1102" s="20" t="s">
        <v>82</v>
      </c>
      <c r="AY1102" s="20" t="s">
        <v>219</v>
      </c>
      <c r="BE1102" s="197">
        <f>IF(N1102="základní",J1102,0)</f>
        <v>0</v>
      </c>
      <c r="BF1102" s="197">
        <f>IF(N1102="snížená",J1102,0)</f>
        <v>0</v>
      </c>
      <c r="BG1102" s="197">
        <f>IF(N1102="zákl. přenesená",J1102,0)</f>
        <v>0</v>
      </c>
      <c r="BH1102" s="197">
        <f>IF(N1102="sníž. přenesená",J1102,0)</f>
        <v>0</v>
      </c>
      <c r="BI1102" s="197">
        <f>IF(N1102="nulová",J1102,0)</f>
        <v>0</v>
      </c>
      <c r="BJ1102" s="20" t="s">
        <v>80</v>
      </c>
      <c r="BK1102" s="197">
        <f>ROUND(I1102*H1102,2)</f>
        <v>0</v>
      </c>
      <c r="BL1102" s="20" t="s">
        <v>225</v>
      </c>
      <c r="BM1102" s="20" t="s">
        <v>1198</v>
      </c>
    </row>
    <row r="1103" spans="2:65" s="1" customFormat="1" ht="16.5" customHeight="1">
      <c r="B1103" s="37"/>
      <c r="C1103" s="186" t="s">
        <v>1199</v>
      </c>
      <c r="D1103" s="186" t="s">
        <v>220</v>
      </c>
      <c r="E1103" s="187" t="s">
        <v>992</v>
      </c>
      <c r="F1103" s="188" t="s">
        <v>993</v>
      </c>
      <c r="G1103" s="189" t="s">
        <v>223</v>
      </c>
      <c r="H1103" s="190">
        <v>1</v>
      </c>
      <c r="I1103" s="191"/>
      <c r="J1103" s="192">
        <f>ROUND(I1103*H1103,2)</f>
        <v>0</v>
      </c>
      <c r="K1103" s="188" t="s">
        <v>224</v>
      </c>
      <c r="L1103" s="57"/>
      <c r="M1103" s="193" t="s">
        <v>21</v>
      </c>
      <c r="N1103" s="194" t="s">
        <v>43</v>
      </c>
      <c r="O1103" s="38"/>
      <c r="P1103" s="195">
        <f>O1103*H1103</f>
        <v>0</v>
      </c>
      <c r="Q1103" s="195">
        <v>0</v>
      </c>
      <c r="R1103" s="195">
        <f>Q1103*H1103</f>
        <v>0</v>
      </c>
      <c r="S1103" s="195">
        <v>0</v>
      </c>
      <c r="T1103" s="196">
        <f>S1103*H1103</f>
        <v>0</v>
      </c>
      <c r="AR1103" s="20" t="s">
        <v>225</v>
      </c>
      <c r="AT1103" s="20" t="s">
        <v>220</v>
      </c>
      <c r="AU1103" s="20" t="s">
        <v>82</v>
      </c>
      <c r="AY1103" s="20" t="s">
        <v>219</v>
      </c>
      <c r="BE1103" s="197">
        <f>IF(N1103="základní",J1103,0)</f>
        <v>0</v>
      </c>
      <c r="BF1103" s="197">
        <f>IF(N1103="snížená",J1103,0)</f>
        <v>0</v>
      </c>
      <c r="BG1103" s="197">
        <f>IF(N1103="zákl. přenesená",J1103,0)</f>
        <v>0</v>
      </c>
      <c r="BH1103" s="197">
        <f>IF(N1103="sníž. přenesená",J1103,0)</f>
        <v>0</v>
      </c>
      <c r="BI1103" s="197">
        <f>IF(N1103="nulová",J1103,0)</f>
        <v>0</v>
      </c>
      <c r="BJ1103" s="20" t="s">
        <v>80</v>
      </c>
      <c r="BK1103" s="197">
        <f>ROUND(I1103*H1103,2)</f>
        <v>0</v>
      </c>
      <c r="BL1103" s="20" t="s">
        <v>225</v>
      </c>
      <c r="BM1103" s="20" t="s">
        <v>1200</v>
      </c>
    </row>
    <row r="1104" spans="2:63" s="10" customFormat="1" ht="29.85" customHeight="1">
      <c r="B1104" s="172"/>
      <c r="C1104" s="173"/>
      <c r="D1104" s="174" t="s">
        <v>71</v>
      </c>
      <c r="E1104" s="198" t="s">
        <v>960</v>
      </c>
      <c r="F1104" s="198" t="s">
        <v>961</v>
      </c>
      <c r="G1104" s="173"/>
      <c r="H1104" s="173"/>
      <c r="I1104" s="176"/>
      <c r="J1104" s="199">
        <f>BK1104</f>
        <v>0</v>
      </c>
      <c r="K1104" s="173"/>
      <c r="L1104" s="178"/>
      <c r="M1104" s="179"/>
      <c r="N1104" s="180"/>
      <c r="O1104" s="180"/>
      <c r="P1104" s="181">
        <f>SUM(P1105:P1106)</f>
        <v>0</v>
      </c>
      <c r="Q1104" s="180"/>
      <c r="R1104" s="181">
        <f>SUM(R1105:R1106)</f>
        <v>0</v>
      </c>
      <c r="S1104" s="180"/>
      <c r="T1104" s="182">
        <f>SUM(T1105:T1106)</f>
        <v>0</v>
      </c>
      <c r="AR1104" s="183" t="s">
        <v>80</v>
      </c>
      <c r="AT1104" s="184" t="s">
        <v>71</v>
      </c>
      <c r="AU1104" s="184" t="s">
        <v>80</v>
      </c>
      <c r="AY1104" s="183" t="s">
        <v>219</v>
      </c>
      <c r="BK1104" s="185">
        <f>SUM(BK1105:BK1106)</f>
        <v>0</v>
      </c>
    </row>
    <row r="1105" spans="2:65" s="1" customFormat="1" ht="16.5" customHeight="1">
      <c r="B1105" s="37"/>
      <c r="C1105" s="186" t="s">
        <v>729</v>
      </c>
      <c r="D1105" s="186" t="s">
        <v>220</v>
      </c>
      <c r="E1105" s="187" t="s">
        <v>1095</v>
      </c>
      <c r="F1105" s="188" t="s">
        <v>963</v>
      </c>
      <c r="G1105" s="189" t="s">
        <v>223</v>
      </c>
      <c r="H1105" s="190">
        <v>1</v>
      </c>
      <c r="I1105" s="191"/>
      <c r="J1105" s="192">
        <f>ROUND(I1105*H1105,2)</f>
        <v>0</v>
      </c>
      <c r="K1105" s="188" t="s">
        <v>224</v>
      </c>
      <c r="L1105" s="57"/>
      <c r="M1105" s="193" t="s">
        <v>21</v>
      </c>
      <c r="N1105" s="194" t="s">
        <v>43</v>
      </c>
      <c r="O1105" s="38"/>
      <c r="P1105" s="195">
        <f>O1105*H1105</f>
        <v>0</v>
      </c>
      <c r="Q1105" s="195">
        <v>0</v>
      </c>
      <c r="R1105" s="195">
        <f>Q1105*H1105</f>
        <v>0</v>
      </c>
      <c r="S1105" s="195">
        <v>0</v>
      </c>
      <c r="T1105" s="196">
        <f>S1105*H1105</f>
        <v>0</v>
      </c>
      <c r="AR1105" s="20" t="s">
        <v>225</v>
      </c>
      <c r="AT1105" s="20" t="s">
        <v>220</v>
      </c>
      <c r="AU1105" s="20" t="s">
        <v>82</v>
      </c>
      <c r="AY1105" s="20" t="s">
        <v>219</v>
      </c>
      <c r="BE1105" s="197">
        <f>IF(N1105="základní",J1105,0)</f>
        <v>0</v>
      </c>
      <c r="BF1105" s="197">
        <f>IF(N1105="snížená",J1105,0)</f>
        <v>0</v>
      </c>
      <c r="BG1105" s="197">
        <f>IF(N1105="zákl. přenesená",J1105,0)</f>
        <v>0</v>
      </c>
      <c r="BH1105" s="197">
        <f>IF(N1105="sníž. přenesená",J1105,0)</f>
        <v>0</v>
      </c>
      <c r="BI1105" s="197">
        <f>IF(N1105="nulová",J1105,0)</f>
        <v>0</v>
      </c>
      <c r="BJ1105" s="20" t="s">
        <v>80</v>
      </c>
      <c r="BK1105" s="197">
        <f>ROUND(I1105*H1105,2)</f>
        <v>0</v>
      </c>
      <c r="BL1105" s="20" t="s">
        <v>225</v>
      </c>
      <c r="BM1105" s="20" t="s">
        <v>1201</v>
      </c>
    </row>
    <row r="1106" spans="2:65" s="1" customFormat="1" ht="16.5" customHeight="1">
      <c r="B1106" s="37"/>
      <c r="C1106" s="186" t="s">
        <v>1202</v>
      </c>
      <c r="D1106" s="186" t="s">
        <v>220</v>
      </c>
      <c r="E1106" s="187" t="s">
        <v>1098</v>
      </c>
      <c r="F1106" s="188" t="s">
        <v>282</v>
      </c>
      <c r="G1106" s="189" t="s">
        <v>223</v>
      </c>
      <c r="H1106" s="190">
        <v>1</v>
      </c>
      <c r="I1106" s="191"/>
      <c r="J1106" s="192">
        <f>ROUND(I1106*H1106,2)</f>
        <v>0</v>
      </c>
      <c r="K1106" s="188" t="s">
        <v>224</v>
      </c>
      <c r="L1106" s="57"/>
      <c r="M1106" s="193" t="s">
        <v>21</v>
      </c>
      <c r="N1106" s="194" t="s">
        <v>43</v>
      </c>
      <c r="O1106" s="38"/>
      <c r="P1106" s="195">
        <f>O1106*H1106</f>
        <v>0</v>
      </c>
      <c r="Q1106" s="195">
        <v>0</v>
      </c>
      <c r="R1106" s="195">
        <f>Q1106*H1106</f>
        <v>0</v>
      </c>
      <c r="S1106" s="195">
        <v>0</v>
      </c>
      <c r="T1106" s="196">
        <f>S1106*H1106</f>
        <v>0</v>
      </c>
      <c r="AR1106" s="20" t="s">
        <v>225</v>
      </c>
      <c r="AT1106" s="20" t="s">
        <v>220</v>
      </c>
      <c r="AU1106" s="20" t="s">
        <v>82</v>
      </c>
      <c r="AY1106" s="20" t="s">
        <v>219</v>
      </c>
      <c r="BE1106" s="197">
        <f>IF(N1106="základní",J1106,0)</f>
        <v>0</v>
      </c>
      <c r="BF1106" s="197">
        <f>IF(N1106="snížená",J1106,0)</f>
        <v>0</v>
      </c>
      <c r="BG1106" s="197">
        <f>IF(N1106="zákl. přenesená",J1106,0)</f>
        <v>0</v>
      </c>
      <c r="BH1106" s="197">
        <f>IF(N1106="sníž. přenesená",J1106,0)</f>
        <v>0</v>
      </c>
      <c r="BI1106" s="197">
        <f>IF(N1106="nulová",J1106,0)</f>
        <v>0</v>
      </c>
      <c r="BJ1106" s="20" t="s">
        <v>80</v>
      </c>
      <c r="BK1106" s="197">
        <f>ROUND(I1106*H1106,2)</f>
        <v>0</v>
      </c>
      <c r="BL1106" s="20" t="s">
        <v>225</v>
      </c>
      <c r="BM1106" s="20" t="s">
        <v>1203</v>
      </c>
    </row>
    <row r="1107" spans="2:63" s="10" customFormat="1" ht="37.35" customHeight="1">
      <c r="B1107" s="172"/>
      <c r="C1107" s="173"/>
      <c r="D1107" s="174" t="s">
        <v>71</v>
      </c>
      <c r="E1107" s="175" t="s">
        <v>1204</v>
      </c>
      <c r="F1107" s="175" t="s">
        <v>1205</v>
      </c>
      <c r="G1107" s="173"/>
      <c r="H1107" s="173"/>
      <c r="I1107" s="176"/>
      <c r="J1107" s="177">
        <f>BK1107</f>
        <v>0</v>
      </c>
      <c r="K1107" s="173"/>
      <c r="L1107" s="178"/>
      <c r="M1107" s="179"/>
      <c r="N1107" s="180"/>
      <c r="O1107" s="180"/>
      <c r="P1107" s="181">
        <f>P1108+P1110+P1113+P1115+P1117+P1120+P1123+P1125+P1127+P1131</f>
        <v>0</v>
      </c>
      <c r="Q1107" s="180"/>
      <c r="R1107" s="181">
        <f>R1108+R1110+R1113+R1115+R1117+R1120+R1123+R1125+R1127+R1131</f>
        <v>0</v>
      </c>
      <c r="S1107" s="180"/>
      <c r="T1107" s="182">
        <f>T1108+T1110+T1113+T1115+T1117+T1120+T1123+T1125+T1127+T1131</f>
        <v>0</v>
      </c>
      <c r="AR1107" s="183" t="s">
        <v>80</v>
      </c>
      <c r="AT1107" s="184" t="s">
        <v>71</v>
      </c>
      <c r="AU1107" s="184" t="s">
        <v>72</v>
      </c>
      <c r="AY1107" s="183" t="s">
        <v>219</v>
      </c>
      <c r="BK1107" s="185">
        <f>BK1108+BK1110+BK1113+BK1115+BK1117+BK1120+BK1123+BK1125+BK1127+BK1131</f>
        <v>0</v>
      </c>
    </row>
    <row r="1108" spans="2:63" s="10" customFormat="1" ht="19.9" customHeight="1">
      <c r="B1108" s="172"/>
      <c r="C1108" s="173"/>
      <c r="D1108" s="174" t="s">
        <v>71</v>
      </c>
      <c r="E1108" s="198" t="s">
        <v>286</v>
      </c>
      <c r="F1108" s="198" t="s">
        <v>287</v>
      </c>
      <c r="G1108" s="173"/>
      <c r="H1108" s="173"/>
      <c r="I1108" s="176"/>
      <c r="J1108" s="199">
        <f>BK1108</f>
        <v>0</v>
      </c>
      <c r="K1108" s="173"/>
      <c r="L1108" s="178"/>
      <c r="M1108" s="179"/>
      <c r="N1108" s="180"/>
      <c r="O1108" s="180"/>
      <c r="P1108" s="181">
        <f>P1109</f>
        <v>0</v>
      </c>
      <c r="Q1108" s="180"/>
      <c r="R1108" s="181">
        <f>R1109</f>
        <v>0</v>
      </c>
      <c r="S1108" s="180"/>
      <c r="T1108" s="182">
        <f>T1109</f>
        <v>0</v>
      </c>
      <c r="AR1108" s="183" t="s">
        <v>80</v>
      </c>
      <c r="AT1108" s="184" t="s">
        <v>71</v>
      </c>
      <c r="AU1108" s="184" t="s">
        <v>80</v>
      </c>
      <c r="AY1108" s="183" t="s">
        <v>219</v>
      </c>
      <c r="BK1108" s="185">
        <f>BK1109</f>
        <v>0</v>
      </c>
    </row>
    <row r="1109" spans="2:65" s="1" customFormat="1" ht="16.5" customHeight="1">
      <c r="B1109" s="37"/>
      <c r="C1109" s="186" t="s">
        <v>730</v>
      </c>
      <c r="D1109" s="186" t="s">
        <v>220</v>
      </c>
      <c r="E1109" s="187" t="s">
        <v>970</v>
      </c>
      <c r="F1109" s="188" t="s">
        <v>971</v>
      </c>
      <c r="G1109" s="189" t="s">
        <v>236</v>
      </c>
      <c r="H1109" s="190">
        <v>1</v>
      </c>
      <c r="I1109" s="191"/>
      <c r="J1109" s="192">
        <f>ROUND(I1109*H1109,2)</f>
        <v>0</v>
      </c>
      <c r="K1109" s="188" t="s">
        <v>224</v>
      </c>
      <c r="L1109" s="57"/>
      <c r="M1109" s="193" t="s">
        <v>21</v>
      </c>
      <c r="N1109" s="194" t="s">
        <v>43</v>
      </c>
      <c r="O1109" s="38"/>
      <c r="P1109" s="195">
        <f>O1109*H1109</f>
        <v>0</v>
      </c>
      <c r="Q1109" s="195">
        <v>0</v>
      </c>
      <c r="R1109" s="195">
        <f>Q1109*H1109</f>
        <v>0</v>
      </c>
      <c r="S1109" s="195">
        <v>0</v>
      </c>
      <c r="T1109" s="196">
        <f>S1109*H1109</f>
        <v>0</v>
      </c>
      <c r="AR1109" s="20" t="s">
        <v>225</v>
      </c>
      <c r="AT1109" s="20" t="s">
        <v>220</v>
      </c>
      <c r="AU1109" s="20" t="s">
        <v>82</v>
      </c>
      <c r="AY1109" s="20" t="s">
        <v>219</v>
      </c>
      <c r="BE1109" s="197">
        <f>IF(N1109="základní",J1109,0)</f>
        <v>0</v>
      </c>
      <c r="BF1109" s="197">
        <f>IF(N1109="snížená",J1109,0)</f>
        <v>0</v>
      </c>
      <c r="BG1109" s="197">
        <f>IF(N1109="zákl. přenesená",J1109,0)</f>
        <v>0</v>
      </c>
      <c r="BH1109" s="197">
        <f>IF(N1109="sníž. přenesená",J1109,0)</f>
        <v>0</v>
      </c>
      <c r="BI1109" s="197">
        <f>IF(N1109="nulová",J1109,0)</f>
        <v>0</v>
      </c>
      <c r="BJ1109" s="20" t="s">
        <v>80</v>
      </c>
      <c r="BK1109" s="197">
        <f>ROUND(I1109*H1109,2)</f>
        <v>0</v>
      </c>
      <c r="BL1109" s="20" t="s">
        <v>225</v>
      </c>
      <c r="BM1109" s="20" t="s">
        <v>1206</v>
      </c>
    </row>
    <row r="1110" spans="2:63" s="10" customFormat="1" ht="29.85" customHeight="1">
      <c r="B1110" s="172"/>
      <c r="C1110" s="173"/>
      <c r="D1110" s="174" t="s">
        <v>71</v>
      </c>
      <c r="E1110" s="198" t="s">
        <v>973</v>
      </c>
      <c r="F1110" s="198" t="s">
        <v>974</v>
      </c>
      <c r="G1110" s="173"/>
      <c r="H1110" s="173"/>
      <c r="I1110" s="176"/>
      <c r="J1110" s="199">
        <f>BK1110</f>
        <v>0</v>
      </c>
      <c r="K1110" s="173"/>
      <c r="L1110" s="178"/>
      <c r="M1110" s="179"/>
      <c r="N1110" s="180"/>
      <c r="O1110" s="180"/>
      <c r="P1110" s="181">
        <f>SUM(P1111:P1112)</f>
        <v>0</v>
      </c>
      <c r="Q1110" s="180"/>
      <c r="R1110" s="181">
        <f>SUM(R1111:R1112)</f>
        <v>0</v>
      </c>
      <c r="S1110" s="180"/>
      <c r="T1110" s="182">
        <f>SUM(T1111:T1112)</f>
        <v>0</v>
      </c>
      <c r="AR1110" s="183" t="s">
        <v>80</v>
      </c>
      <c r="AT1110" s="184" t="s">
        <v>71</v>
      </c>
      <c r="AU1110" s="184" t="s">
        <v>80</v>
      </c>
      <c r="AY1110" s="183" t="s">
        <v>219</v>
      </c>
      <c r="BK1110" s="185">
        <f>SUM(BK1111:BK1112)</f>
        <v>0</v>
      </c>
    </row>
    <row r="1111" spans="2:65" s="1" customFormat="1" ht="16.5" customHeight="1">
      <c r="B1111" s="37"/>
      <c r="C1111" s="186" t="s">
        <v>1207</v>
      </c>
      <c r="D1111" s="186" t="s">
        <v>220</v>
      </c>
      <c r="E1111" s="187" t="s">
        <v>976</v>
      </c>
      <c r="F1111" s="188" t="s">
        <v>977</v>
      </c>
      <c r="G1111" s="189" t="s">
        <v>236</v>
      </c>
      <c r="H1111" s="190">
        <v>2</v>
      </c>
      <c r="I1111" s="191"/>
      <c r="J1111" s="192">
        <f>ROUND(I1111*H1111,2)</f>
        <v>0</v>
      </c>
      <c r="K1111" s="188" t="s">
        <v>224</v>
      </c>
      <c r="L1111" s="57"/>
      <c r="M1111" s="193" t="s">
        <v>21</v>
      </c>
      <c r="N1111" s="194" t="s">
        <v>43</v>
      </c>
      <c r="O1111" s="38"/>
      <c r="P1111" s="195">
        <f>O1111*H1111</f>
        <v>0</v>
      </c>
      <c r="Q1111" s="195">
        <v>0</v>
      </c>
      <c r="R1111" s="195">
        <f>Q1111*H1111</f>
        <v>0</v>
      </c>
      <c r="S1111" s="195">
        <v>0</v>
      </c>
      <c r="T1111" s="196">
        <f>S1111*H1111</f>
        <v>0</v>
      </c>
      <c r="AR1111" s="20" t="s">
        <v>225</v>
      </c>
      <c r="AT1111" s="20" t="s">
        <v>220</v>
      </c>
      <c r="AU1111" s="20" t="s">
        <v>82</v>
      </c>
      <c r="AY1111" s="20" t="s">
        <v>219</v>
      </c>
      <c r="BE1111" s="197">
        <f>IF(N1111="základní",J1111,0)</f>
        <v>0</v>
      </c>
      <c r="BF1111" s="197">
        <f>IF(N1111="snížená",J1111,0)</f>
        <v>0</v>
      </c>
      <c r="BG1111" s="197">
        <f>IF(N1111="zákl. přenesená",J1111,0)</f>
        <v>0</v>
      </c>
      <c r="BH1111" s="197">
        <f>IF(N1111="sníž. přenesená",J1111,0)</f>
        <v>0</v>
      </c>
      <c r="BI1111" s="197">
        <f>IF(N1111="nulová",J1111,0)</f>
        <v>0</v>
      </c>
      <c r="BJ1111" s="20" t="s">
        <v>80</v>
      </c>
      <c r="BK1111" s="197">
        <f>ROUND(I1111*H1111,2)</f>
        <v>0</v>
      </c>
      <c r="BL1111" s="20" t="s">
        <v>225</v>
      </c>
      <c r="BM1111" s="20" t="s">
        <v>1208</v>
      </c>
    </row>
    <row r="1112" spans="2:65" s="1" customFormat="1" ht="16.5" customHeight="1">
      <c r="B1112" s="37"/>
      <c r="C1112" s="186" t="s">
        <v>733</v>
      </c>
      <c r="D1112" s="186" t="s">
        <v>220</v>
      </c>
      <c r="E1112" s="187" t="s">
        <v>979</v>
      </c>
      <c r="F1112" s="188" t="s">
        <v>980</v>
      </c>
      <c r="G1112" s="189" t="s">
        <v>236</v>
      </c>
      <c r="H1112" s="190">
        <v>1</v>
      </c>
      <c r="I1112" s="191"/>
      <c r="J1112" s="192">
        <f>ROUND(I1112*H1112,2)</f>
        <v>0</v>
      </c>
      <c r="K1112" s="188" t="s">
        <v>224</v>
      </c>
      <c r="L1112" s="57"/>
      <c r="M1112" s="193" t="s">
        <v>21</v>
      </c>
      <c r="N1112" s="194" t="s">
        <v>43</v>
      </c>
      <c r="O1112" s="38"/>
      <c r="P1112" s="195">
        <f>O1112*H1112</f>
        <v>0</v>
      </c>
      <c r="Q1112" s="195">
        <v>0</v>
      </c>
      <c r="R1112" s="195">
        <f>Q1112*H1112</f>
        <v>0</v>
      </c>
      <c r="S1112" s="195">
        <v>0</v>
      </c>
      <c r="T1112" s="196">
        <f>S1112*H1112</f>
        <v>0</v>
      </c>
      <c r="AR1112" s="20" t="s">
        <v>225</v>
      </c>
      <c r="AT1112" s="20" t="s">
        <v>220</v>
      </c>
      <c r="AU1112" s="20" t="s">
        <v>82</v>
      </c>
      <c r="AY1112" s="20" t="s">
        <v>219</v>
      </c>
      <c r="BE1112" s="197">
        <f>IF(N1112="základní",J1112,0)</f>
        <v>0</v>
      </c>
      <c r="BF1112" s="197">
        <f>IF(N1112="snížená",J1112,0)</f>
        <v>0</v>
      </c>
      <c r="BG1112" s="197">
        <f>IF(N1112="zákl. přenesená",J1112,0)</f>
        <v>0</v>
      </c>
      <c r="BH1112" s="197">
        <f>IF(N1112="sníž. přenesená",J1112,0)</f>
        <v>0</v>
      </c>
      <c r="BI1112" s="197">
        <f>IF(N1112="nulová",J1112,0)</f>
        <v>0</v>
      </c>
      <c r="BJ1112" s="20" t="s">
        <v>80</v>
      </c>
      <c r="BK1112" s="197">
        <f>ROUND(I1112*H1112,2)</f>
        <v>0</v>
      </c>
      <c r="BL1112" s="20" t="s">
        <v>225</v>
      </c>
      <c r="BM1112" s="20" t="s">
        <v>1209</v>
      </c>
    </row>
    <row r="1113" spans="2:63" s="10" customFormat="1" ht="29.85" customHeight="1">
      <c r="B1113" s="172"/>
      <c r="C1113" s="173"/>
      <c r="D1113" s="174" t="s">
        <v>71</v>
      </c>
      <c r="E1113" s="198" t="s">
        <v>995</v>
      </c>
      <c r="F1113" s="198" t="s">
        <v>996</v>
      </c>
      <c r="G1113" s="173"/>
      <c r="H1113" s="173"/>
      <c r="I1113" s="176"/>
      <c r="J1113" s="199">
        <f>BK1113</f>
        <v>0</v>
      </c>
      <c r="K1113" s="173"/>
      <c r="L1113" s="178"/>
      <c r="M1113" s="179"/>
      <c r="N1113" s="180"/>
      <c r="O1113" s="180"/>
      <c r="P1113" s="181">
        <f>P1114</f>
        <v>0</v>
      </c>
      <c r="Q1113" s="180"/>
      <c r="R1113" s="181">
        <f>R1114</f>
        <v>0</v>
      </c>
      <c r="S1113" s="180"/>
      <c r="T1113" s="182">
        <f>T1114</f>
        <v>0</v>
      </c>
      <c r="AR1113" s="183" t="s">
        <v>80</v>
      </c>
      <c r="AT1113" s="184" t="s">
        <v>71</v>
      </c>
      <c r="AU1113" s="184" t="s">
        <v>80</v>
      </c>
      <c r="AY1113" s="183" t="s">
        <v>219</v>
      </c>
      <c r="BK1113" s="185">
        <f>BK1114</f>
        <v>0</v>
      </c>
    </row>
    <row r="1114" spans="2:65" s="1" customFormat="1" ht="16.5" customHeight="1">
      <c r="B1114" s="37"/>
      <c r="C1114" s="186" t="s">
        <v>1210</v>
      </c>
      <c r="D1114" s="186" t="s">
        <v>220</v>
      </c>
      <c r="E1114" s="187" t="s">
        <v>997</v>
      </c>
      <c r="F1114" s="188" t="s">
        <v>998</v>
      </c>
      <c r="G1114" s="189" t="s">
        <v>236</v>
      </c>
      <c r="H1114" s="190">
        <v>1</v>
      </c>
      <c r="I1114" s="191"/>
      <c r="J1114" s="192">
        <f>ROUND(I1114*H1114,2)</f>
        <v>0</v>
      </c>
      <c r="K1114" s="188" t="s">
        <v>224</v>
      </c>
      <c r="L1114" s="57"/>
      <c r="M1114" s="193" t="s">
        <v>21</v>
      </c>
      <c r="N1114" s="194" t="s">
        <v>43</v>
      </c>
      <c r="O1114" s="38"/>
      <c r="P1114" s="195">
        <f>O1114*H1114</f>
        <v>0</v>
      </c>
      <c r="Q1114" s="195">
        <v>0</v>
      </c>
      <c r="R1114" s="195">
        <f>Q1114*H1114</f>
        <v>0</v>
      </c>
      <c r="S1114" s="195">
        <v>0</v>
      </c>
      <c r="T1114" s="196">
        <f>S1114*H1114</f>
        <v>0</v>
      </c>
      <c r="AR1114" s="20" t="s">
        <v>225</v>
      </c>
      <c r="AT1114" s="20" t="s">
        <v>220</v>
      </c>
      <c r="AU1114" s="20" t="s">
        <v>82</v>
      </c>
      <c r="AY1114" s="20" t="s">
        <v>219</v>
      </c>
      <c r="BE1114" s="197">
        <f>IF(N1114="základní",J1114,0)</f>
        <v>0</v>
      </c>
      <c r="BF1114" s="197">
        <f>IF(N1114="snížená",J1114,0)</f>
        <v>0</v>
      </c>
      <c r="BG1114" s="197">
        <f>IF(N1114="zákl. přenesená",J1114,0)</f>
        <v>0</v>
      </c>
      <c r="BH1114" s="197">
        <f>IF(N1114="sníž. přenesená",J1114,0)</f>
        <v>0</v>
      </c>
      <c r="BI1114" s="197">
        <f>IF(N1114="nulová",J1114,0)</f>
        <v>0</v>
      </c>
      <c r="BJ1114" s="20" t="s">
        <v>80</v>
      </c>
      <c r="BK1114" s="197">
        <f>ROUND(I1114*H1114,2)</f>
        <v>0</v>
      </c>
      <c r="BL1114" s="20" t="s">
        <v>225</v>
      </c>
      <c r="BM1114" s="20" t="s">
        <v>1211</v>
      </c>
    </row>
    <row r="1115" spans="2:63" s="10" customFormat="1" ht="29.85" customHeight="1">
      <c r="B1115" s="172"/>
      <c r="C1115" s="173"/>
      <c r="D1115" s="174" t="s">
        <v>71</v>
      </c>
      <c r="E1115" s="198" t="s">
        <v>1000</v>
      </c>
      <c r="F1115" s="198" t="s">
        <v>1001</v>
      </c>
      <c r="G1115" s="173"/>
      <c r="H1115" s="173"/>
      <c r="I1115" s="176"/>
      <c r="J1115" s="199">
        <f>BK1115</f>
        <v>0</v>
      </c>
      <c r="K1115" s="173"/>
      <c r="L1115" s="178"/>
      <c r="M1115" s="179"/>
      <c r="N1115" s="180"/>
      <c r="O1115" s="180"/>
      <c r="P1115" s="181">
        <f>P1116</f>
        <v>0</v>
      </c>
      <c r="Q1115" s="180"/>
      <c r="R1115" s="181">
        <f>R1116</f>
        <v>0</v>
      </c>
      <c r="S1115" s="180"/>
      <c r="T1115" s="182">
        <f>T1116</f>
        <v>0</v>
      </c>
      <c r="AR1115" s="183" t="s">
        <v>80</v>
      </c>
      <c r="AT1115" s="184" t="s">
        <v>71</v>
      </c>
      <c r="AU1115" s="184" t="s">
        <v>80</v>
      </c>
      <c r="AY1115" s="183" t="s">
        <v>219</v>
      </c>
      <c r="BK1115" s="185">
        <f>BK1116</f>
        <v>0</v>
      </c>
    </row>
    <row r="1116" spans="2:65" s="1" customFormat="1" ht="16.5" customHeight="1">
      <c r="B1116" s="37"/>
      <c r="C1116" s="186" t="s">
        <v>734</v>
      </c>
      <c r="D1116" s="186" t="s">
        <v>220</v>
      </c>
      <c r="E1116" s="187" t="s">
        <v>1003</v>
      </c>
      <c r="F1116" s="188" t="s">
        <v>1004</v>
      </c>
      <c r="G1116" s="189" t="s">
        <v>236</v>
      </c>
      <c r="H1116" s="190">
        <v>1</v>
      </c>
      <c r="I1116" s="191"/>
      <c r="J1116" s="192">
        <f>ROUND(I1116*H1116,2)</f>
        <v>0</v>
      </c>
      <c r="K1116" s="188" t="s">
        <v>224</v>
      </c>
      <c r="L1116" s="57"/>
      <c r="M1116" s="193" t="s">
        <v>21</v>
      </c>
      <c r="N1116" s="194" t="s">
        <v>43</v>
      </c>
      <c r="O1116" s="38"/>
      <c r="P1116" s="195">
        <f>O1116*H1116</f>
        <v>0</v>
      </c>
      <c r="Q1116" s="195">
        <v>0</v>
      </c>
      <c r="R1116" s="195">
        <f>Q1116*H1116</f>
        <v>0</v>
      </c>
      <c r="S1116" s="195">
        <v>0</v>
      </c>
      <c r="T1116" s="196">
        <f>S1116*H1116</f>
        <v>0</v>
      </c>
      <c r="AR1116" s="20" t="s">
        <v>225</v>
      </c>
      <c r="AT1116" s="20" t="s">
        <v>220</v>
      </c>
      <c r="AU1116" s="20" t="s">
        <v>82</v>
      </c>
      <c r="AY1116" s="20" t="s">
        <v>219</v>
      </c>
      <c r="BE1116" s="197">
        <f>IF(N1116="základní",J1116,0)</f>
        <v>0</v>
      </c>
      <c r="BF1116" s="197">
        <f>IF(N1116="snížená",J1116,0)</f>
        <v>0</v>
      </c>
      <c r="BG1116" s="197">
        <f>IF(N1116="zákl. přenesená",J1116,0)</f>
        <v>0</v>
      </c>
      <c r="BH1116" s="197">
        <f>IF(N1116="sníž. přenesená",J1116,0)</f>
        <v>0</v>
      </c>
      <c r="BI1116" s="197">
        <f>IF(N1116="nulová",J1116,0)</f>
        <v>0</v>
      </c>
      <c r="BJ1116" s="20" t="s">
        <v>80</v>
      </c>
      <c r="BK1116" s="197">
        <f>ROUND(I1116*H1116,2)</f>
        <v>0</v>
      </c>
      <c r="BL1116" s="20" t="s">
        <v>225</v>
      </c>
      <c r="BM1116" s="20" t="s">
        <v>1212</v>
      </c>
    </row>
    <row r="1117" spans="2:63" s="10" customFormat="1" ht="29.85" customHeight="1">
      <c r="B1117" s="172"/>
      <c r="C1117" s="173"/>
      <c r="D1117" s="174" t="s">
        <v>71</v>
      </c>
      <c r="E1117" s="198" t="s">
        <v>1006</v>
      </c>
      <c r="F1117" s="198" t="s">
        <v>1007</v>
      </c>
      <c r="G1117" s="173"/>
      <c r="H1117" s="173"/>
      <c r="I1117" s="176"/>
      <c r="J1117" s="199">
        <f>BK1117</f>
        <v>0</v>
      </c>
      <c r="K1117" s="173"/>
      <c r="L1117" s="178"/>
      <c r="M1117" s="179"/>
      <c r="N1117" s="180"/>
      <c r="O1117" s="180"/>
      <c r="P1117" s="181">
        <f>SUM(P1118:P1119)</f>
        <v>0</v>
      </c>
      <c r="Q1117" s="180"/>
      <c r="R1117" s="181">
        <f>SUM(R1118:R1119)</f>
        <v>0</v>
      </c>
      <c r="S1117" s="180"/>
      <c r="T1117" s="182">
        <f>SUM(T1118:T1119)</f>
        <v>0</v>
      </c>
      <c r="AR1117" s="183" t="s">
        <v>80</v>
      </c>
      <c r="AT1117" s="184" t="s">
        <v>71</v>
      </c>
      <c r="AU1117" s="184" t="s">
        <v>80</v>
      </c>
      <c r="AY1117" s="183" t="s">
        <v>219</v>
      </c>
      <c r="BK1117" s="185">
        <f>SUM(BK1118:BK1119)</f>
        <v>0</v>
      </c>
    </row>
    <row r="1118" spans="2:65" s="1" customFormat="1" ht="16.5" customHeight="1">
      <c r="B1118" s="37"/>
      <c r="C1118" s="186" t="s">
        <v>1213</v>
      </c>
      <c r="D1118" s="186" t="s">
        <v>220</v>
      </c>
      <c r="E1118" s="187" t="s">
        <v>1008</v>
      </c>
      <c r="F1118" s="188" t="s">
        <v>1009</v>
      </c>
      <c r="G1118" s="189" t="s">
        <v>236</v>
      </c>
      <c r="H1118" s="190">
        <v>1</v>
      </c>
      <c r="I1118" s="191"/>
      <c r="J1118" s="192">
        <f>ROUND(I1118*H1118,2)</f>
        <v>0</v>
      </c>
      <c r="K1118" s="188" t="s">
        <v>224</v>
      </c>
      <c r="L1118" s="57"/>
      <c r="M1118" s="193" t="s">
        <v>21</v>
      </c>
      <c r="N1118" s="194" t="s">
        <v>43</v>
      </c>
      <c r="O1118" s="38"/>
      <c r="P1118" s="195">
        <f>O1118*H1118</f>
        <v>0</v>
      </c>
      <c r="Q1118" s="195">
        <v>0</v>
      </c>
      <c r="R1118" s="195">
        <f>Q1118*H1118</f>
        <v>0</v>
      </c>
      <c r="S1118" s="195">
        <v>0</v>
      </c>
      <c r="T1118" s="196">
        <f>S1118*H1118</f>
        <v>0</v>
      </c>
      <c r="AR1118" s="20" t="s">
        <v>225</v>
      </c>
      <c r="AT1118" s="20" t="s">
        <v>220</v>
      </c>
      <c r="AU1118" s="20" t="s">
        <v>82</v>
      </c>
      <c r="AY1118" s="20" t="s">
        <v>219</v>
      </c>
      <c r="BE1118" s="197">
        <f>IF(N1118="základní",J1118,0)</f>
        <v>0</v>
      </c>
      <c r="BF1118" s="197">
        <f>IF(N1118="snížená",J1118,0)</f>
        <v>0</v>
      </c>
      <c r="BG1118" s="197">
        <f>IF(N1118="zákl. přenesená",J1118,0)</f>
        <v>0</v>
      </c>
      <c r="BH1118" s="197">
        <f>IF(N1118="sníž. přenesená",J1118,0)</f>
        <v>0</v>
      </c>
      <c r="BI1118" s="197">
        <f>IF(N1118="nulová",J1118,0)</f>
        <v>0</v>
      </c>
      <c r="BJ1118" s="20" t="s">
        <v>80</v>
      </c>
      <c r="BK1118" s="197">
        <f>ROUND(I1118*H1118,2)</f>
        <v>0</v>
      </c>
      <c r="BL1118" s="20" t="s">
        <v>225</v>
      </c>
      <c r="BM1118" s="20" t="s">
        <v>1214</v>
      </c>
    </row>
    <row r="1119" spans="2:65" s="1" customFormat="1" ht="16.5" customHeight="1">
      <c r="B1119" s="37"/>
      <c r="C1119" s="186" t="s">
        <v>736</v>
      </c>
      <c r="D1119" s="186" t="s">
        <v>220</v>
      </c>
      <c r="E1119" s="187" t="s">
        <v>1012</v>
      </c>
      <c r="F1119" s="188" t="s">
        <v>1013</v>
      </c>
      <c r="G1119" s="189" t="s">
        <v>236</v>
      </c>
      <c r="H1119" s="190">
        <v>2</v>
      </c>
      <c r="I1119" s="191"/>
      <c r="J1119" s="192">
        <f>ROUND(I1119*H1119,2)</f>
        <v>0</v>
      </c>
      <c r="K1119" s="188" t="s">
        <v>224</v>
      </c>
      <c r="L1119" s="57"/>
      <c r="M1119" s="193" t="s">
        <v>21</v>
      </c>
      <c r="N1119" s="194" t="s">
        <v>43</v>
      </c>
      <c r="O1119" s="38"/>
      <c r="P1119" s="195">
        <f>O1119*H1119</f>
        <v>0</v>
      </c>
      <c r="Q1119" s="195">
        <v>0</v>
      </c>
      <c r="R1119" s="195">
        <f>Q1119*H1119</f>
        <v>0</v>
      </c>
      <c r="S1119" s="195">
        <v>0</v>
      </c>
      <c r="T1119" s="196">
        <f>S1119*H1119</f>
        <v>0</v>
      </c>
      <c r="AR1119" s="20" t="s">
        <v>225</v>
      </c>
      <c r="AT1119" s="20" t="s">
        <v>220</v>
      </c>
      <c r="AU1119" s="20" t="s">
        <v>82</v>
      </c>
      <c r="AY1119" s="20" t="s">
        <v>219</v>
      </c>
      <c r="BE1119" s="197">
        <f>IF(N1119="základní",J1119,0)</f>
        <v>0</v>
      </c>
      <c r="BF1119" s="197">
        <f>IF(N1119="snížená",J1119,0)</f>
        <v>0</v>
      </c>
      <c r="BG1119" s="197">
        <f>IF(N1119="zákl. přenesená",J1119,0)</f>
        <v>0</v>
      </c>
      <c r="BH1119" s="197">
        <f>IF(N1119="sníž. přenesená",J1119,0)</f>
        <v>0</v>
      </c>
      <c r="BI1119" s="197">
        <f>IF(N1119="nulová",J1119,0)</f>
        <v>0</v>
      </c>
      <c r="BJ1119" s="20" t="s">
        <v>80</v>
      </c>
      <c r="BK1119" s="197">
        <f>ROUND(I1119*H1119,2)</f>
        <v>0</v>
      </c>
      <c r="BL1119" s="20" t="s">
        <v>225</v>
      </c>
      <c r="BM1119" s="20" t="s">
        <v>1215</v>
      </c>
    </row>
    <row r="1120" spans="2:63" s="10" customFormat="1" ht="29.85" customHeight="1">
      <c r="B1120" s="172"/>
      <c r="C1120" s="173"/>
      <c r="D1120" s="174" t="s">
        <v>71</v>
      </c>
      <c r="E1120" s="198" t="s">
        <v>1015</v>
      </c>
      <c r="F1120" s="198" t="s">
        <v>1016</v>
      </c>
      <c r="G1120" s="173"/>
      <c r="H1120" s="173"/>
      <c r="I1120" s="176"/>
      <c r="J1120" s="199">
        <f>BK1120</f>
        <v>0</v>
      </c>
      <c r="K1120" s="173"/>
      <c r="L1120" s="178"/>
      <c r="M1120" s="179"/>
      <c r="N1120" s="180"/>
      <c r="O1120" s="180"/>
      <c r="P1120" s="181">
        <f>SUM(P1121:P1122)</f>
        <v>0</v>
      </c>
      <c r="Q1120" s="180"/>
      <c r="R1120" s="181">
        <f>SUM(R1121:R1122)</f>
        <v>0</v>
      </c>
      <c r="S1120" s="180"/>
      <c r="T1120" s="182">
        <f>SUM(T1121:T1122)</f>
        <v>0</v>
      </c>
      <c r="AR1120" s="183" t="s">
        <v>80</v>
      </c>
      <c r="AT1120" s="184" t="s">
        <v>71</v>
      </c>
      <c r="AU1120" s="184" t="s">
        <v>80</v>
      </c>
      <c r="AY1120" s="183" t="s">
        <v>219</v>
      </c>
      <c r="BK1120" s="185">
        <f>SUM(BK1121:BK1122)</f>
        <v>0</v>
      </c>
    </row>
    <row r="1121" spans="2:65" s="1" customFormat="1" ht="16.5" customHeight="1">
      <c r="B1121" s="37"/>
      <c r="C1121" s="186" t="s">
        <v>1216</v>
      </c>
      <c r="D1121" s="186" t="s">
        <v>220</v>
      </c>
      <c r="E1121" s="187" t="s">
        <v>1079</v>
      </c>
      <c r="F1121" s="188" t="s">
        <v>1080</v>
      </c>
      <c r="G1121" s="189" t="s">
        <v>236</v>
      </c>
      <c r="H1121" s="190">
        <v>1</v>
      </c>
      <c r="I1121" s="191"/>
      <c r="J1121" s="192">
        <f>ROUND(I1121*H1121,2)</f>
        <v>0</v>
      </c>
      <c r="K1121" s="188" t="s">
        <v>224</v>
      </c>
      <c r="L1121" s="57"/>
      <c r="M1121" s="193" t="s">
        <v>21</v>
      </c>
      <c r="N1121" s="194" t="s">
        <v>43</v>
      </c>
      <c r="O1121" s="38"/>
      <c r="P1121" s="195">
        <f>O1121*H1121</f>
        <v>0</v>
      </c>
      <c r="Q1121" s="195">
        <v>0</v>
      </c>
      <c r="R1121" s="195">
        <f>Q1121*H1121</f>
        <v>0</v>
      </c>
      <c r="S1121" s="195">
        <v>0</v>
      </c>
      <c r="T1121" s="196">
        <f>S1121*H1121</f>
        <v>0</v>
      </c>
      <c r="AR1121" s="20" t="s">
        <v>225</v>
      </c>
      <c r="AT1121" s="20" t="s">
        <v>220</v>
      </c>
      <c r="AU1121" s="20" t="s">
        <v>82</v>
      </c>
      <c r="AY1121" s="20" t="s">
        <v>219</v>
      </c>
      <c r="BE1121" s="197">
        <f>IF(N1121="základní",J1121,0)</f>
        <v>0</v>
      </c>
      <c r="BF1121" s="197">
        <f>IF(N1121="snížená",J1121,0)</f>
        <v>0</v>
      </c>
      <c r="BG1121" s="197">
        <f>IF(N1121="zákl. přenesená",J1121,0)</f>
        <v>0</v>
      </c>
      <c r="BH1121" s="197">
        <f>IF(N1121="sníž. přenesená",J1121,0)</f>
        <v>0</v>
      </c>
      <c r="BI1121" s="197">
        <f>IF(N1121="nulová",J1121,0)</f>
        <v>0</v>
      </c>
      <c r="BJ1121" s="20" t="s">
        <v>80</v>
      </c>
      <c r="BK1121" s="197">
        <f>ROUND(I1121*H1121,2)</f>
        <v>0</v>
      </c>
      <c r="BL1121" s="20" t="s">
        <v>225</v>
      </c>
      <c r="BM1121" s="20" t="s">
        <v>1217</v>
      </c>
    </row>
    <row r="1122" spans="2:65" s="1" customFormat="1" ht="16.5" customHeight="1">
      <c r="B1122" s="37"/>
      <c r="C1122" s="186" t="s">
        <v>738</v>
      </c>
      <c r="D1122" s="186" t="s">
        <v>220</v>
      </c>
      <c r="E1122" s="187" t="s">
        <v>1021</v>
      </c>
      <c r="F1122" s="188" t="s">
        <v>1022</v>
      </c>
      <c r="G1122" s="189" t="s">
        <v>236</v>
      </c>
      <c r="H1122" s="190">
        <v>2</v>
      </c>
      <c r="I1122" s="191"/>
      <c r="J1122" s="192">
        <f>ROUND(I1122*H1122,2)</f>
        <v>0</v>
      </c>
      <c r="K1122" s="188" t="s">
        <v>224</v>
      </c>
      <c r="L1122" s="57"/>
      <c r="M1122" s="193" t="s">
        <v>21</v>
      </c>
      <c r="N1122" s="194" t="s">
        <v>43</v>
      </c>
      <c r="O1122" s="38"/>
      <c r="P1122" s="195">
        <f>O1122*H1122</f>
        <v>0</v>
      </c>
      <c r="Q1122" s="195">
        <v>0</v>
      </c>
      <c r="R1122" s="195">
        <f>Q1122*H1122</f>
        <v>0</v>
      </c>
      <c r="S1122" s="195">
        <v>0</v>
      </c>
      <c r="T1122" s="196">
        <f>S1122*H1122</f>
        <v>0</v>
      </c>
      <c r="AR1122" s="20" t="s">
        <v>225</v>
      </c>
      <c r="AT1122" s="20" t="s">
        <v>220</v>
      </c>
      <c r="AU1122" s="20" t="s">
        <v>82</v>
      </c>
      <c r="AY1122" s="20" t="s">
        <v>219</v>
      </c>
      <c r="BE1122" s="197">
        <f>IF(N1122="základní",J1122,0)</f>
        <v>0</v>
      </c>
      <c r="BF1122" s="197">
        <f>IF(N1122="snížená",J1122,0)</f>
        <v>0</v>
      </c>
      <c r="BG1122" s="197">
        <f>IF(N1122="zákl. přenesená",J1122,0)</f>
        <v>0</v>
      </c>
      <c r="BH1122" s="197">
        <f>IF(N1122="sníž. přenesená",J1122,0)</f>
        <v>0</v>
      </c>
      <c r="BI1122" s="197">
        <f>IF(N1122="nulová",J1122,0)</f>
        <v>0</v>
      </c>
      <c r="BJ1122" s="20" t="s">
        <v>80</v>
      </c>
      <c r="BK1122" s="197">
        <f>ROUND(I1122*H1122,2)</f>
        <v>0</v>
      </c>
      <c r="BL1122" s="20" t="s">
        <v>225</v>
      </c>
      <c r="BM1122" s="20" t="s">
        <v>1218</v>
      </c>
    </row>
    <row r="1123" spans="2:63" s="10" customFormat="1" ht="29.85" customHeight="1">
      <c r="B1123" s="172"/>
      <c r="C1123" s="173"/>
      <c r="D1123" s="174" t="s">
        <v>71</v>
      </c>
      <c r="E1123" s="198" t="s">
        <v>1051</v>
      </c>
      <c r="F1123" s="198" t="s">
        <v>1052</v>
      </c>
      <c r="G1123" s="173"/>
      <c r="H1123" s="173"/>
      <c r="I1123" s="176"/>
      <c r="J1123" s="199">
        <f>BK1123</f>
        <v>0</v>
      </c>
      <c r="K1123" s="173"/>
      <c r="L1123" s="178"/>
      <c r="M1123" s="179"/>
      <c r="N1123" s="180"/>
      <c r="O1123" s="180"/>
      <c r="P1123" s="181">
        <f>P1124</f>
        <v>0</v>
      </c>
      <c r="Q1123" s="180"/>
      <c r="R1123" s="181">
        <f>R1124</f>
        <v>0</v>
      </c>
      <c r="S1123" s="180"/>
      <c r="T1123" s="182">
        <f>T1124</f>
        <v>0</v>
      </c>
      <c r="AR1123" s="183" t="s">
        <v>80</v>
      </c>
      <c r="AT1123" s="184" t="s">
        <v>71</v>
      </c>
      <c r="AU1123" s="184" t="s">
        <v>80</v>
      </c>
      <c r="AY1123" s="183" t="s">
        <v>219</v>
      </c>
      <c r="BK1123" s="185">
        <f>BK1124</f>
        <v>0</v>
      </c>
    </row>
    <row r="1124" spans="2:65" s="1" customFormat="1" ht="16.5" customHeight="1">
      <c r="B1124" s="37"/>
      <c r="C1124" s="186" t="s">
        <v>1219</v>
      </c>
      <c r="D1124" s="186" t="s">
        <v>220</v>
      </c>
      <c r="E1124" s="187" t="s">
        <v>1053</v>
      </c>
      <c r="F1124" s="188" t="s">
        <v>1054</v>
      </c>
      <c r="G1124" s="189" t="s">
        <v>1055</v>
      </c>
      <c r="H1124" s="190">
        <v>30</v>
      </c>
      <c r="I1124" s="191"/>
      <c r="J1124" s="192">
        <f>ROUND(I1124*H1124,2)</f>
        <v>0</v>
      </c>
      <c r="K1124" s="188" t="s">
        <v>224</v>
      </c>
      <c r="L1124" s="57"/>
      <c r="M1124" s="193" t="s">
        <v>21</v>
      </c>
      <c r="N1124" s="194" t="s">
        <v>43</v>
      </c>
      <c r="O1124" s="38"/>
      <c r="P1124" s="195">
        <f>O1124*H1124</f>
        <v>0</v>
      </c>
      <c r="Q1124" s="195">
        <v>0</v>
      </c>
      <c r="R1124" s="195">
        <f>Q1124*H1124</f>
        <v>0</v>
      </c>
      <c r="S1124" s="195">
        <v>0</v>
      </c>
      <c r="T1124" s="196">
        <f>S1124*H1124</f>
        <v>0</v>
      </c>
      <c r="AR1124" s="20" t="s">
        <v>225</v>
      </c>
      <c r="AT1124" s="20" t="s">
        <v>220</v>
      </c>
      <c r="AU1124" s="20" t="s">
        <v>82</v>
      </c>
      <c r="AY1124" s="20" t="s">
        <v>219</v>
      </c>
      <c r="BE1124" s="197">
        <f>IF(N1124="základní",J1124,0)</f>
        <v>0</v>
      </c>
      <c r="BF1124" s="197">
        <f>IF(N1124="snížená",J1124,0)</f>
        <v>0</v>
      </c>
      <c r="BG1124" s="197">
        <f>IF(N1124="zákl. přenesená",J1124,0)</f>
        <v>0</v>
      </c>
      <c r="BH1124" s="197">
        <f>IF(N1124="sníž. přenesená",J1124,0)</f>
        <v>0</v>
      </c>
      <c r="BI1124" s="197">
        <f>IF(N1124="nulová",J1124,0)</f>
        <v>0</v>
      </c>
      <c r="BJ1124" s="20" t="s">
        <v>80</v>
      </c>
      <c r="BK1124" s="197">
        <f>ROUND(I1124*H1124,2)</f>
        <v>0</v>
      </c>
      <c r="BL1124" s="20" t="s">
        <v>225</v>
      </c>
      <c r="BM1124" s="20" t="s">
        <v>1220</v>
      </c>
    </row>
    <row r="1125" spans="2:63" s="10" customFormat="1" ht="29.85" customHeight="1">
      <c r="B1125" s="172"/>
      <c r="C1125" s="173"/>
      <c r="D1125" s="174" t="s">
        <v>71</v>
      </c>
      <c r="E1125" s="198" t="s">
        <v>1085</v>
      </c>
      <c r="F1125" s="198" t="s">
        <v>1086</v>
      </c>
      <c r="G1125" s="173"/>
      <c r="H1125" s="173"/>
      <c r="I1125" s="176"/>
      <c r="J1125" s="199">
        <f>BK1125</f>
        <v>0</v>
      </c>
      <c r="K1125" s="173"/>
      <c r="L1125" s="178"/>
      <c r="M1125" s="179"/>
      <c r="N1125" s="180"/>
      <c r="O1125" s="180"/>
      <c r="P1125" s="181">
        <f>P1126</f>
        <v>0</v>
      </c>
      <c r="Q1125" s="180"/>
      <c r="R1125" s="181">
        <f>R1126</f>
        <v>0</v>
      </c>
      <c r="S1125" s="180"/>
      <c r="T1125" s="182">
        <f>T1126</f>
        <v>0</v>
      </c>
      <c r="AR1125" s="183" t="s">
        <v>80</v>
      </c>
      <c r="AT1125" s="184" t="s">
        <v>71</v>
      </c>
      <c r="AU1125" s="184" t="s">
        <v>80</v>
      </c>
      <c r="AY1125" s="183" t="s">
        <v>219</v>
      </c>
      <c r="BK1125" s="185">
        <f>BK1126</f>
        <v>0</v>
      </c>
    </row>
    <row r="1126" spans="2:65" s="1" customFormat="1" ht="16.5" customHeight="1">
      <c r="B1126" s="37"/>
      <c r="C1126" s="186" t="s">
        <v>742</v>
      </c>
      <c r="D1126" s="186" t="s">
        <v>220</v>
      </c>
      <c r="E1126" s="187" t="s">
        <v>1087</v>
      </c>
      <c r="F1126" s="188" t="s">
        <v>1088</v>
      </c>
      <c r="G1126" s="189" t="s">
        <v>236</v>
      </c>
      <c r="H1126" s="190">
        <v>1</v>
      </c>
      <c r="I1126" s="191"/>
      <c r="J1126" s="192">
        <f>ROUND(I1126*H1126,2)</f>
        <v>0</v>
      </c>
      <c r="K1126" s="188" t="s">
        <v>224</v>
      </c>
      <c r="L1126" s="57"/>
      <c r="M1126" s="193" t="s">
        <v>21</v>
      </c>
      <c r="N1126" s="194" t="s">
        <v>43</v>
      </c>
      <c r="O1126" s="38"/>
      <c r="P1126" s="195">
        <f>O1126*H1126</f>
        <v>0</v>
      </c>
      <c r="Q1126" s="195">
        <v>0</v>
      </c>
      <c r="R1126" s="195">
        <f>Q1126*H1126</f>
        <v>0</v>
      </c>
      <c r="S1126" s="195">
        <v>0</v>
      </c>
      <c r="T1126" s="196">
        <f>S1126*H1126</f>
        <v>0</v>
      </c>
      <c r="AR1126" s="20" t="s">
        <v>225</v>
      </c>
      <c r="AT1126" s="20" t="s">
        <v>220</v>
      </c>
      <c r="AU1126" s="20" t="s">
        <v>82</v>
      </c>
      <c r="AY1126" s="20" t="s">
        <v>219</v>
      </c>
      <c r="BE1126" s="197">
        <f>IF(N1126="základní",J1126,0)</f>
        <v>0</v>
      </c>
      <c r="BF1126" s="197">
        <f>IF(N1126="snížená",J1126,0)</f>
        <v>0</v>
      </c>
      <c r="BG1126" s="197">
        <f>IF(N1126="zákl. přenesená",J1126,0)</f>
        <v>0</v>
      </c>
      <c r="BH1126" s="197">
        <f>IF(N1126="sníž. přenesená",J1126,0)</f>
        <v>0</v>
      </c>
      <c r="BI1126" s="197">
        <f>IF(N1126="nulová",J1126,0)</f>
        <v>0</v>
      </c>
      <c r="BJ1126" s="20" t="s">
        <v>80</v>
      </c>
      <c r="BK1126" s="197">
        <f>ROUND(I1126*H1126,2)</f>
        <v>0</v>
      </c>
      <c r="BL1126" s="20" t="s">
        <v>225</v>
      </c>
      <c r="BM1126" s="20" t="s">
        <v>1221</v>
      </c>
    </row>
    <row r="1127" spans="2:63" s="10" customFormat="1" ht="29.85" customHeight="1">
      <c r="B1127" s="172"/>
      <c r="C1127" s="173"/>
      <c r="D1127" s="174" t="s">
        <v>71</v>
      </c>
      <c r="E1127" s="198" t="s">
        <v>982</v>
      </c>
      <c r="F1127" s="198" t="s">
        <v>983</v>
      </c>
      <c r="G1127" s="173"/>
      <c r="H1127" s="173"/>
      <c r="I1127" s="176"/>
      <c r="J1127" s="199">
        <f>BK1127</f>
        <v>0</v>
      </c>
      <c r="K1127" s="173"/>
      <c r="L1127" s="178"/>
      <c r="M1127" s="179"/>
      <c r="N1127" s="180"/>
      <c r="O1127" s="180"/>
      <c r="P1127" s="181">
        <f>SUM(P1128:P1130)</f>
        <v>0</v>
      </c>
      <c r="Q1127" s="180"/>
      <c r="R1127" s="181">
        <f>SUM(R1128:R1130)</f>
        <v>0</v>
      </c>
      <c r="S1127" s="180"/>
      <c r="T1127" s="182">
        <f>SUM(T1128:T1130)</f>
        <v>0</v>
      </c>
      <c r="AR1127" s="183" t="s">
        <v>80</v>
      </c>
      <c r="AT1127" s="184" t="s">
        <v>71</v>
      </c>
      <c r="AU1127" s="184" t="s">
        <v>80</v>
      </c>
      <c r="AY1127" s="183" t="s">
        <v>219</v>
      </c>
      <c r="BK1127" s="185">
        <f>SUM(BK1128:BK1130)</f>
        <v>0</v>
      </c>
    </row>
    <row r="1128" spans="2:65" s="1" customFormat="1" ht="16.5" customHeight="1">
      <c r="B1128" s="37"/>
      <c r="C1128" s="186" t="s">
        <v>1222</v>
      </c>
      <c r="D1128" s="186" t="s">
        <v>220</v>
      </c>
      <c r="E1128" s="187" t="s">
        <v>985</v>
      </c>
      <c r="F1128" s="188" t="s">
        <v>986</v>
      </c>
      <c r="G1128" s="189" t="s">
        <v>236</v>
      </c>
      <c r="H1128" s="190">
        <v>1</v>
      </c>
      <c r="I1128" s="191"/>
      <c r="J1128" s="192">
        <f>ROUND(I1128*H1128,2)</f>
        <v>0</v>
      </c>
      <c r="K1128" s="188" t="s">
        <v>224</v>
      </c>
      <c r="L1128" s="57"/>
      <c r="M1128" s="193" t="s">
        <v>21</v>
      </c>
      <c r="N1128" s="194" t="s">
        <v>43</v>
      </c>
      <c r="O1128" s="38"/>
      <c r="P1128" s="195">
        <f>O1128*H1128</f>
        <v>0</v>
      </c>
      <c r="Q1128" s="195">
        <v>0</v>
      </c>
      <c r="R1128" s="195">
        <f>Q1128*H1128</f>
        <v>0</v>
      </c>
      <c r="S1128" s="195">
        <v>0</v>
      </c>
      <c r="T1128" s="196">
        <f>S1128*H1128</f>
        <v>0</v>
      </c>
      <c r="AR1128" s="20" t="s">
        <v>225</v>
      </c>
      <c r="AT1128" s="20" t="s">
        <v>220</v>
      </c>
      <c r="AU1128" s="20" t="s">
        <v>82</v>
      </c>
      <c r="AY1128" s="20" t="s">
        <v>219</v>
      </c>
      <c r="BE1128" s="197">
        <f>IF(N1128="základní",J1128,0)</f>
        <v>0</v>
      </c>
      <c r="BF1128" s="197">
        <f>IF(N1128="snížená",J1128,0)</f>
        <v>0</v>
      </c>
      <c r="BG1128" s="197">
        <f>IF(N1128="zákl. přenesená",J1128,0)</f>
        <v>0</v>
      </c>
      <c r="BH1128" s="197">
        <f>IF(N1128="sníž. přenesená",J1128,0)</f>
        <v>0</v>
      </c>
      <c r="BI1128" s="197">
        <f>IF(N1128="nulová",J1128,0)</f>
        <v>0</v>
      </c>
      <c r="BJ1128" s="20" t="s">
        <v>80</v>
      </c>
      <c r="BK1128" s="197">
        <f>ROUND(I1128*H1128,2)</f>
        <v>0</v>
      </c>
      <c r="BL1128" s="20" t="s">
        <v>225</v>
      </c>
      <c r="BM1128" s="20" t="s">
        <v>1223</v>
      </c>
    </row>
    <row r="1129" spans="2:65" s="1" customFormat="1" ht="16.5" customHeight="1">
      <c r="B1129" s="37"/>
      <c r="C1129" s="186" t="s">
        <v>743</v>
      </c>
      <c r="D1129" s="186" t="s">
        <v>220</v>
      </c>
      <c r="E1129" s="187" t="s">
        <v>988</v>
      </c>
      <c r="F1129" s="188" t="s">
        <v>989</v>
      </c>
      <c r="G1129" s="189" t="s">
        <v>236</v>
      </c>
      <c r="H1129" s="190">
        <v>24</v>
      </c>
      <c r="I1129" s="191"/>
      <c r="J1129" s="192">
        <f>ROUND(I1129*H1129,2)</f>
        <v>0</v>
      </c>
      <c r="K1129" s="188" t="s">
        <v>224</v>
      </c>
      <c r="L1129" s="57"/>
      <c r="M1129" s="193" t="s">
        <v>21</v>
      </c>
      <c r="N1129" s="194" t="s">
        <v>43</v>
      </c>
      <c r="O1129" s="38"/>
      <c r="P1129" s="195">
        <f>O1129*H1129</f>
        <v>0</v>
      </c>
      <c r="Q1129" s="195">
        <v>0</v>
      </c>
      <c r="R1129" s="195">
        <f>Q1129*H1129</f>
        <v>0</v>
      </c>
      <c r="S1129" s="195">
        <v>0</v>
      </c>
      <c r="T1129" s="196">
        <f>S1129*H1129</f>
        <v>0</v>
      </c>
      <c r="AR1129" s="20" t="s">
        <v>225</v>
      </c>
      <c r="AT1129" s="20" t="s">
        <v>220</v>
      </c>
      <c r="AU1129" s="20" t="s">
        <v>82</v>
      </c>
      <c r="AY1129" s="20" t="s">
        <v>219</v>
      </c>
      <c r="BE1129" s="197">
        <f>IF(N1129="základní",J1129,0)</f>
        <v>0</v>
      </c>
      <c r="BF1129" s="197">
        <f>IF(N1129="snížená",J1129,0)</f>
        <v>0</v>
      </c>
      <c r="BG1129" s="197">
        <f>IF(N1129="zákl. přenesená",J1129,0)</f>
        <v>0</v>
      </c>
      <c r="BH1129" s="197">
        <f>IF(N1129="sníž. přenesená",J1129,0)</f>
        <v>0</v>
      </c>
      <c r="BI1129" s="197">
        <f>IF(N1129="nulová",J1129,0)</f>
        <v>0</v>
      </c>
      <c r="BJ1129" s="20" t="s">
        <v>80</v>
      </c>
      <c r="BK1129" s="197">
        <f>ROUND(I1129*H1129,2)</f>
        <v>0</v>
      </c>
      <c r="BL1129" s="20" t="s">
        <v>225</v>
      </c>
      <c r="BM1129" s="20" t="s">
        <v>1224</v>
      </c>
    </row>
    <row r="1130" spans="2:65" s="1" customFormat="1" ht="16.5" customHeight="1">
      <c r="B1130" s="37"/>
      <c r="C1130" s="186" t="s">
        <v>1225</v>
      </c>
      <c r="D1130" s="186" t="s">
        <v>220</v>
      </c>
      <c r="E1130" s="187" t="s">
        <v>992</v>
      </c>
      <c r="F1130" s="188" t="s">
        <v>993</v>
      </c>
      <c r="G1130" s="189" t="s">
        <v>223</v>
      </c>
      <c r="H1130" s="190">
        <v>1</v>
      </c>
      <c r="I1130" s="191"/>
      <c r="J1130" s="192">
        <f>ROUND(I1130*H1130,2)</f>
        <v>0</v>
      </c>
      <c r="K1130" s="188" t="s">
        <v>224</v>
      </c>
      <c r="L1130" s="57"/>
      <c r="M1130" s="193" t="s">
        <v>21</v>
      </c>
      <c r="N1130" s="194" t="s">
        <v>43</v>
      </c>
      <c r="O1130" s="38"/>
      <c r="P1130" s="195">
        <f>O1130*H1130</f>
        <v>0</v>
      </c>
      <c r="Q1130" s="195">
        <v>0</v>
      </c>
      <c r="R1130" s="195">
        <f>Q1130*H1130</f>
        <v>0</v>
      </c>
      <c r="S1130" s="195">
        <v>0</v>
      </c>
      <c r="T1130" s="196">
        <f>S1130*H1130</f>
        <v>0</v>
      </c>
      <c r="AR1130" s="20" t="s">
        <v>225</v>
      </c>
      <c r="AT1130" s="20" t="s">
        <v>220</v>
      </c>
      <c r="AU1130" s="20" t="s">
        <v>82</v>
      </c>
      <c r="AY1130" s="20" t="s">
        <v>219</v>
      </c>
      <c r="BE1130" s="197">
        <f>IF(N1130="základní",J1130,0)</f>
        <v>0</v>
      </c>
      <c r="BF1130" s="197">
        <f>IF(N1130="snížená",J1130,0)</f>
        <v>0</v>
      </c>
      <c r="BG1130" s="197">
        <f>IF(N1130="zákl. přenesená",J1130,0)</f>
        <v>0</v>
      </c>
      <c r="BH1130" s="197">
        <f>IF(N1130="sníž. přenesená",J1130,0)</f>
        <v>0</v>
      </c>
      <c r="BI1130" s="197">
        <f>IF(N1130="nulová",J1130,0)</f>
        <v>0</v>
      </c>
      <c r="BJ1130" s="20" t="s">
        <v>80</v>
      </c>
      <c r="BK1130" s="197">
        <f>ROUND(I1130*H1130,2)</f>
        <v>0</v>
      </c>
      <c r="BL1130" s="20" t="s">
        <v>225</v>
      </c>
      <c r="BM1130" s="20" t="s">
        <v>1226</v>
      </c>
    </row>
    <row r="1131" spans="2:63" s="10" customFormat="1" ht="29.85" customHeight="1">
      <c r="B1131" s="172"/>
      <c r="C1131" s="173"/>
      <c r="D1131" s="174" t="s">
        <v>71</v>
      </c>
      <c r="E1131" s="198" t="s">
        <v>960</v>
      </c>
      <c r="F1131" s="198" t="s">
        <v>961</v>
      </c>
      <c r="G1131" s="173"/>
      <c r="H1131" s="173"/>
      <c r="I1131" s="176"/>
      <c r="J1131" s="199">
        <f>BK1131</f>
        <v>0</v>
      </c>
      <c r="K1131" s="173"/>
      <c r="L1131" s="178"/>
      <c r="M1131" s="179"/>
      <c r="N1131" s="180"/>
      <c r="O1131" s="180"/>
      <c r="P1131" s="181">
        <f>SUM(P1132:P1133)</f>
        <v>0</v>
      </c>
      <c r="Q1131" s="180"/>
      <c r="R1131" s="181">
        <f>SUM(R1132:R1133)</f>
        <v>0</v>
      </c>
      <c r="S1131" s="180"/>
      <c r="T1131" s="182">
        <f>SUM(T1132:T1133)</f>
        <v>0</v>
      </c>
      <c r="AR1131" s="183" t="s">
        <v>80</v>
      </c>
      <c r="AT1131" s="184" t="s">
        <v>71</v>
      </c>
      <c r="AU1131" s="184" t="s">
        <v>80</v>
      </c>
      <c r="AY1131" s="183" t="s">
        <v>219</v>
      </c>
      <c r="BK1131" s="185">
        <f>SUM(BK1132:BK1133)</f>
        <v>0</v>
      </c>
    </row>
    <row r="1132" spans="2:65" s="1" customFormat="1" ht="16.5" customHeight="1">
      <c r="B1132" s="37"/>
      <c r="C1132" s="186" t="s">
        <v>745</v>
      </c>
      <c r="D1132" s="186" t="s">
        <v>220</v>
      </c>
      <c r="E1132" s="187" t="s">
        <v>1095</v>
      </c>
      <c r="F1132" s="188" t="s">
        <v>963</v>
      </c>
      <c r="G1132" s="189" t="s">
        <v>223</v>
      </c>
      <c r="H1132" s="190">
        <v>1</v>
      </c>
      <c r="I1132" s="191"/>
      <c r="J1132" s="192">
        <f>ROUND(I1132*H1132,2)</f>
        <v>0</v>
      </c>
      <c r="K1132" s="188" t="s">
        <v>224</v>
      </c>
      <c r="L1132" s="57"/>
      <c r="M1132" s="193" t="s">
        <v>21</v>
      </c>
      <c r="N1132" s="194" t="s">
        <v>43</v>
      </c>
      <c r="O1132" s="38"/>
      <c r="P1132" s="195">
        <f>O1132*H1132</f>
        <v>0</v>
      </c>
      <c r="Q1132" s="195">
        <v>0</v>
      </c>
      <c r="R1132" s="195">
        <f>Q1132*H1132</f>
        <v>0</v>
      </c>
      <c r="S1132" s="195">
        <v>0</v>
      </c>
      <c r="T1132" s="196">
        <f>S1132*H1132</f>
        <v>0</v>
      </c>
      <c r="AR1132" s="20" t="s">
        <v>225</v>
      </c>
      <c r="AT1132" s="20" t="s">
        <v>220</v>
      </c>
      <c r="AU1132" s="20" t="s">
        <v>82</v>
      </c>
      <c r="AY1132" s="20" t="s">
        <v>219</v>
      </c>
      <c r="BE1132" s="197">
        <f>IF(N1132="základní",J1132,0)</f>
        <v>0</v>
      </c>
      <c r="BF1132" s="197">
        <f>IF(N1132="snížená",J1132,0)</f>
        <v>0</v>
      </c>
      <c r="BG1132" s="197">
        <f>IF(N1132="zákl. přenesená",J1132,0)</f>
        <v>0</v>
      </c>
      <c r="BH1132" s="197">
        <f>IF(N1132="sníž. přenesená",J1132,0)</f>
        <v>0</v>
      </c>
      <c r="BI1132" s="197">
        <f>IF(N1132="nulová",J1132,0)</f>
        <v>0</v>
      </c>
      <c r="BJ1132" s="20" t="s">
        <v>80</v>
      </c>
      <c r="BK1132" s="197">
        <f>ROUND(I1132*H1132,2)</f>
        <v>0</v>
      </c>
      <c r="BL1132" s="20" t="s">
        <v>225</v>
      </c>
      <c r="BM1132" s="20" t="s">
        <v>1227</v>
      </c>
    </row>
    <row r="1133" spans="2:65" s="1" customFormat="1" ht="16.5" customHeight="1">
      <c r="B1133" s="37"/>
      <c r="C1133" s="186" t="s">
        <v>1228</v>
      </c>
      <c r="D1133" s="186" t="s">
        <v>220</v>
      </c>
      <c r="E1133" s="187" t="s">
        <v>1098</v>
      </c>
      <c r="F1133" s="188" t="s">
        <v>282</v>
      </c>
      <c r="G1133" s="189" t="s">
        <v>223</v>
      </c>
      <c r="H1133" s="190">
        <v>1</v>
      </c>
      <c r="I1133" s="191"/>
      <c r="J1133" s="192">
        <f>ROUND(I1133*H1133,2)</f>
        <v>0</v>
      </c>
      <c r="K1133" s="188" t="s">
        <v>224</v>
      </c>
      <c r="L1133" s="57"/>
      <c r="M1133" s="193" t="s">
        <v>21</v>
      </c>
      <c r="N1133" s="194" t="s">
        <v>43</v>
      </c>
      <c r="O1133" s="38"/>
      <c r="P1133" s="195">
        <f>O1133*H1133</f>
        <v>0</v>
      </c>
      <c r="Q1133" s="195">
        <v>0</v>
      </c>
      <c r="R1133" s="195">
        <f>Q1133*H1133</f>
        <v>0</v>
      </c>
      <c r="S1133" s="195">
        <v>0</v>
      </c>
      <c r="T1133" s="196">
        <f>S1133*H1133</f>
        <v>0</v>
      </c>
      <c r="AR1133" s="20" t="s">
        <v>225</v>
      </c>
      <c r="AT1133" s="20" t="s">
        <v>220</v>
      </c>
      <c r="AU1133" s="20" t="s">
        <v>82</v>
      </c>
      <c r="AY1133" s="20" t="s">
        <v>219</v>
      </c>
      <c r="BE1133" s="197">
        <f>IF(N1133="základní",J1133,0)</f>
        <v>0</v>
      </c>
      <c r="BF1133" s="197">
        <f>IF(N1133="snížená",J1133,0)</f>
        <v>0</v>
      </c>
      <c r="BG1133" s="197">
        <f>IF(N1133="zákl. přenesená",J1133,0)</f>
        <v>0</v>
      </c>
      <c r="BH1133" s="197">
        <f>IF(N1133="sníž. přenesená",J1133,0)</f>
        <v>0</v>
      </c>
      <c r="BI1133" s="197">
        <f>IF(N1133="nulová",J1133,0)</f>
        <v>0</v>
      </c>
      <c r="BJ1133" s="20" t="s">
        <v>80</v>
      </c>
      <c r="BK1133" s="197">
        <f>ROUND(I1133*H1133,2)</f>
        <v>0</v>
      </c>
      <c r="BL1133" s="20" t="s">
        <v>225</v>
      </c>
      <c r="BM1133" s="20" t="s">
        <v>1229</v>
      </c>
    </row>
    <row r="1134" spans="2:63" s="10" customFormat="1" ht="37.35" customHeight="1">
      <c r="B1134" s="172"/>
      <c r="C1134" s="173"/>
      <c r="D1134" s="174" t="s">
        <v>71</v>
      </c>
      <c r="E1134" s="175" t="s">
        <v>1230</v>
      </c>
      <c r="F1134" s="175" t="s">
        <v>1231</v>
      </c>
      <c r="G1134" s="173"/>
      <c r="H1134" s="173"/>
      <c r="I1134" s="176"/>
      <c r="J1134" s="177">
        <f>BK1134</f>
        <v>0</v>
      </c>
      <c r="K1134" s="173"/>
      <c r="L1134" s="178"/>
      <c r="M1134" s="179"/>
      <c r="N1134" s="180"/>
      <c r="O1134" s="180"/>
      <c r="P1134" s="181">
        <f>P1135+P1137+P1140+P1142+P1144+P1147+P1150+P1152+P1154+P1158</f>
        <v>0</v>
      </c>
      <c r="Q1134" s="180"/>
      <c r="R1134" s="181">
        <f>R1135+R1137+R1140+R1142+R1144+R1147+R1150+R1152+R1154+R1158</f>
        <v>0</v>
      </c>
      <c r="S1134" s="180"/>
      <c r="T1134" s="182">
        <f>T1135+T1137+T1140+T1142+T1144+T1147+T1150+T1152+T1154+T1158</f>
        <v>0</v>
      </c>
      <c r="AR1134" s="183" t="s">
        <v>80</v>
      </c>
      <c r="AT1134" s="184" t="s">
        <v>71</v>
      </c>
      <c r="AU1134" s="184" t="s">
        <v>72</v>
      </c>
      <c r="AY1134" s="183" t="s">
        <v>219</v>
      </c>
      <c r="BK1134" s="185">
        <f>BK1135+BK1137+BK1140+BK1142+BK1144+BK1147+BK1150+BK1152+BK1154+BK1158</f>
        <v>0</v>
      </c>
    </row>
    <row r="1135" spans="2:63" s="10" customFormat="1" ht="19.9" customHeight="1">
      <c r="B1135" s="172"/>
      <c r="C1135" s="173"/>
      <c r="D1135" s="174" t="s">
        <v>71</v>
      </c>
      <c r="E1135" s="198" t="s">
        <v>286</v>
      </c>
      <c r="F1135" s="198" t="s">
        <v>287</v>
      </c>
      <c r="G1135" s="173"/>
      <c r="H1135" s="173"/>
      <c r="I1135" s="176"/>
      <c r="J1135" s="199">
        <f>BK1135</f>
        <v>0</v>
      </c>
      <c r="K1135" s="173"/>
      <c r="L1135" s="178"/>
      <c r="M1135" s="179"/>
      <c r="N1135" s="180"/>
      <c r="O1135" s="180"/>
      <c r="P1135" s="181">
        <f>P1136</f>
        <v>0</v>
      </c>
      <c r="Q1135" s="180"/>
      <c r="R1135" s="181">
        <f>R1136</f>
        <v>0</v>
      </c>
      <c r="S1135" s="180"/>
      <c r="T1135" s="182">
        <f>T1136</f>
        <v>0</v>
      </c>
      <c r="AR1135" s="183" t="s">
        <v>80</v>
      </c>
      <c r="AT1135" s="184" t="s">
        <v>71</v>
      </c>
      <c r="AU1135" s="184" t="s">
        <v>80</v>
      </c>
      <c r="AY1135" s="183" t="s">
        <v>219</v>
      </c>
      <c r="BK1135" s="185">
        <f>BK1136</f>
        <v>0</v>
      </c>
    </row>
    <row r="1136" spans="2:65" s="1" customFormat="1" ht="16.5" customHeight="1">
      <c r="B1136" s="37"/>
      <c r="C1136" s="186" t="s">
        <v>746</v>
      </c>
      <c r="D1136" s="186" t="s">
        <v>220</v>
      </c>
      <c r="E1136" s="187" t="s">
        <v>970</v>
      </c>
      <c r="F1136" s="188" t="s">
        <v>971</v>
      </c>
      <c r="G1136" s="189" t="s">
        <v>236</v>
      </c>
      <c r="H1136" s="190">
        <v>1</v>
      </c>
      <c r="I1136" s="191"/>
      <c r="J1136" s="192">
        <f>ROUND(I1136*H1136,2)</f>
        <v>0</v>
      </c>
      <c r="K1136" s="188" t="s">
        <v>224</v>
      </c>
      <c r="L1136" s="57"/>
      <c r="M1136" s="193" t="s">
        <v>21</v>
      </c>
      <c r="N1136" s="194" t="s">
        <v>43</v>
      </c>
      <c r="O1136" s="38"/>
      <c r="P1136" s="195">
        <f>O1136*H1136</f>
        <v>0</v>
      </c>
      <c r="Q1136" s="195">
        <v>0</v>
      </c>
      <c r="R1136" s="195">
        <f>Q1136*H1136</f>
        <v>0</v>
      </c>
      <c r="S1136" s="195">
        <v>0</v>
      </c>
      <c r="T1136" s="196">
        <f>S1136*H1136</f>
        <v>0</v>
      </c>
      <c r="AR1136" s="20" t="s">
        <v>225</v>
      </c>
      <c r="AT1136" s="20" t="s">
        <v>220</v>
      </c>
      <c r="AU1136" s="20" t="s">
        <v>82</v>
      </c>
      <c r="AY1136" s="20" t="s">
        <v>219</v>
      </c>
      <c r="BE1136" s="197">
        <f>IF(N1136="základní",J1136,0)</f>
        <v>0</v>
      </c>
      <c r="BF1136" s="197">
        <f>IF(N1136="snížená",J1136,0)</f>
        <v>0</v>
      </c>
      <c r="BG1136" s="197">
        <f>IF(N1136="zákl. přenesená",J1136,0)</f>
        <v>0</v>
      </c>
      <c r="BH1136" s="197">
        <f>IF(N1136="sníž. přenesená",J1136,0)</f>
        <v>0</v>
      </c>
      <c r="BI1136" s="197">
        <f>IF(N1136="nulová",J1136,0)</f>
        <v>0</v>
      </c>
      <c r="BJ1136" s="20" t="s">
        <v>80</v>
      </c>
      <c r="BK1136" s="197">
        <f>ROUND(I1136*H1136,2)</f>
        <v>0</v>
      </c>
      <c r="BL1136" s="20" t="s">
        <v>225</v>
      </c>
      <c r="BM1136" s="20" t="s">
        <v>1232</v>
      </c>
    </row>
    <row r="1137" spans="2:63" s="10" customFormat="1" ht="29.85" customHeight="1">
      <c r="B1137" s="172"/>
      <c r="C1137" s="173"/>
      <c r="D1137" s="174" t="s">
        <v>71</v>
      </c>
      <c r="E1137" s="198" t="s">
        <v>973</v>
      </c>
      <c r="F1137" s="198" t="s">
        <v>974</v>
      </c>
      <c r="G1137" s="173"/>
      <c r="H1137" s="173"/>
      <c r="I1137" s="176"/>
      <c r="J1137" s="199">
        <f>BK1137</f>
        <v>0</v>
      </c>
      <c r="K1137" s="173"/>
      <c r="L1137" s="178"/>
      <c r="M1137" s="179"/>
      <c r="N1137" s="180"/>
      <c r="O1137" s="180"/>
      <c r="P1137" s="181">
        <f>SUM(P1138:P1139)</f>
        <v>0</v>
      </c>
      <c r="Q1137" s="180"/>
      <c r="R1137" s="181">
        <f>SUM(R1138:R1139)</f>
        <v>0</v>
      </c>
      <c r="S1137" s="180"/>
      <c r="T1137" s="182">
        <f>SUM(T1138:T1139)</f>
        <v>0</v>
      </c>
      <c r="AR1137" s="183" t="s">
        <v>80</v>
      </c>
      <c r="AT1137" s="184" t="s">
        <v>71</v>
      </c>
      <c r="AU1137" s="184" t="s">
        <v>80</v>
      </c>
      <c r="AY1137" s="183" t="s">
        <v>219</v>
      </c>
      <c r="BK1137" s="185">
        <f>SUM(BK1138:BK1139)</f>
        <v>0</v>
      </c>
    </row>
    <row r="1138" spans="2:65" s="1" customFormat="1" ht="16.5" customHeight="1">
      <c r="B1138" s="37"/>
      <c r="C1138" s="186" t="s">
        <v>1233</v>
      </c>
      <c r="D1138" s="186" t="s">
        <v>220</v>
      </c>
      <c r="E1138" s="187" t="s">
        <v>976</v>
      </c>
      <c r="F1138" s="188" t="s">
        <v>977</v>
      </c>
      <c r="G1138" s="189" t="s">
        <v>236</v>
      </c>
      <c r="H1138" s="190">
        <v>2</v>
      </c>
      <c r="I1138" s="191"/>
      <c r="J1138" s="192">
        <f>ROUND(I1138*H1138,2)</f>
        <v>0</v>
      </c>
      <c r="K1138" s="188" t="s">
        <v>224</v>
      </c>
      <c r="L1138" s="57"/>
      <c r="M1138" s="193" t="s">
        <v>21</v>
      </c>
      <c r="N1138" s="194" t="s">
        <v>43</v>
      </c>
      <c r="O1138" s="38"/>
      <c r="P1138" s="195">
        <f>O1138*H1138</f>
        <v>0</v>
      </c>
      <c r="Q1138" s="195">
        <v>0</v>
      </c>
      <c r="R1138" s="195">
        <f>Q1138*H1138</f>
        <v>0</v>
      </c>
      <c r="S1138" s="195">
        <v>0</v>
      </c>
      <c r="T1138" s="196">
        <f>S1138*H1138</f>
        <v>0</v>
      </c>
      <c r="AR1138" s="20" t="s">
        <v>225</v>
      </c>
      <c r="AT1138" s="20" t="s">
        <v>220</v>
      </c>
      <c r="AU1138" s="20" t="s">
        <v>82</v>
      </c>
      <c r="AY1138" s="20" t="s">
        <v>219</v>
      </c>
      <c r="BE1138" s="197">
        <f>IF(N1138="základní",J1138,0)</f>
        <v>0</v>
      </c>
      <c r="BF1138" s="197">
        <f>IF(N1138="snížená",J1138,0)</f>
        <v>0</v>
      </c>
      <c r="BG1138" s="197">
        <f>IF(N1138="zákl. přenesená",J1138,0)</f>
        <v>0</v>
      </c>
      <c r="BH1138" s="197">
        <f>IF(N1138="sníž. přenesená",J1138,0)</f>
        <v>0</v>
      </c>
      <c r="BI1138" s="197">
        <f>IF(N1138="nulová",J1138,0)</f>
        <v>0</v>
      </c>
      <c r="BJ1138" s="20" t="s">
        <v>80</v>
      </c>
      <c r="BK1138" s="197">
        <f>ROUND(I1138*H1138,2)</f>
        <v>0</v>
      </c>
      <c r="BL1138" s="20" t="s">
        <v>225</v>
      </c>
      <c r="BM1138" s="20" t="s">
        <v>1234</v>
      </c>
    </row>
    <row r="1139" spans="2:65" s="1" customFormat="1" ht="16.5" customHeight="1">
      <c r="B1139" s="37"/>
      <c r="C1139" s="186" t="s">
        <v>748</v>
      </c>
      <c r="D1139" s="186" t="s">
        <v>220</v>
      </c>
      <c r="E1139" s="187" t="s">
        <v>979</v>
      </c>
      <c r="F1139" s="188" t="s">
        <v>980</v>
      </c>
      <c r="G1139" s="189" t="s">
        <v>236</v>
      </c>
      <c r="H1139" s="190">
        <v>1</v>
      </c>
      <c r="I1139" s="191"/>
      <c r="J1139" s="192">
        <f>ROUND(I1139*H1139,2)</f>
        <v>0</v>
      </c>
      <c r="K1139" s="188" t="s">
        <v>224</v>
      </c>
      <c r="L1139" s="57"/>
      <c r="M1139" s="193" t="s">
        <v>21</v>
      </c>
      <c r="N1139" s="194" t="s">
        <v>43</v>
      </c>
      <c r="O1139" s="38"/>
      <c r="P1139" s="195">
        <f>O1139*H1139</f>
        <v>0</v>
      </c>
      <c r="Q1139" s="195">
        <v>0</v>
      </c>
      <c r="R1139" s="195">
        <f>Q1139*H1139</f>
        <v>0</v>
      </c>
      <c r="S1139" s="195">
        <v>0</v>
      </c>
      <c r="T1139" s="196">
        <f>S1139*H1139</f>
        <v>0</v>
      </c>
      <c r="AR1139" s="20" t="s">
        <v>225</v>
      </c>
      <c r="AT1139" s="20" t="s">
        <v>220</v>
      </c>
      <c r="AU1139" s="20" t="s">
        <v>82</v>
      </c>
      <c r="AY1139" s="20" t="s">
        <v>219</v>
      </c>
      <c r="BE1139" s="197">
        <f>IF(N1139="základní",J1139,0)</f>
        <v>0</v>
      </c>
      <c r="BF1139" s="197">
        <f>IF(N1139="snížená",J1139,0)</f>
        <v>0</v>
      </c>
      <c r="BG1139" s="197">
        <f>IF(N1139="zákl. přenesená",J1139,0)</f>
        <v>0</v>
      </c>
      <c r="BH1139" s="197">
        <f>IF(N1139="sníž. přenesená",J1139,0)</f>
        <v>0</v>
      </c>
      <c r="BI1139" s="197">
        <f>IF(N1139="nulová",J1139,0)</f>
        <v>0</v>
      </c>
      <c r="BJ1139" s="20" t="s">
        <v>80</v>
      </c>
      <c r="BK1139" s="197">
        <f>ROUND(I1139*H1139,2)</f>
        <v>0</v>
      </c>
      <c r="BL1139" s="20" t="s">
        <v>225</v>
      </c>
      <c r="BM1139" s="20" t="s">
        <v>1235</v>
      </c>
    </row>
    <row r="1140" spans="2:63" s="10" customFormat="1" ht="29.85" customHeight="1">
      <c r="B1140" s="172"/>
      <c r="C1140" s="173"/>
      <c r="D1140" s="174" t="s">
        <v>71</v>
      </c>
      <c r="E1140" s="198" t="s">
        <v>995</v>
      </c>
      <c r="F1140" s="198" t="s">
        <v>996</v>
      </c>
      <c r="G1140" s="173"/>
      <c r="H1140" s="173"/>
      <c r="I1140" s="176"/>
      <c r="J1140" s="199">
        <f>BK1140</f>
        <v>0</v>
      </c>
      <c r="K1140" s="173"/>
      <c r="L1140" s="178"/>
      <c r="M1140" s="179"/>
      <c r="N1140" s="180"/>
      <c r="O1140" s="180"/>
      <c r="P1140" s="181">
        <f>P1141</f>
        <v>0</v>
      </c>
      <c r="Q1140" s="180"/>
      <c r="R1140" s="181">
        <f>R1141</f>
        <v>0</v>
      </c>
      <c r="S1140" s="180"/>
      <c r="T1140" s="182">
        <f>T1141</f>
        <v>0</v>
      </c>
      <c r="AR1140" s="183" t="s">
        <v>80</v>
      </c>
      <c r="AT1140" s="184" t="s">
        <v>71</v>
      </c>
      <c r="AU1140" s="184" t="s">
        <v>80</v>
      </c>
      <c r="AY1140" s="183" t="s">
        <v>219</v>
      </c>
      <c r="BK1140" s="185">
        <f>BK1141</f>
        <v>0</v>
      </c>
    </row>
    <row r="1141" spans="2:65" s="1" customFormat="1" ht="16.5" customHeight="1">
      <c r="B1141" s="37"/>
      <c r="C1141" s="186" t="s">
        <v>1236</v>
      </c>
      <c r="D1141" s="186" t="s">
        <v>220</v>
      </c>
      <c r="E1141" s="187" t="s">
        <v>997</v>
      </c>
      <c r="F1141" s="188" t="s">
        <v>998</v>
      </c>
      <c r="G1141" s="189" t="s">
        <v>236</v>
      </c>
      <c r="H1141" s="190">
        <v>1</v>
      </c>
      <c r="I1141" s="191"/>
      <c r="J1141" s="192">
        <f>ROUND(I1141*H1141,2)</f>
        <v>0</v>
      </c>
      <c r="K1141" s="188" t="s">
        <v>224</v>
      </c>
      <c r="L1141" s="57"/>
      <c r="M1141" s="193" t="s">
        <v>21</v>
      </c>
      <c r="N1141" s="194" t="s">
        <v>43</v>
      </c>
      <c r="O1141" s="38"/>
      <c r="P1141" s="195">
        <f>O1141*H1141</f>
        <v>0</v>
      </c>
      <c r="Q1141" s="195">
        <v>0</v>
      </c>
      <c r="R1141" s="195">
        <f>Q1141*H1141</f>
        <v>0</v>
      </c>
      <c r="S1141" s="195">
        <v>0</v>
      </c>
      <c r="T1141" s="196">
        <f>S1141*H1141</f>
        <v>0</v>
      </c>
      <c r="AR1141" s="20" t="s">
        <v>225</v>
      </c>
      <c r="AT1141" s="20" t="s">
        <v>220</v>
      </c>
      <c r="AU1141" s="20" t="s">
        <v>82</v>
      </c>
      <c r="AY1141" s="20" t="s">
        <v>219</v>
      </c>
      <c r="BE1141" s="197">
        <f>IF(N1141="základní",J1141,0)</f>
        <v>0</v>
      </c>
      <c r="BF1141" s="197">
        <f>IF(N1141="snížená",J1141,0)</f>
        <v>0</v>
      </c>
      <c r="BG1141" s="197">
        <f>IF(N1141="zákl. přenesená",J1141,0)</f>
        <v>0</v>
      </c>
      <c r="BH1141" s="197">
        <f>IF(N1141="sníž. přenesená",J1141,0)</f>
        <v>0</v>
      </c>
      <c r="BI1141" s="197">
        <f>IF(N1141="nulová",J1141,0)</f>
        <v>0</v>
      </c>
      <c r="BJ1141" s="20" t="s">
        <v>80</v>
      </c>
      <c r="BK1141" s="197">
        <f>ROUND(I1141*H1141,2)</f>
        <v>0</v>
      </c>
      <c r="BL1141" s="20" t="s">
        <v>225</v>
      </c>
      <c r="BM1141" s="20" t="s">
        <v>1237</v>
      </c>
    </row>
    <row r="1142" spans="2:63" s="10" customFormat="1" ht="29.85" customHeight="1">
      <c r="B1142" s="172"/>
      <c r="C1142" s="173"/>
      <c r="D1142" s="174" t="s">
        <v>71</v>
      </c>
      <c r="E1142" s="198" t="s">
        <v>1000</v>
      </c>
      <c r="F1142" s="198" t="s">
        <v>1001</v>
      </c>
      <c r="G1142" s="173"/>
      <c r="H1142" s="173"/>
      <c r="I1142" s="176"/>
      <c r="J1142" s="199">
        <f>BK1142</f>
        <v>0</v>
      </c>
      <c r="K1142" s="173"/>
      <c r="L1142" s="178"/>
      <c r="M1142" s="179"/>
      <c r="N1142" s="180"/>
      <c r="O1142" s="180"/>
      <c r="P1142" s="181">
        <f>P1143</f>
        <v>0</v>
      </c>
      <c r="Q1142" s="180"/>
      <c r="R1142" s="181">
        <f>R1143</f>
        <v>0</v>
      </c>
      <c r="S1142" s="180"/>
      <c r="T1142" s="182">
        <f>T1143</f>
        <v>0</v>
      </c>
      <c r="AR1142" s="183" t="s">
        <v>80</v>
      </c>
      <c r="AT1142" s="184" t="s">
        <v>71</v>
      </c>
      <c r="AU1142" s="184" t="s">
        <v>80</v>
      </c>
      <c r="AY1142" s="183" t="s">
        <v>219</v>
      </c>
      <c r="BK1142" s="185">
        <f>BK1143</f>
        <v>0</v>
      </c>
    </row>
    <row r="1143" spans="2:65" s="1" customFormat="1" ht="16.5" customHeight="1">
      <c r="B1143" s="37"/>
      <c r="C1143" s="186" t="s">
        <v>749</v>
      </c>
      <c r="D1143" s="186" t="s">
        <v>220</v>
      </c>
      <c r="E1143" s="187" t="s">
        <v>1003</v>
      </c>
      <c r="F1143" s="188" t="s">
        <v>1004</v>
      </c>
      <c r="G1143" s="189" t="s">
        <v>236</v>
      </c>
      <c r="H1143" s="190">
        <v>1</v>
      </c>
      <c r="I1143" s="191"/>
      <c r="J1143" s="192">
        <f>ROUND(I1143*H1143,2)</f>
        <v>0</v>
      </c>
      <c r="K1143" s="188" t="s">
        <v>224</v>
      </c>
      <c r="L1143" s="57"/>
      <c r="M1143" s="193" t="s">
        <v>21</v>
      </c>
      <c r="N1143" s="194" t="s">
        <v>43</v>
      </c>
      <c r="O1143" s="38"/>
      <c r="P1143" s="195">
        <f>O1143*H1143</f>
        <v>0</v>
      </c>
      <c r="Q1143" s="195">
        <v>0</v>
      </c>
      <c r="R1143" s="195">
        <f>Q1143*H1143</f>
        <v>0</v>
      </c>
      <c r="S1143" s="195">
        <v>0</v>
      </c>
      <c r="T1143" s="196">
        <f>S1143*H1143</f>
        <v>0</v>
      </c>
      <c r="AR1143" s="20" t="s">
        <v>225</v>
      </c>
      <c r="AT1143" s="20" t="s">
        <v>220</v>
      </c>
      <c r="AU1143" s="20" t="s">
        <v>82</v>
      </c>
      <c r="AY1143" s="20" t="s">
        <v>219</v>
      </c>
      <c r="BE1143" s="197">
        <f>IF(N1143="základní",J1143,0)</f>
        <v>0</v>
      </c>
      <c r="BF1143" s="197">
        <f>IF(N1143="snížená",J1143,0)</f>
        <v>0</v>
      </c>
      <c r="BG1143" s="197">
        <f>IF(N1143="zákl. přenesená",J1143,0)</f>
        <v>0</v>
      </c>
      <c r="BH1143" s="197">
        <f>IF(N1143="sníž. přenesená",J1143,0)</f>
        <v>0</v>
      </c>
      <c r="BI1143" s="197">
        <f>IF(N1143="nulová",J1143,0)</f>
        <v>0</v>
      </c>
      <c r="BJ1143" s="20" t="s">
        <v>80</v>
      </c>
      <c r="BK1143" s="197">
        <f>ROUND(I1143*H1143,2)</f>
        <v>0</v>
      </c>
      <c r="BL1143" s="20" t="s">
        <v>225</v>
      </c>
      <c r="BM1143" s="20" t="s">
        <v>1238</v>
      </c>
    </row>
    <row r="1144" spans="2:63" s="10" customFormat="1" ht="29.85" customHeight="1">
      <c r="B1144" s="172"/>
      <c r="C1144" s="173"/>
      <c r="D1144" s="174" t="s">
        <v>71</v>
      </c>
      <c r="E1144" s="198" t="s">
        <v>1006</v>
      </c>
      <c r="F1144" s="198" t="s">
        <v>1007</v>
      </c>
      <c r="G1144" s="173"/>
      <c r="H1144" s="173"/>
      <c r="I1144" s="176"/>
      <c r="J1144" s="199">
        <f>BK1144</f>
        <v>0</v>
      </c>
      <c r="K1144" s="173"/>
      <c r="L1144" s="178"/>
      <c r="M1144" s="179"/>
      <c r="N1144" s="180"/>
      <c r="O1144" s="180"/>
      <c r="P1144" s="181">
        <f>SUM(P1145:P1146)</f>
        <v>0</v>
      </c>
      <c r="Q1144" s="180"/>
      <c r="R1144" s="181">
        <f>SUM(R1145:R1146)</f>
        <v>0</v>
      </c>
      <c r="S1144" s="180"/>
      <c r="T1144" s="182">
        <f>SUM(T1145:T1146)</f>
        <v>0</v>
      </c>
      <c r="AR1144" s="183" t="s">
        <v>80</v>
      </c>
      <c r="AT1144" s="184" t="s">
        <v>71</v>
      </c>
      <c r="AU1144" s="184" t="s">
        <v>80</v>
      </c>
      <c r="AY1144" s="183" t="s">
        <v>219</v>
      </c>
      <c r="BK1144" s="185">
        <f>SUM(BK1145:BK1146)</f>
        <v>0</v>
      </c>
    </row>
    <row r="1145" spans="2:65" s="1" customFormat="1" ht="16.5" customHeight="1">
      <c r="B1145" s="37"/>
      <c r="C1145" s="186" t="s">
        <v>1239</v>
      </c>
      <c r="D1145" s="186" t="s">
        <v>220</v>
      </c>
      <c r="E1145" s="187" t="s">
        <v>1008</v>
      </c>
      <c r="F1145" s="188" t="s">
        <v>1009</v>
      </c>
      <c r="G1145" s="189" t="s">
        <v>236</v>
      </c>
      <c r="H1145" s="190">
        <v>1</v>
      </c>
      <c r="I1145" s="191"/>
      <c r="J1145" s="192">
        <f>ROUND(I1145*H1145,2)</f>
        <v>0</v>
      </c>
      <c r="K1145" s="188" t="s">
        <v>224</v>
      </c>
      <c r="L1145" s="57"/>
      <c r="M1145" s="193" t="s">
        <v>21</v>
      </c>
      <c r="N1145" s="194" t="s">
        <v>43</v>
      </c>
      <c r="O1145" s="38"/>
      <c r="P1145" s="195">
        <f>O1145*H1145</f>
        <v>0</v>
      </c>
      <c r="Q1145" s="195">
        <v>0</v>
      </c>
      <c r="R1145" s="195">
        <f>Q1145*H1145</f>
        <v>0</v>
      </c>
      <c r="S1145" s="195">
        <v>0</v>
      </c>
      <c r="T1145" s="196">
        <f>S1145*H1145</f>
        <v>0</v>
      </c>
      <c r="AR1145" s="20" t="s">
        <v>225</v>
      </c>
      <c r="AT1145" s="20" t="s">
        <v>220</v>
      </c>
      <c r="AU1145" s="20" t="s">
        <v>82</v>
      </c>
      <c r="AY1145" s="20" t="s">
        <v>219</v>
      </c>
      <c r="BE1145" s="197">
        <f>IF(N1145="základní",J1145,0)</f>
        <v>0</v>
      </c>
      <c r="BF1145" s="197">
        <f>IF(N1145="snížená",J1145,0)</f>
        <v>0</v>
      </c>
      <c r="BG1145" s="197">
        <f>IF(N1145="zákl. přenesená",J1145,0)</f>
        <v>0</v>
      </c>
      <c r="BH1145" s="197">
        <f>IF(N1145="sníž. přenesená",J1145,0)</f>
        <v>0</v>
      </c>
      <c r="BI1145" s="197">
        <f>IF(N1145="nulová",J1145,0)</f>
        <v>0</v>
      </c>
      <c r="BJ1145" s="20" t="s">
        <v>80</v>
      </c>
      <c r="BK1145" s="197">
        <f>ROUND(I1145*H1145,2)</f>
        <v>0</v>
      </c>
      <c r="BL1145" s="20" t="s">
        <v>225</v>
      </c>
      <c r="BM1145" s="20" t="s">
        <v>1240</v>
      </c>
    </row>
    <row r="1146" spans="2:65" s="1" customFormat="1" ht="16.5" customHeight="1">
      <c r="B1146" s="37"/>
      <c r="C1146" s="186" t="s">
        <v>751</v>
      </c>
      <c r="D1146" s="186" t="s">
        <v>220</v>
      </c>
      <c r="E1146" s="187" t="s">
        <v>1012</v>
      </c>
      <c r="F1146" s="188" t="s">
        <v>1013</v>
      </c>
      <c r="G1146" s="189" t="s">
        <v>236</v>
      </c>
      <c r="H1146" s="190">
        <v>2</v>
      </c>
      <c r="I1146" s="191"/>
      <c r="J1146" s="192">
        <f>ROUND(I1146*H1146,2)</f>
        <v>0</v>
      </c>
      <c r="K1146" s="188" t="s">
        <v>224</v>
      </c>
      <c r="L1146" s="57"/>
      <c r="M1146" s="193" t="s">
        <v>21</v>
      </c>
      <c r="N1146" s="194" t="s">
        <v>43</v>
      </c>
      <c r="O1146" s="38"/>
      <c r="P1146" s="195">
        <f>O1146*H1146</f>
        <v>0</v>
      </c>
      <c r="Q1146" s="195">
        <v>0</v>
      </c>
      <c r="R1146" s="195">
        <f>Q1146*H1146</f>
        <v>0</v>
      </c>
      <c r="S1146" s="195">
        <v>0</v>
      </c>
      <c r="T1146" s="196">
        <f>S1146*H1146</f>
        <v>0</v>
      </c>
      <c r="AR1146" s="20" t="s">
        <v>225</v>
      </c>
      <c r="AT1146" s="20" t="s">
        <v>220</v>
      </c>
      <c r="AU1146" s="20" t="s">
        <v>82</v>
      </c>
      <c r="AY1146" s="20" t="s">
        <v>219</v>
      </c>
      <c r="BE1146" s="197">
        <f>IF(N1146="základní",J1146,0)</f>
        <v>0</v>
      </c>
      <c r="BF1146" s="197">
        <f>IF(N1146="snížená",J1146,0)</f>
        <v>0</v>
      </c>
      <c r="BG1146" s="197">
        <f>IF(N1146="zákl. přenesená",J1146,0)</f>
        <v>0</v>
      </c>
      <c r="BH1146" s="197">
        <f>IF(N1146="sníž. přenesená",J1146,0)</f>
        <v>0</v>
      </c>
      <c r="BI1146" s="197">
        <f>IF(N1146="nulová",J1146,0)</f>
        <v>0</v>
      </c>
      <c r="BJ1146" s="20" t="s">
        <v>80</v>
      </c>
      <c r="BK1146" s="197">
        <f>ROUND(I1146*H1146,2)</f>
        <v>0</v>
      </c>
      <c r="BL1146" s="20" t="s">
        <v>225</v>
      </c>
      <c r="BM1146" s="20" t="s">
        <v>1241</v>
      </c>
    </row>
    <row r="1147" spans="2:63" s="10" customFormat="1" ht="29.85" customHeight="1">
      <c r="B1147" s="172"/>
      <c r="C1147" s="173"/>
      <c r="D1147" s="174" t="s">
        <v>71</v>
      </c>
      <c r="E1147" s="198" t="s">
        <v>1015</v>
      </c>
      <c r="F1147" s="198" t="s">
        <v>1016</v>
      </c>
      <c r="G1147" s="173"/>
      <c r="H1147" s="173"/>
      <c r="I1147" s="176"/>
      <c r="J1147" s="199">
        <f>BK1147</f>
        <v>0</v>
      </c>
      <c r="K1147" s="173"/>
      <c r="L1147" s="178"/>
      <c r="M1147" s="179"/>
      <c r="N1147" s="180"/>
      <c r="O1147" s="180"/>
      <c r="P1147" s="181">
        <f>SUM(P1148:P1149)</f>
        <v>0</v>
      </c>
      <c r="Q1147" s="180"/>
      <c r="R1147" s="181">
        <f>SUM(R1148:R1149)</f>
        <v>0</v>
      </c>
      <c r="S1147" s="180"/>
      <c r="T1147" s="182">
        <f>SUM(T1148:T1149)</f>
        <v>0</v>
      </c>
      <c r="AR1147" s="183" t="s">
        <v>80</v>
      </c>
      <c r="AT1147" s="184" t="s">
        <v>71</v>
      </c>
      <c r="AU1147" s="184" t="s">
        <v>80</v>
      </c>
      <c r="AY1147" s="183" t="s">
        <v>219</v>
      </c>
      <c r="BK1147" s="185">
        <f>SUM(BK1148:BK1149)</f>
        <v>0</v>
      </c>
    </row>
    <row r="1148" spans="2:65" s="1" customFormat="1" ht="16.5" customHeight="1">
      <c r="B1148" s="37"/>
      <c r="C1148" s="186" t="s">
        <v>1242</v>
      </c>
      <c r="D1148" s="186" t="s">
        <v>220</v>
      </c>
      <c r="E1148" s="187" t="s">
        <v>1046</v>
      </c>
      <c r="F1148" s="188" t="s">
        <v>1047</v>
      </c>
      <c r="G1148" s="189" t="s">
        <v>236</v>
      </c>
      <c r="H1148" s="190">
        <v>1</v>
      </c>
      <c r="I1148" s="191"/>
      <c r="J1148" s="192">
        <f>ROUND(I1148*H1148,2)</f>
        <v>0</v>
      </c>
      <c r="K1148" s="188" t="s">
        <v>224</v>
      </c>
      <c r="L1148" s="57"/>
      <c r="M1148" s="193" t="s">
        <v>21</v>
      </c>
      <c r="N1148" s="194" t="s">
        <v>43</v>
      </c>
      <c r="O1148" s="38"/>
      <c r="P1148" s="195">
        <f>O1148*H1148</f>
        <v>0</v>
      </c>
      <c r="Q1148" s="195">
        <v>0</v>
      </c>
      <c r="R1148" s="195">
        <f>Q1148*H1148</f>
        <v>0</v>
      </c>
      <c r="S1148" s="195">
        <v>0</v>
      </c>
      <c r="T1148" s="196">
        <f>S1148*H1148</f>
        <v>0</v>
      </c>
      <c r="AR1148" s="20" t="s">
        <v>225</v>
      </c>
      <c r="AT1148" s="20" t="s">
        <v>220</v>
      </c>
      <c r="AU1148" s="20" t="s">
        <v>82</v>
      </c>
      <c r="AY1148" s="20" t="s">
        <v>219</v>
      </c>
      <c r="BE1148" s="197">
        <f>IF(N1148="základní",J1148,0)</f>
        <v>0</v>
      </c>
      <c r="BF1148" s="197">
        <f>IF(N1148="snížená",J1148,0)</f>
        <v>0</v>
      </c>
      <c r="BG1148" s="197">
        <f>IF(N1148="zákl. přenesená",J1148,0)</f>
        <v>0</v>
      </c>
      <c r="BH1148" s="197">
        <f>IF(N1148="sníž. přenesená",J1148,0)</f>
        <v>0</v>
      </c>
      <c r="BI1148" s="197">
        <f>IF(N1148="nulová",J1148,0)</f>
        <v>0</v>
      </c>
      <c r="BJ1148" s="20" t="s">
        <v>80</v>
      </c>
      <c r="BK1148" s="197">
        <f>ROUND(I1148*H1148,2)</f>
        <v>0</v>
      </c>
      <c r="BL1148" s="20" t="s">
        <v>225</v>
      </c>
      <c r="BM1148" s="20" t="s">
        <v>1243</v>
      </c>
    </row>
    <row r="1149" spans="2:65" s="1" customFormat="1" ht="16.5" customHeight="1">
      <c r="B1149" s="37"/>
      <c r="C1149" s="186" t="s">
        <v>752</v>
      </c>
      <c r="D1149" s="186" t="s">
        <v>220</v>
      </c>
      <c r="E1149" s="187" t="s">
        <v>1021</v>
      </c>
      <c r="F1149" s="188" t="s">
        <v>1022</v>
      </c>
      <c r="G1149" s="189" t="s">
        <v>236</v>
      </c>
      <c r="H1149" s="190">
        <v>2</v>
      </c>
      <c r="I1149" s="191"/>
      <c r="J1149" s="192">
        <f>ROUND(I1149*H1149,2)</f>
        <v>0</v>
      </c>
      <c r="K1149" s="188" t="s">
        <v>224</v>
      </c>
      <c r="L1149" s="57"/>
      <c r="M1149" s="193" t="s">
        <v>21</v>
      </c>
      <c r="N1149" s="194" t="s">
        <v>43</v>
      </c>
      <c r="O1149" s="38"/>
      <c r="P1149" s="195">
        <f>O1149*H1149</f>
        <v>0</v>
      </c>
      <c r="Q1149" s="195">
        <v>0</v>
      </c>
      <c r="R1149" s="195">
        <f>Q1149*H1149</f>
        <v>0</v>
      </c>
      <c r="S1149" s="195">
        <v>0</v>
      </c>
      <c r="T1149" s="196">
        <f>S1149*H1149</f>
        <v>0</v>
      </c>
      <c r="AR1149" s="20" t="s">
        <v>225</v>
      </c>
      <c r="AT1149" s="20" t="s">
        <v>220</v>
      </c>
      <c r="AU1149" s="20" t="s">
        <v>82</v>
      </c>
      <c r="AY1149" s="20" t="s">
        <v>219</v>
      </c>
      <c r="BE1149" s="197">
        <f>IF(N1149="základní",J1149,0)</f>
        <v>0</v>
      </c>
      <c r="BF1149" s="197">
        <f>IF(N1149="snížená",J1149,0)</f>
        <v>0</v>
      </c>
      <c r="BG1149" s="197">
        <f>IF(N1149="zákl. přenesená",J1149,0)</f>
        <v>0</v>
      </c>
      <c r="BH1149" s="197">
        <f>IF(N1149="sníž. přenesená",J1149,0)</f>
        <v>0</v>
      </c>
      <c r="BI1149" s="197">
        <f>IF(N1149="nulová",J1149,0)</f>
        <v>0</v>
      </c>
      <c r="BJ1149" s="20" t="s">
        <v>80</v>
      </c>
      <c r="BK1149" s="197">
        <f>ROUND(I1149*H1149,2)</f>
        <v>0</v>
      </c>
      <c r="BL1149" s="20" t="s">
        <v>225</v>
      </c>
      <c r="BM1149" s="20" t="s">
        <v>1244</v>
      </c>
    </row>
    <row r="1150" spans="2:63" s="10" customFormat="1" ht="29.85" customHeight="1">
      <c r="B1150" s="172"/>
      <c r="C1150" s="173"/>
      <c r="D1150" s="174" t="s">
        <v>71</v>
      </c>
      <c r="E1150" s="198" t="s">
        <v>1051</v>
      </c>
      <c r="F1150" s="198" t="s">
        <v>1052</v>
      </c>
      <c r="G1150" s="173"/>
      <c r="H1150" s="173"/>
      <c r="I1150" s="176"/>
      <c r="J1150" s="199">
        <f>BK1150</f>
        <v>0</v>
      </c>
      <c r="K1150" s="173"/>
      <c r="L1150" s="178"/>
      <c r="M1150" s="179"/>
      <c r="N1150" s="180"/>
      <c r="O1150" s="180"/>
      <c r="P1150" s="181">
        <f>P1151</f>
        <v>0</v>
      </c>
      <c r="Q1150" s="180"/>
      <c r="R1150" s="181">
        <f>R1151</f>
        <v>0</v>
      </c>
      <c r="S1150" s="180"/>
      <c r="T1150" s="182">
        <f>T1151</f>
        <v>0</v>
      </c>
      <c r="AR1150" s="183" t="s">
        <v>80</v>
      </c>
      <c r="AT1150" s="184" t="s">
        <v>71</v>
      </c>
      <c r="AU1150" s="184" t="s">
        <v>80</v>
      </c>
      <c r="AY1150" s="183" t="s">
        <v>219</v>
      </c>
      <c r="BK1150" s="185">
        <f>BK1151</f>
        <v>0</v>
      </c>
    </row>
    <row r="1151" spans="2:65" s="1" customFormat="1" ht="16.5" customHeight="1">
      <c r="B1151" s="37"/>
      <c r="C1151" s="186" t="s">
        <v>1245</v>
      </c>
      <c r="D1151" s="186" t="s">
        <v>220</v>
      </c>
      <c r="E1151" s="187" t="s">
        <v>1053</v>
      </c>
      <c r="F1151" s="188" t="s">
        <v>1054</v>
      </c>
      <c r="G1151" s="189" t="s">
        <v>1055</v>
      </c>
      <c r="H1151" s="190">
        <v>30</v>
      </c>
      <c r="I1151" s="191"/>
      <c r="J1151" s="192">
        <f>ROUND(I1151*H1151,2)</f>
        <v>0</v>
      </c>
      <c r="K1151" s="188" t="s">
        <v>224</v>
      </c>
      <c r="L1151" s="57"/>
      <c r="M1151" s="193" t="s">
        <v>21</v>
      </c>
      <c r="N1151" s="194" t="s">
        <v>43</v>
      </c>
      <c r="O1151" s="38"/>
      <c r="P1151" s="195">
        <f>O1151*H1151</f>
        <v>0</v>
      </c>
      <c r="Q1151" s="195">
        <v>0</v>
      </c>
      <c r="R1151" s="195">
        <f>Q1151*H1151</f>
        <v>0</v>
      </c>
      <c r="S1151" s="195">
        <v>0</v>
      </c>
      <c r="T1151" s="196">
        <f>S1151*H1151</f>
        <v>0</v>
      </c>
      <c r="AR1151" s="20" t="s">
        <v>225</v>
      </c>
      <c r="AT1151" s="20" t="s">
        <v>220</v>
      </c>
      <c r="AU1151" s="20" t="s">
        <v>82</v>
      </c>
      <c r="AY1151" s="20" t="s">
        <v>219</v>
      </c>
      <c r="BE1151" s="197">
        <f>IF(N1151="základní",J1151,0)</f>
        <v>0</v>
      </c>
      <c r="BF1151" s="197">
        <f>IF(N1151="snížená",J1151,0)</f>
        <v>0</v>
      </c>
      <c r="BG1151" s="197">
        <f>IF(N1151="zákl. přenesená",J1151,0)</f>
        <v>0</v>
      </c>
      <c r="BH1151" s="197">
        <f>IF(N1151="sníž. přenesená",J1151,0)</f>
        <v>0</v>
      </c>
      <c r="BI1151" s="197">
        <f>IF(N1151="nulová",J1151,0)</f>
        <v>0</v>
      </c>
      <c r="BJ1151" s="20" t="s">
        <v>80</v>
      </c>
      <c r="BK1151" s="197">
        <f>ROUND(I1151*H1151,2)</f>
        <v>0</v>
      </c>
      <c r="BL1151" s="20" t="s">
        <v>225</v>
      </c>
      <c r="BM1151" s="20" t="s">
        <v>1246</v>
      </c>
    </row>
    <row r="1152" spans="2:63" s="10" customFormat="1" ht="29.85" customHeight="1">
      <c r="B1152" s="172"/>
      <c r="C1152" s="173"/>
      <c r="D1152" s="174" t="s">
        <v>71</v>
      </c>
      <c r="E1152" s="198" t="s">
        <v>1085</v>
      </c>
      <c r="F1152" s="198" t="s">
        <v>1086</v>
      </c>
      <c r="G1152" s="173"/>
      <c r="H1152" s="173"/>
      <c r="I1152" s="176"/>
      <c r="J1152" s="199">
        <f>BK1152</f>
        <v>0</v>
      </c>
      <c r="K1152" s="173"/>
      <c r="L1152" s="178"/>
      <c r="M1152" s="179"/>
      <c r="N1152" s="180"/>
      <c r="O1152" s="180"/>
      <c r="P1152" s="181">
        <f>P1153</f>
        <v>0</v>
      </c>
      <c r="Q1152" s="180"/>
      <c r="R1152" s="181">
        <f>R1153</f>
        <v>0</v>
      </c>
      <c r="S1152" s="180"/>
      <c r="T1152" s="182">
        <f>T1153</f>
        <v>0</v>
      </c>
      <c r="AR1152" s="183" t="s">
        <v>80</v>
      </c>
      <c r="AT1152" s="184" t="s">
        <v>71</v>
      </c>
      <c r="AU1152" s="184" t="s">
        <v>80</v>
      </c>
      <c r="AY1152" s="183" t="s">
        <v>219</v>
      </c>
      <c r="BK1152" s="185">
        <f>BK1153</f>
        <v>0</v>
      </c>
    </row>
    <row r="1153" spans="2:65" s="1" customFormat="1" ht="16.5" customHeight="1">
      <c r="B1153" s="37"/>
      <c r="C1153" s="186" t="s">
        <v>754</v>
      </c>
      <c r="D1153" s="186" t="s">
        <v>220</v>
      </c>
      <c r="E1153" s="187" t="s">
        <v>1087</v>
      </c>
      <c r="F1153" s="188" t="s">
        <v>1088</v>
      </c>
      <c r="G1153" s="189" t="s">
        <v>236</v>
      </c>
      <c r="H1153" s="190">
        <v>1</v>
      </c>
      <c r="I1153" s="191"/>
      <c r="J1153" s="192">
        <f>ROUND(I1153*H1153,2)</f>
        <v>0</v>
      </c>
      <c r="K1153" s="188" t="s">
        <v>224</v>
      </c>
      <c r="L1153" s="57"/>
      <c r="M1153" s="193" t="s">
        <v>21</v>
      </c>
      <c r="N1153" s="194" t="s">
        <v>43</v>
      </c>
      <c r="O1153" s="38"/>
      <c r="P1153" s="195">
        <f>O1153*H1153</f>
        <v>0</v>
      </c>
      <c r="Q1153" s="195">
        <v>0</v>
      </c>
      <c r="R1153" s="195">
        <f>Q1153*H1153</f>
        <v>0</v>
      </c>
      <c r="S1153" s="195">
        <v>0</v>
      </c>
      <c r="T1153" s="196">
        <f>S1153*H1153</f>
        <v>0</v>
      </c>
      <c r="AR1153" s="20" t="s">
        <v>225</v>
      </c>
      <c r="AT1153" s="20" t="s">
        <v>220</v>
      </c>
      <c r="AU1153" s="20" t="s">
        <v>82</v>
      </c>
      <c r="AY1153" s="20" t="s">
        <v>219</v>
      </c>
      <c r="BE1153" s="197">
        <f>IF(N1153="základní",J1153,0)</f>
        <v>0</v>
      </c>
      <c r="BF1153" s="197">
        <f>IF(N1153="snížená",J1153,0)</f>
        <v>0</v>
      </c>
      <c r="BG1153" s="197">
        <f>IF(N1153="zákl. přenesená",J1153,0)</f>
        <v>0</v>
      </c>
      <c r="BH1153" s="197">
        <f>IF(N1153="sníž. přenesená",J1153,0)</f>
        <v>0</v>
      </c>
      <c r="BI1153" s="197">
        <f>IF(N1153="nulová",J1153,0)</f>
        <v>0</v>
      </c>
      <c r="BJ1153" s="20" t="s">
        <v>80</v>
      </c>
      <c r="BK1153" s="197">
        <f>ROUND(I1153*H1153,2)</f>
        <v>0</v>
      </c>
      <c r="BL1153" s="20" t="s">
        <v>225</v>
      </c>
      <c r="BM1153" s="20" t="s">
        <v>1247</v>
      </c>
    </row>
    <row r="1154" spans="2:63" s="10" customFormat="1" ht="29.85" customHeight="1">
      <c r="B1154" s="172"/>
      <c r="C1154" s="173"/>
      <c r="D1154" s="174" t="s">
        <v>71</v>
      </c>
      <c r="E1154" s="198" t="s">
        <v>982</v>
      </c>
      <c r="F1154" s="198" t="s">
        <v>983</v>
      </c>
      <c r="G1154" s="173"/>
      <c r="H1154" s="173"/>
      <c r="I1154" s="176"/>
      <c r="J1154" s="199">
        <f>BK1154</f>
        <v>0</v>
      </c>
      <c r="K1154" s="173"/>
      <c r="L1154" s="178"/>
      <c r="M1154" s="179"/>
      <c r="N1154" s="180"/>
      <c r="O1154" s="180"/>
      <c r="P1154" s="181">
        <f>SUM(P1155:P1157)</f>
        <v>0</v>
      </c>
      <c r="Q1154" s="180"/>
      <c r="R1154" s="181">
        <f>SUM(R1155:R1157)</f>
        <v>0</v>
      </c>
      <c r="S1154" s="180"/>
      <c r="T1154" s="182">
        <f>SUM(T1155:T1157)</f>
        <v>0</v>
      </c>
      <c r="AR1154" s="183" t="s">
        <v>80</v>
      </c>
      <c r="AT1154" s="184" t="s">
        <v>71</v>
      </c>
      <c r="AU1154" s="184" t="s">
        <v>80</v>
      </c>
      <c r="AY1154" s="183" t="s">
        <v>219</v>
      </c>
      <c r="BK1154" s="185">
        <f>SUM(BK1155:BK1157)</f>
        <v>0</v>
      </c>
    </row>
    <row r="1155" spans="2:65" s="1" customFormat="1" ht="16.5" customHeight="1">
      <c r="B1155" s="37"/>
      <c r="C1155" s="186" t="s">
        <v>1248</v>
      </c>
      <c r="D1155" s="186" t="s">
        <v>220</v>
      </c>
      <c r="E1155" s="187" t="s">
        <v>985</v>
      </c>
      <c r="F1155" s="188" t="s">
        <v>986</v>
      </c>
      <c r="G1155" s="189" t="s">
        <v>236</v>
      </c>
      <c r="H1155" s="190">
        <v>1</v>
      </c>
      <c r="I1155" s="191"/>
      <c r="J1155" s="192">
        <f>ROUND(I1155*H1155,2)</f>
        <v>0</v>
      </c>
      <c r="K1155" s="188" t="s">
        <v>224</v>
      </c>
      <c r="L1155" s="57"/>
      <c r="M1155" s="193" t="s">
        <v>21</v>
      </c>
      <c r="N1155" s="194" t="s">
        <v>43</v>
      </c>
      <c r="O1155" s="38"/>
      <c r="P1155" s="195">
        <f>O1155*H1155</f>
        <v>0</v>
      </c>
      <c r="Q1155" s="195">
        <v>0</v>
      </c>
      <c r="R1155" s="195">
        <f>Q1155*H1155</f>
        <v>0</v>
      </c>
      <c r="S1155" s="195">
        <v>0</v>
      </c>
      <c r="T1155" s="196">
        <f>S1155*H1155</f>
        <v>0</v>
      </c>
      <c r="AR1155" s="20" t="s">
        <v>225</v>
      </c>
      <c r="AT1155" s="20" t="s">
        <v>220</v>
      </c>
      <c r="AU1155" s="20" t="s">
        <v>82</v>
      </c>
      <c r="AY1155" s="20" t="s">
        <v>219</v>
      </c>
      <c r="BE1155" s="197">
        <f>IF(N1155="základní",J1155,0)</f>
        <v>0</v>
      </c>
      <c r="BF1155" s="197">
        <f>IF(N1155="snížená",J1155,0)</f>
        <v>0</v>
      </c>
      <c r="BG1155" s="197">
        <f>IF(N1155="zákl. přenesená",J1155,0)</f>
        <v>0</v>
      </c>
      <c r="BH1155" s="197">
        <f>IF(N1155="sníž. přenesená",J1155,0)</f>
        <v>0</v>
      </c>
      <c r="BI1155" s="197">
        <f>IF(N1155="nulová",J1155,0)</f>
        <v>0</v>
      </c>
      <c r="BJ1155" s="20" t="s">
        <v>80</v>
      </c>
      <c r="BK1155" s="197">
        <f>ROUND(I1155*H1155,2)</f>
        <v>0</v>
      </c>
      <c r="BL1155" s="20" t="s">
        <v>225</v>
      </c>
      <c r="BM1155" s="20" t="s">
        <v>1249</v>
      </c>
    </row>
    <row r="1156" spans="2:65" s="1" customFormat="1" ht="16.5" customHeight="1">
      <c r="B1156" s="37"/>
      <c r="C1156" s="186" t="s">
        <v>755</v>
      </c>
      <c r="D1156" s="186" t="s">
        <v>220</v>
      </c>
      <c r="E1156" s="187" t="s">
        <v>988</v>
      </c>
      <c r="F1156" s="188" t="s">
        <v>989</v>
      </c>
      <c r="G1156" s="189" t="s">
        <v>236</v>
      </c>
      <c r="H1156" s="190">
        <v>24</v>
      </c>
      <c r="I1156" s="191"/>
      <c r="J1156" s="192">
        <f>ROUND(I1156*H1156,2)</f>
        <v>0</v>
      </c>
      <c r="K1156" s="188" t="s">
        <v>224</v>
      </c>
      <c r="L1156" s="57"/>
      <c r="M1156" s="193" t="s">
        <v>21</v>
      </c>
      <c r="N1156" s="194" t="s">
        <v>43</v>
      </c>
      <c r="O1156" s="38"/>
      <c r="P1156" s="195">
        <f>O1156*H1156</f>
        <v>0</v>
      </c>
      <c r="Q1156" s="195">
        <v>0</v>
      </c>
      <c r="R1156" s="195">
        <f>Q1156*H1156</f>
        <v>0</v>
      </c>
      <c r="S1156" s="195">
        <v>0</v>
      </c>
      <c r="T1156" s="196">
        <f>S1156*H1156</f>
        <v>0</v>
      </c>
      <c r="AR1156" s="20" t="s">
        <v>225</v>
      </c>
      <c r="AT1156" s="20" t="s">
        <v>220</v>
      </c>
      <c r="AU1156" s="20" t="s">
        <v>82</v>
      </c>
      <c r="AY1156" s="20" t="s">
        <v>219</v>
      </c>
      <c r="BE1156" s="197">
        <f>IF(N1156="základní",J1156,0)</f>
        <v>0</v>
      </c>
      <c r="BF1156" s="197">
        <f>IF(N1156="snížená",J1156,0)</f>
        <v>0</v>
      </c>
      <c r="BG1156" s="197">
        <f>IF(N1156="zákl. přenesená",J1156,0)</f>
        <v>0</v>
      </c>
      <c r="BH1156" s="197">
        <f>IF(N1156="sníž. přenesená",J1156,0)</f>
        <v>0</v>
      </c>
      <c r="BI1156" s="197">
        <f>IF(N1156="nulová",J1156,0)</f>
        <v>0</v>
      </c>
      <c r="BJ1156" s="20" t="s">
        <v>80</v>
      </c>
      <c r="BK1156" s="197">
        <f>ROUND(I1156*H1156,2)</f>
        <v>0</v>
      </c>
      <c r="BL1156" s="20" t="s">
        <v>225</v>
      </c>
      <c r="BM1156" s="20" t="s">
        <v>1250</v>
      </c>
    </row>
    <row r="1157" spans="2:65" s="1" customFormat="1" ht="16.5" customHeight="1">
      <c r="B1157" s="37"/>
      <c r="C1157" s="186" t="s">
        <v>1251</v>
      </c>
      <c r="D1157" s="186" t="s">
        <v>220</v>
      </c>
      <c r="E1157" s="187" t="s">
        <v>992</v>
      </c>
      <c r="F1157" s="188" t="s">
        <v>993</v>
      </c>
      <c r="G1157" s="189" t="s">
        <v>223</v>
      </c>
      <c r="H1157" s="190">
        <v>1</v>
      </c>
      <c r="I1157" s="191"/>
      <c r="J1157" s="192">
        <f>ROUND(I1157*H1157,2)</f>
        <v>0</v>
      </c>
      <c r="K1157" s="188" t="s">
        <v>224</v>
      </c>
      <c r="L1157" s="57"/>
      <c r="M1157" s="193" t="s">
        <v>21</v>
      </c>
      <c r="N1157" s="194" t="s">
        <v>43</v>
      </c>
      <c r="O1157" s="38"/>
      <c r="P1157" s="195">
        <f>O1157*H1157</f>
        <v>0</v>
      </c>
      <c r="Q1157" s="195">
        <v>0</v>
      </c>
      <c r="R1157" s="195">
        <f>Q1157*H1157</f>
        <v>0</v>
      </c>
      <c r="S1157" s="195">
        <v>0</v>
      </c>
      <c r="T1157" s="196">
        <f>S1157*H1157</f>
        <v>0</v>
      </c>
      <c r="AR1157" s="20" t="s">
        <v>225</v>
      </c>
      <c r="AT1157" s="20" t="s">
        <v>220</v>
      </c>
      <c r="AU1157" s="20" t="s">
        <v>82</v>
      </c>
      <c r="AY1157" s="20" t="s">
        <v>219</v>
      </c>
      <c r="BE1157" s="197">
        <f>IF(N1157="základní",J1157,0)</f>
        <v>0</v>
      </c>
      <c r="BF1157" s="197">
        <f>IF(N1157="snížená",J1157,0)</f>
        <v>0</v>
      </c>
      <c r="BG1157" s="197">
        <f>IF(N1157="zákl. přenesená",J1157,0)</f>
        <v>0</v>
      </c>
      <c r="BH1157" s="197">
        <f>IF(N1157="sníž. přenesená",J1157,0)</f>
        <v>0</v>
      </c>
      <c r="BI1157" s="197">
        <f>IF(N1157="nulová",J1157,0)</f>
        <v>0</v>
      </c>
      <c r="BJ1157" s="20" t="s">
        <v>80</v>
      </c>
      <c r="BK1157" s="197">
        <f>ROUND(I1157*H1157,2)</f>
        <v>0</v>
      </c>
      <c r="BL1157" s="20" t="s">
        <v>225</v>
      </c>
      <c r="BM1157" s="20" t="s">
        <v>1252</v>
      </c>
    </row>
    <row r="1158" spans="2:63" s="10" customFormat="1" ht="29.85" customHeight="1">
      <c r="B1158" s="172"/>
      <c r="C1158" s="173"/>
      <c r="D1158" s="174" t="s">
        <v>71</v>
      </c>
      <c r="E1158" s="198" t="s">
        <v>960</v>
      </c>
      <c r="F1158" s="198" t="s">
        <v>961</v>
      </c>
      <c r="G1158" s="173"/>
      <c r="H1158" s="173"/>
      <c r="I1158" s="176"/>
      <c r="J1158" s="199">
        <f>BK1158</f>
        <v>0</v>
      </c>
      <c r="K1158" s="173"/>
      <c r="L1158" s="178"/>
      <c r="M1158" s="179"/>
      <c r="N1158" s="180"/>
      <c r="O1158" s="180"/>
      <c r="P1158" s="181">
        <f>SUM(P1159:P1160)</f>
        <v>0</v>
      </c>
      <c r="Q1158" s="180"/>
      <c r="R1158" s="181">
        <f>SUM(R1159:R1160)</f>
        <v>0</v>
      </c>
      <c r="S1158" s="180"/>
      <c r="T1158" s="182">
        <f>SUM(T1159:T1160)</f>
        <v>0</v>
      </c>
      <c r="AR1158" s="183" t="s">
        <v>80</v>
      </c>
      <c r="AT1158" s="184" t="s">
        <v>71</v>
      </c>
      <c r="AU1158" s="184" t="s">
        <v>80</v>
      </c>
      <c r="AY1158" s="183" t="s">
        <v>219</v>
      </c>
      <c r="BK1158" s="185">
        <f>SUM(BK1159:BK1160)</f>
        <v>0</v>
      </c>
    </row>
    <row r="1159" spans="2:65" s="1" customFormat="1" ht="16.5" customHeight="1">
      <c r="B1159" s="37"/>
      <c r="C1159" s="186" t="s">
        <v>757</v>
      </c>
      <c r="D1159" s="186" t="s">
        <v>220</v>
      </c>
      <c r="E1159" s="187" t="s">
        <v>1253</v>
      </c>
      <c r="F1159" s="188" t="s">
        <v>963</v>
      </c>
      <c r="G1159" s="189" t="s">
        <v>223</v>
      </c>
      <c r="H1159" s="190">
        <v>1</v>
      </c>
      <c r="I1159" s="191"/>
      <c r="J1159" s="192">
        <f>ROUND(I1159*H1159,2)</f>
        <v>0</v>
      </c>
      <c r="K1159" s="188" t="s">
        <v>224</v>
      </c>
      <c r="L1159" s="57"/>
      <c r="M1159" s="193" t="s">
        <v>21</v>
      </c>
      <c r="N1159" s="194" t="s">
        <v>43</v>
      </c>
      <c r="O1159" s="38"/>
      <c r="P1159" s="195">
        <f>O1159*H1159</f>
        <v>0</v>
      </c>
      <c r="Q1159" s="195">
        <v>0</v>
      </c>
      <c r="R1159" s="195">
        <f>Q1159*H1159</f>
        <v>0</v>
      </c>
      <c r="S1159" s="195">
        <v>0</v>
      </c>
      <c r="T1159" s="196">
        <f>S1159*H1159</f>
        <v>0</v>
      </c>
      <c r="AR1159" s="20" t="s">
        <v>225</v>
      </c>
      <c r="AT1159" s="20" t="s">
        <v>220</v>
      </c>
      <c r="AU1159" s="20" t="s">
        <v>82</v>
      </c>
      <c r="AY1159" s="20" t="s">
        <v>219</v>
      </c>
      <c r="BE1159" s="197">
        <f>IF(N1159="základní",J1159,0)</f>
        <v>0</v>
      </c>
      <c r="BF1159" s="197">
        <f>IF(N1159="snížená",J1159,0)</f>
        <v>0</v>
      </c>
      <c r="BG1159" s="197">
        <f>IF(N1159="zákl. přenesená",J1159,0)</f>
        <v>0</v>
      </c>
      <c r="BH1159" s="197">
        <f>IF(N1159="sníž. přenesená",J1159,0)</f>
        <v>0</v>
      </c>
      <c r="BI1159" s="197">
        <f>IF(N1159="nulová",J1159,0)</f>
        <v>0</v>
      </c>
      <c r="BJ1159" s="20" t="s">
        <v>80</v>
      </c>
      <c r="BK1159" s="197">
        <f>ROUND(I1159*H1159,2)</f>
        <v>0</v>
      </c>
      <c r="BL1159" s="20" t="s">
        <v>225</v>
      </c>
      <c r="BM1159" s="20" t="s">
        <v>1254</v>
      </c>
    </row>
    <row r="1160" spans="2:65" s="1" customFormat="1" ht="16.5" customHeight="1">
      <c r="B1160" s="37"/>
      <c r="C1160" s="186" t="s">
        <v>1255</v>
      </c>
      <c r="D1160" s="186" t="s">
        <v>220</v>
      </c>
      <c r="E1160" s="187" t="s">
        <v>966</v>
      </c>
      <c r="F1160" s="188" t="s">
        <v>282</v>
      </c>
      <c r="G1160" s="189" t="s">
        <v>223</v>
      </c>
      <c r="H1160" s="190">
        <v>1</v>
      </c>
      <c r="I1160" s="191"/>
      <c r="J1160" s="192">
        <f>ROUND(I1160*H1160,2)</f>
        <v>0</v>
      </c>
      <c r="K1160" s="188" t="s">
        <v>224</v>
      </c>
      <c r="L1160" s="57"/>
      <c r="M1160" s="193" t="s">
        <v>21</v>
      </c>
      <c r="N1160" s="194" t="s">
        <v>43</v>
      </c>
      <c r="O1160" s="38"/>
      <c r="P1160" s="195">
        <f>O1160*H1160</f>
        <v>0</v>
      </c>
      <c r="Q1160" s="195">
        <v>0</v>
      </c>
      <c r="R1160" s="195">
        <f>Q1160*H1160</f>
        <v>0</v>
      </c>
      <c r="S1160" s="195">
        <v>0</v>
      </c>
      <c r="T1160" s="196">
        <f>S1160*H1160</f>
        <v>0</v>
      </c>
      <c r="AR1160" s="20" t="s">
        <v>225</v>
      </c>
      <c r="AT1160" s="20" t="s">
        <v>220</v>
      </c>
      <c r="AU1160" s="20" t="s">
        <v>82</v>
      </c>
      <c r="AY1160" s="20" t="s">
        <v>219</v>
      </c>
      <c r="BE1160" s="197">
        <f>IF(N1160="základní",J1160,0)</f>
        <v>0</v>
      </c>
      <c r="BF1160" s="197">
        <f>IF(N1160="snížená",J1160,0)</f>
        <v>0</v>
      </c>
      <c r="BG1160" s="197">
        <f>IF(N1160="zákl. přenesená",J1160,0)</f>
        <v>0</v>
      </c>
      <c r="BH1160" s="197">
        <f>IF(N1160="sníž. přenesená",J1160,0)</f>
        <v>0</v>
      </c>
      <c r="BI1160" s="197">
        <f>IF(N1160="nulová",J1160,0)</f>
        <v>0</v>
      </c>
      <c r="BJ1160" s="20" t="s">
        <v>80</v>
      </c>
      <c r="BK1160" s="197">
        <f>ROUND(I1160*H1160,2)</f>
        <v>0</v>
      </c>
      <c r="BL1160" s="20" t="s">
        <v>225</v>
      </c>
      <c r="BM1160" s="20" t="s">
        <v>1256</v>
      </c>
    </row>
    <row r="1161" spans="2:63" s="10" customFormat="1" ht="37.35" customHeight="1">
      <c r="B1161" s="172"/>
      <c r="C1161" s="173"/>
      <c r="D1161" s="174" t="s">
        <v>71</v>
      </c>
      <c r="E1161" s="175" t="s">
        <v>1257</v>
      </c>
      <c r="F1161" s="175" t="s">
        <v>1258</v>
      </c>
      <c r="G1161" s="173"/>
      <c r="H1161" s="173"/>
      <c r="I1161" s="176"/>
      <c r="J1161" s="177">
        <f>BK1161</f>
        <v>0</v>
      </c>
      <c r="K1161" s="173"/>
      <c r="L1161" s="178"/>
      <c r="M1161" s="179"/>
      <c r="N1161" s="180"/>
      <c r="O1161" s="180"/>
      <c r="P1161" s="181">
        <f>P1162+P1164+P1166+P1170+P1172+P1174+P1176+P1178+P1180+P1184+P1195+P1197+P1202+P1204+P1206+P1212+P1214+P1225+P1231+P1233+P1236+P1240+P1242+P1246+P1252+P1254+P1256+P1259+P1261+P1265+P1272+P1275+P1277+P1288+P1291+P1293+P1322+P1331+P1335+P1340</f>
        <v>0</v>
      </c>
      <c r="Q1161" s="180"/>
      <c r="R1161" s="181">
        <f>R1162+R1164+R1166+R1170+R1172+R1174+R1176+R1178+R1180+R1184+R1195+R1197+R1202+R1204+R1206+R1212+R1214+R1225+R1231+R1233+R1236+R1240+R1242+R1246+R1252+R1254+R1256+R1259+R1261+R1265+R1272+R1275+R1277+R1288+R1291+R1293+R1322+R1331+R1335+R1340</f>
        <v>0</v>
      </c>
      <c r="S1161" s="180"/>
      <c r="T1161" s="182">
        <f>T1162+T1164+T1166+T1170+T1172+T1174+T1176+T1178+T1180+T1184+T1195+T1197+T1202+T1204+T1206+T1212+T1214+T1225+T1231+T1233+T1236+T1240+T1242+T1246+T1252+T1254+T1256+T1259+T1261+T1265+T1272+T1275+T1277+T1288+T1291+T1293+T1322+T1331+T1335+T1340</f>
        <v>0</v>
      </c>
      <c r="AR1161" s="183" t="s">
        <v>80</v>
      </c>
      <c r="AT1161" s="184" t="s">
        <v>71</v>
      </c>
      <c r="AU1161" s="184" t="s">
        <v>72</v>
      </c>
      <c r="AY1161" s="183" t="s">
        <v>219</v>
      </c>
      <c r="BK1161" s="185">
        <f>BK1162+BK1164+BK1166+BK1170+BK1172+BK1174+BK1176+BK1178+BK1180+BK1184+BK1195+BK1197+BK1202+BK1204+BK1206+BK1212+BK1214+BK1225+BK1231+BK1233+BK1236+BK1240+BK1242+BK1246+BK1252+BK1254+BK1256+BK1259+BK1261+BK1265+BK1272+BK1275+BK1277+BK1288+BK1291+BK1293+BK1322+BK1331+BK1335+BK1340</f>
        <v>0</v>
      </c>
    </row>
    <row r="1162" spans="2:63" s="10" customFormat="1" ht="19.9" customHeight="1">
      <c r="B1162" s="172"/>
      <c r="C1162" s="173"/>
      <c r="D1162" s="174" t="s">
        <v>71</v>
      </c>
      <c r="E1162" s="198" t="s">
        <v>1259</v>
      </c>
      <c r="F1162" s="198" t="s">
        <v>1260</v>
      </c>
      <c r="G1162" s="173"/>
      <c r="H1162" s="173"/>
      <c r="I1162" s="176"/>
      <c r="J1162" s="199">
        <f>BK1162</f>
        <v>0</v>
      </c>
      <c r="K1162" s="173"/>
      <c r="L1162" s="178"/>
      <c r="M1162" s="179"/>
      <c r="N1162" s="180"/>
      <c r="O1162" s="180"/>
      <c r="P1162" s="181">
        <f>P1163</f>
        <v>0</v>
      </c>
      <c r="Q1162" s="180"/>
      <c r="R1162" s="181">
        <f>R1163</f>
        <v>0</v>
      </c>
      <c r="S1162" s="180"/>
      <c r="T1162" s="182">
        <f>T1163</f>
        <v>0</v>
      </c>
      <c r="AR1162" s="183" t="s">
        <v>80</v>
      </c>
      <c r="AT1162" s="184" t="s">
        <v>71</v>
      </c>
      <c r="AU1162" s="184" t="s">
        <v>80</v>
      </c>
      <c r="AY1162" s="183" t="s">
        <v>219</v>
      </c>
      <c r="BK1162" s="185">
        <f>BK1163</f>
        <v>0</v>
      </c>
    </row>
    <row r="1163" spans="2:65" s="1" customFormat="1" ht="16.5" customHeight="1">
      <c r="B1163" s="37"/>
      <c r="C1163" s="186" t="s">
        <v>758</v>
      </c>
      <c r="D1163" s="186" t="s">
        <v>220</v>
      </c>
      <c r="E1163" s="187" t="s">
        <v>1261</v>
      </c>
      <c r="F1163" s="188" t="s">
        <v>1262</v>
      </c>
      <c r="G1163" s="189" t="s">
        <v>236</v>
      </c>
      <c r="H1163" s="190">
        <v>9</v>
      </c>
      <c r="I1163" s="191"/>
      <c r="J1163" s="192">
        <f>ROUND(I1163*H1163,2)</f>
        <v>0</v>
      </c>
      <c r="K1163" s="188" t="s">
        <v>224</v>
      </c>
      <c r="L1163" s="57"/>
      <c r="M1163" s="193" t="s">
        <v>21</v>
      </c>
      <c r="N1163" s="194" t="s">
        <v>43</v>
      </c>
      <c r="O1163" s="38"/>
      <c r="P1163" s="195">
        <f>O1163*H1163</f>
        <v>0</v>
      </c>
      <c r="Q1163" s="195">
        <v>0</v>
      </c>
      <c r="R1163" s="195">
        <f>Q1163*H1163</f>
        <v>0</v>
      </c>
      <c r="S1163" s="195">
        <v>0</v>
      </c>
      <c r="T1163" s="196">
        <f>S1163*H1163</f>
        <v>0</v>
      </c>
      <c r="AR1163" s="20" t="s">
        <v>225</v>
      </c>
      <c r="AT1163" s="20" t="s">
        <v>220</v>
      </c>
      <c r="AU1163" s="20" t="s">
        <v>82</v>
      </c>
      <c r="AY1163" s="20" t="s">
        <v>219</v>
      </c>
      <c r="BE1163" s="197">
        <f>IF(N1163="základní",J1163,0)</f>
        <v>0</v>
      </c>
      <c r="BF1163" s="197">
        <f>IF(N1163="snížená",J1163,0)</f>
        <v>0</v>
      </c>
      <c r="BG1163" s="197">
        <f>IF(N1163="zákl. přenesená",J1163,0)</f>
        <v>0</v>
      </c>
      <c r="BH1163" s="197">
        <f>IF(N1163="sníž. přenesená",J1163,0)</f>
        <v>0</v>
      </c>
      <c r="BI1163" s="197">
        <f>IF(N1163="nulová",J1163,0)</f>
        <v>0</v>
      </c>
      <c r="BJ1163" s="20" t="s">
        <v>80</v>
      </c>
      <c r="BK1163" s="197">
        <f>ROUND(I1163*H1163,2)</f>
        <v>0</v>
      </c>
      <c r="BL1163" s="20" t="s">
        <v>225</v>
      </c>
      <c r="BM1163" s="20" t="s">
        <v>1263</v>
      </c>
    </row>
    <row r="1164" spans="2:63" s="10" customFormat="1" ht="29.85" customHeight="1">
      <c r="B1164" s="172"/>
      <c r="C1164" s="173"/>
      <c r="D1164" s="174" t="s">
        <v>71</v>
      </c>
      <c r="E1164" s="198" t="s">
        <v>1264</v>
      </c>
      <c r="F1164" s="198" t="s">
        <v>1265</v>
      </c>
      <c r="G1164" s="173"/>
      <c r="H1164" s="173"/>
      <c r="I1164" s="176"/>
      <c r="J1164" s="199">
        <f>BK1164</f>
        <v>0</v>
      </c>
      <c r="K1164" s="173"/>
      <c r="L1164" s="178"/>
      <c r="M1164" s="179"/>
      <c r="N1164" s="180"/>
      <c r="O1164" s="180"/>
      <c r="P1164" s="181">
        <f>P1165</f>
        <v>0</v>
      </c>
      <c r="Q1164" s="180"/>
      <c r="R1164" s="181">
        <f>R1165</f>
        <v>0</v>
      </c>
      <c r="S1164" s="180"/>
      <c r="T1164" s="182">
        <f>T1165</f>
        <v>0</v>
      </c>
      <c r="AR1164" s="183" t="s">
        <v>80</v>
      </c>
      <c r="AT1164" s="184" t="s">
        <v>71</v>
      </c>
      <c r="AU1164" s="184" t="s">
        <v>80</v>
      </c>
      <c r="AY1164" s="183" t="s">
        <v>219</v>
      </c>
      <c r="BK1164" s="185">
        <f>BK1165</f>
        <v>0</v>
      </c>
    </row>
    <row r="1165" spans="2:65" s="1" customFormat="1" ht="16.5" customHeight="1">
      <c r="B1165" s="37"/>
      <c r="C1165" s="186" t="s">
        <v>1266</v>
      </c>
      <c r="D1165" s="186" t="s">
        <v>220</v>
      </c>
      <c r="E1165" s="187" t="s">
        <v>1267</v>
      </c>
      <c r="F1165" s="188" t="s">
        <v>1268</v>
      </c>
      <c r="G1165" s="189" t="s">
        <v>236</v>
      </c>
      <c r="H1165" s="190">
        <v>192</v>
      </c>
      <c r="I1165" s="191"/>
      <c r="J1165" s="192">
        <f>ROUND(I1165*H1165,2)</f>
        <v>0</v>
      </c>
      <c r="K1165" s="188" t="s">
        <v>224</v>
      </c>
      <c r="L1165" s="57"/>
      <c r="M1165" s="193" t="s">
        <v>21</v>
      </c>
      <c r="N1165" s="194" t="s">
        <v>43</v>
      </c>
      <c r="O1165" s="38"/>
      <c r="P1165" s="195">
        <f>O1165*H1165</f>
        <v>0</v>
      </c>
      <c r="Q1165" s="195">
        <v>0</v>
      </c>
      <c r="R1165" s="195">
        <f>Q1165*H1165</f>
        <v>0</v>
      </c>
      <c r="S1165" s="195">
        <v>0</v>
      </c>
      <c r="T1165" s="196">
        <f>S1165*H1165</f>
        <v>0</v>
      </c>
      <c r="AR1165" s="20" t="s">
        <v>225</v>
      </c>
      <c r="AT1165" s="20" t="s">
        <v>220</v>
      </c>
      <c r="AU1165" s="20" t="s">
        <v>82</v>
      </c>
      <c r="AY1165" s="20" t="s">
        <v>219</v>
      </c>
      <c r="BE1165" s="197">
        <f>IF(N1165="základní",J1165,0)</f>
        <v>0</v>
      </c>
      <c r="BF1165" s="197">
        <f>IF(N1165="snížená",J1165,0)</f>
        <v>0</v>
      </c>
      <c r="BG1165" s="197">
        <f>IF(N1165="zákl. přenesená",J1165,0)</f>
        <v>0</v>
      </c>
      <c r="BH1165" s="197">
        <f>IF(N1165="sníž. přenesená",J1165,0)</f>
        <v>0</v>
      </c>
      <c r="BI1165" s="197">
        <f>IF(N1165="nulová",J1165,0)</f>
        <v>0</v>
      </c>
      <c r="BJ1165" s="20" t="s">
        <v>80</v>
      </c>
      <c r="BK1165" s="197">
        <f>ROUND(I1165*H1165,2)</f>
        <v>0</v>
      </c>
      <c r="BL1165" s="20" t="s">
        <v>225</v>
      </c>
      <c r="BM1165" s="20" t="s">
        <v>1269</v>
      </c>
    </row>
    <row r="1166" spans="2:63" s="10" customFormat="1" ht="29.85" customHeight="1">
      <c r="B1166" s="172"/>
      <c r="C1166" s="173"/>
      <c r="D1166" s="174" t="s">
        <v>71</v>
      </c>
      <c r="E1166" s="198" t="s">
        <v>1270</v>
      </c>
      <c r="F1166" s="198" t="s">
        <v>1271</v>
      </c>
      <c r="G1166" s="173"/>
      <c r="H1166" s="173"/>
      <c r="I1166" s="176"/>
      <c r="J1166" s="199">
        <f>BK1166</f>
        <v>0</v>
      </c>
      <c r="K1166" s="173"/>
      <c r="L1166" s="178"/>
      <c r="M1166" s="179"/>
      <c r="N1166" s="180"/>
      <c r="O1166" s="180"/>
      <c r="P1166" s="181">
        <f>SUM(P1167:P1169)</f>
        <v>0</v>
      </c>
      <c r="Q1166" s="180"/>
      <c r="R1166" s="181">
        <f>SUM(R1167:R1169)</f>
        <v>0</v>
      </c>
      <c r="S1166" s="180"/>
      <c r="T1166" s="182">
        <f>SUM(T1167:T1169)</f>
        <v>0</v>
      </c>
      <c r="AR1166" s="183" t="s">
        <v>80</v>
      </c>
      <c r="AT1166" s="184" t="s">
        <v>71</v>
      </c>
      <c r="AU1166" s="184" t="s">
        <v>80</v>
      </c>
      <c r="AY1166" s="183" t="s">
        <v>219</v>
      </c>
      <c r="BK1166" s="185">
        <f>SUM(BK1167:BK1169)</f>
        <v>0</v>
      </c>
    </row>
    <row r="1167" spans="2:65" s="1" customFormat="1" ht="16.5" customHeight="1">
      <c r="B1167" s="37"/>
      <c r="C1167" s="186" t="s">
        <v>760</v>
      </c>
      <c r="D1167" s="186" t="s">
        <v>220</v>
      </c>
      <c r="E1167" s="187" t="s">
        <v>1272</v>
      </c>
      <c r="F1167" s="188" t="s">
        <v>1273</v>
      </c>
      <c r="G1167" s="189" t="s">
        <v>1055</v>
      </c>
      <c r="H1167" s="190">
        <v>236</v>
      </c>
      <c r="I1167" s="191"/>
      <c r="J1167" s="192">
        <f>ROUND(I1167*H1167,2)</f>
        <v>0</v>
      </c>
      <c r="K1167" s="188" t="s">
        <v>224</v>
      </c>
      <c r="L1167" s="57"/>
      <c r="M1167" s="193" t="s">
        <v>21</v>
      </c>
      <c r="N1167" s="194" t="s">
        <v>43</v>
      </c>
      <c r="O1167" s="38"/>
      <c r="P1167" s="195">
        <f>O1167*H1167</f>
        <v>0</v>
      </c>
      <c r="Q1167" s="195">
        <v>0</v>
      </c>
      <c r="R1167" s="195">
        <f>Q1167*H1167</f>
        <v>0</v>
      </c>
      <c r="S1167" s="195">
        <v>0</v>
      </c>
      <c r="T1167" s="196">
        <f>S1167*H1167</f>
        <v>0</v>
      </c>
      <c r="AR1167" s="20" t="s">
        <v>225</v>
      </c>
      <c r="AT1167" s="20" t="s">
        <v>220</v>
      </c>
      <c r="AU1167" s="20" t="s">
        <v>82</v>
      </c>
      <c r="AY1167" s="20" t="s">
        <v>219</v>
      </c>
      <c r="BE1167" s="197">
        <f>IF(N1167="základní",J1167,0)</f>
        <v>0</v>
      </c>
      <c r="BF1167" s="197">
        <f>IF(N1167="snížená",J1167,0)</f>
        <v>0</v>
      </c>
      <c r="BG1167" s="197">
        <f>IF(N1167="zákl. přenesená",J1167,0)</f>
        <v>0</v>
      </c>
      <c r="BH1167" s="197">
        <f>IF(N1167="sníž. přenesená",J1167,0)</f>
        <v>0</v>
      </c>
      <c r="BI1167" s="197">
        <f>IF(N1167="nulová",J1167,0)</f>
        <v>0</v>
      </c>
      <c r="BJ1167" s="20" t="s">
        <v>80</v>
      </c>
      <c r="BK1167" s="197">
        <f>ROUND(I1167*H1167,2)</f>
        <v>0</v>
      </c>
      <c r="BL1167" s="20" t="s">
        <v>225</v>
      </c>
      <c r="BM1167" s="20" t="s">
        <v>1274</v>
      </c>
    </row>
    <row r="1168" spans="2:65" s="1" customFormat="1" ht="16.5" customHeight="1">
      <c r="B1168" s="37"/>
      <c r="C1168" s="186" t="s">
        <v>1275</v>
      </c>
      <c r="D1168" s="186" t="s">
        <v>220</v>
      </c>
      <c r="E1168" s="187" t="s">
        <v>1276</v>
      </c>
      <c r="F1168" s="188" t="s">
        <v>1277</v>
      </c>
      <c r="G1168" s="189" t="s">
        <v>1055</v>
      </c>
      <c r="H1168" s="190">
        <v>6536</v>
      </c>
      <c r="I1168" s="191"/>
      <c r="J1168" s="192">
        <f>ROUND(I1168*H1168,2)</f>
        <v>0</v>
      </c>
      <c r="K1168" s="188" t="s">
        <v>224</v>
      </c>
      <c r="L1168" s="57"/>
      <c r="M1168" s="193" t="s">
        <v>21</v>
      </c>
      <c r="N1168" s="194" t="s">
        <v>43</v>
      </c>
      <c r="O1168" s="38"/>
      <c r="P1168" s="195">
        <f>O1168*H1168</f>
        <v>0</v>
      </c>
      <c r="Q1168" s="195">
        <v>0</v>
      </c>
      <c r="R1168" s="195">
        <f>Q1168*H1168</f>
        <v>0</v>
      </c>
      <c r="S1168" s="195">
        <v>0</v>
      </c>
      <c r="T1168" s="196">
        <f>S1168*H1168</f>
        <v>0</v>
      </c>
      <c r="AR1168" s="20" t="s">
        <v>225</v>
      </c>
      <c r="AT1168" s="20" t="s">
        <v>220</v>
      </c>
      <c r="AU1168" s="20" t="s">
        <v>82</v>
      </c>
      <c r="AY1168" s="20" t="s">
        <v>219</v>
      </c>
      <c r="BE1168" s="197">
        <f>IF(N1168="základní",J1168,0)</f>
        <v>0</v>
      </c>
      <c r="BF1168" s="197">
        <f>IF(N1168="snížená",J1168,0)</f>
        <v>0</v>
      </c>
      <c r="BG1168" s="197">
        <f>IF(N1168="zákl. přenesená",J1168,0)</f>
        <v>0</v>
      </c>
      <c r="BH1168" s="197">
        <f>IF(N1168="sníž. přenesená",J1168,0)</f>
        <v>0</v>
      </c>
      <c r="BI1168" s="197">
        <f>IF(N1168="nulová",J1168,0)</f>
        <v>0</v>
      </c>
      <c r="BJ1168" s="20" t="s">
        <v>80</v>
      </c>
      <c r="BK1168" s="197">
        <f>ROUND(I1168*H1168,2)</f>
        <v>0</v>
      </c>
      <c r="BL1168" s="20" t="s">
        <v>225</v>
      </c>
      <c r="BM1168" s="20" t="s">
        <v>1278</v>
      </c>
    </row>
    <row r="1169" spans="2:65" s="1" customFormat="1" ht="16.5" customHeight="1">
      <c r="B1169" s="37"/>
      <c r="C1169" s="186" t="s">
        <v>761</v>
      </c>
      <c r="D1169" s="186" t="s">
        <v>220</v>
      </c>
      <c r="E1169" s="187" t="s">
        <v>1279</v>
      </c>
      <c r="F1169" s="188" t="s">
        <v>1280</v>
      </c>
      <c r="G1169" s="189" t="s">
        <v>1055</v>
      </c>
      <c r="H1169" s="190">
        <v>236</v>
      </c>
      <c r="I1169" s="191"/>
      <c r="J1169" s="192">
        <f>ROUND(I1169*H1169,2)</f>
        <v>0</v>
      </c>
      <c r="K1169" s="188" t="s">
        <v>224</v>
      </c>
      <c r="L1169" s="57"/>
      <c r="M1169" s="193" t="s">
        <v>21</v>
      </c>
      <c r="N1169" s="194" t="s">
        <v>43</v>
      </c>
      <c r="O1169" s="38"/>
      <c r="P1169" s="195">
        <f>O1169*H1169</f>
        <v>0</v>
      </c>
      <c r="Q1169" s="195">
        <v>0</v>
      </c>
      <c r="R1169" s="195">
        <f>Q1169*H1169</f>
        <v>0</v>
      </c>
      <c r="S1169" s="195">
        <v>0</v>
      </c>
      <c r="T1169" s="196">
        <f>S1169*H1169</f>
        <v>0</v>
      </c>
      <c r="AR1169" s="20" t="s">
        <v>225</v>
      </c>
      <c r="AT1169" s="20" t="s">
        <v>220</v>
      </c>
      <c r="AU1169" s="20" t="s">
        <v>82</v>
      </c>
      <c r="AY1169" s="20" t="s">
        <v>219</v>
      </c>
      <c r="BE1169" s="197">
        <f>IF(N1169="základní",J1169,0)</f>
        <v>0</v>
      </c>
      <c r="BF1169" s="197">
        <f>IF(N1169="snížená",J1169,0)</f>
        <v>0</v>
      </c>
      <c r="BG1169" s="197">
        <f>IF(N1169="zákl. přenesená",J1169,0)</f>
        <v>0</v>
      </c>
      <c r="BH1169" s="197">
        <f>IF(N1169="sníž. přenesená",J1169,0)</f>
        <v>0</v>
      </c>
      <c r="BI1169" s="197">
        <f>IF(N1169="nulová",J1169,0)</f>
        <v>0</v>
      </c>
      <c r="BJ1169" s="20" t="s">
        <v>80</v>
      </c>
      <c r="BK1169" s="197">
        <f>ROUND(I1169*H1169,2)</f>
        <v>0</v>
      </c>
      <c r="BL1169" s="20" t="s">
        <v>225</v>
      </c>
      <c r="BM1169" s="20" t="s">
        <v>1281</v>
      </c>
    </row>
    <row r="1170" spans="2:63" s="10" customFormat="1" ht="29.85" customHeight="1">
      <c r="B1170" s="172"/>
      <c r="C1170" s="173"/>
      <c r="D1170" s="174" t="s">
        <v>71</v>
      </c>
      <c r="E1170" s="198" t="s">
        <v>1282</v>
      </c>
      <c r="F1170" s="198" t="s">
        <v>1283</v>
      </c>
      <c r="G1170" s="173"/>
      <c r="H1170" s="173"/>
      <c r="I1170" s="176"/>
      <c r="J1170" s="199">
        <f>BK1170</f>
        <v>0</v>
      </c>
      <c r="K1170" s="173"/>
      <c r="L1170" s="178"/>
      <c r="M1170" s="179"/>
      <c r="N1170" s="180"/>
      <c r="O1170" s="180"/>
      <c r="P1170" s="181">
        <f>P1171</f>
        <v>0</v>
      </c>
      <c r="Q1170" s="180"/>
      <c r="R1170" s="181">
        <f>R1171</f>
        <v>0</v>
      </c>
      <c r="S1170" s="180"/>
      <c r="T1170" s="182">
        <f>T1171</f>
        <v>0</v>
      </c>
      <c r="AR1170" s="183" t="s">
        <v>80</v>
      </c>
      <c r="AT1170" s="184" t="s">
        <v>71</v>
      </c>
      <c r="AU1170" s="184" t="s">
        <v>80</v>
      </c>
      <c r="AY1170" s="183" t="s">
        <v>219</v>
      </c>
      <c r="BK1170" s="185">
        <f>BK1171</f>
        <v>0</v>
      </c>
    </row>
    <row r="1171" spans="2:65" s="1" customFormat="1" ht="16.5" customHeight="1">
      <c r="B1171" s="37"/>
      <c r="C1171" s="186" t="s">
        <v>1284</v>
      </c>
      <c r="D1171" s="186" t="s">
        <v>220</v>
      </c>
      <c r="E1171" s="187" t="s">
        <v>1285</v>
      </c>
      <c r="F1171" s="188" t="s">
        <v>1286</v>
      </c>
      <c r="G1171" s="189" t="s">
        <v>236</v>
      </c>
      <c r="H1171" s="190">
        <v>138</v>
      </c>
      <c r="I1171" s="191"/>
      <c r="J1171" s="192">
        <f>ROUND(I1171*H1171,2)</f>
        <v>0</v>
      </c>
      <c r="K1171" s="188" t="s">
        <v>224</v>
      </c>
      <c r="L1171" s="57"/>
      <c r="M1171" s="193" t="s">
        <v>21</v>
      </c>
      <c r="N1171" s="194" t="s">
        <v>43</v>
      </c>
      <c r="O1171" s="38"/>
      <c r="P1171" s="195">
        <f>O1171*H1171</f>
        <v>0</v>
      </c>
      <c r="Q1171" s="195">
        <v>0</v>
      </c>
      <c r="R1171" s="195">
        <f>Q1171*H1171</f>
        <v>0</v>
      </c>
      <c r="S1171" s="195">
        <v>0</v>
      </c>
      <c r="T1171" s="196">
        <f>S1171*H1171</f>
        <v>0</v>
      </c>
      <c r="AR1171" s="20" t="s">
        <v>225</v>
      </c>
      <c r="AT1171" s="20" t="s">
        <v>220</v>
      </c>
      <c r="AU1171" s="20" t="s">
        <v>82</v>
      </c>
      <c r="AY1171" s="20" t="s">
        <v>219</v>
      </c>
      <c r="BE1171" s="197">
        <f>IF(N1171="základní",J1171,0)</f>
        <v>0</v>
      </c>
      <c r="BF1171" s="197">
        <f>IF(N1171="snížená",J1171,0)</f>
        <v>0</v>
      </c>
      <c r="BG1171" s="197">
        <f>IF(N1171="zákl. přenesená",J1171,0)</f>
        <v>0</v>
      </c>
      <c r="BH1171" s="197">
        <f>IF(N1171="sníž. přenesená",J1171,0)</f>
        <v>0</v>
      </c>
      <c r="BI1171" s="197">
        <f>IF(N1171="nulová",J1171,0)</f>
        <v>0</v>
      </c>
      <c r="BJ1171" s="20" t="s">
        <v>80</v>
      </c>
      <c r="BK1171" s="197">
        <f>ROUND(I1171*H1171,2)</f>
        <v>0</v>
      </c>
      <c r="BL1171" s="20" t="s">
        <v>225</v>
      </c>
      <c r="BM1171" s="20" t="s">
        <v>1287</v>
      </c>
    </row>
    <row r="1172" spans="2:63" s="10" customFormat="1" ht="29.85" customHeight="1">
      <c r="B1172" s="172"/>
      <c r="C1172" s="173"/>
      <c r="D1172" s="174" t="s">
        <v>71</v>
      </c>
      <c r="E1172" s="198" t="s">
        <v>1288</v>
      </c>
      <c r="F1172" s="198" t="s">
        <v>1289</v>
      </c>
      <c r="G1172" s="173"/>
      <c r="H1172" s="173"/>
      <c r="I1172" s="176"/>
      <c r="J1172" s="199">
        <f>BK1172</f>
        <v>0</v>
      </c>
      <c r="K1172" s="173"/>
      <c r="L1172" s="178"/>
      <c r="M1172" s="179"/>
      <c r="N1172" s="180"/>
      <c r="O1172" s="180"/>
      <c r="P1172" s="181">
        <f>P1173</f>
        <v>0</v>
      </c>
      <c r="Q1172" s="180"/>
      <c r="R1172" s="181">
        <f>R1173</f>
        <v>0</v>
      </c>
      <c r="S1172" s="180"/>
      <c r="T1172" s="182">
        <f>T1173</f>
        <v>0</v>
      </c>
      <c r="AR1172" s="183" t="s">
        <v>80</v>
      </c>
      <c r="AT1172" s="184" t="s">
        <v>71</v>
      </c>
      <c r="AU1172" s="184" t="s">
        <v>80</v>
      </c>
      <c r="AY1172" s="183" t="s">
        <v>219</v>
      </c>
      <c r="BK1172" s="185">
        <f>BK1173</f>
        <v>0</v>
      </c>
    </row>
    <row r="1173" spans="2:65" s="1" customFormat="1" ht="16.5" customHeight="1">
      <c r="B1173" s="37"/>
      <c r="C1173" s="186" t="s">
        <v>763</v>
      </c>
      <c r="D1173" s="186" t="s">
        <v>220</v>
      </c>
      <c r="E1173" s="187" t="s">
        <v>1290</v>
      </c>
      <c r="F1173" s="188" t="s">
        <v>1291</v>
      </c>
      <c r="G1173" s="189" t="s">
        <v>1055</v>
      </c>
      <c r="H1173" s="190">
        <v>1766</v>
      </c>
      <c r="I1173" s="191"/>
      <c r="J1173" s="192">
        <f>ROUND(I1173*H1173,2)</f>
        <v>0</v>
      </c>
      <c r="K1173" s="188" t="s">
        <v>224</v>
      </c>
      <c r="L1173" s="57"/>
      <c r="M1173" s="193" t="s">
        <v>21</v>
      </c>
      <c r="N1173" s="194" t="s">
        <v>43</v>
      </c>
      <c r="O1173" s="38"/>
      <c r="P1173" s="195">
        <f>O1173*H1173</f>
        <v>0</v>
      </c>
      <c r="Q1173" s="195">
        <v>0</v>
      </c>
      <c r="R1173" s="195">
        <f>Q1173*H1173</f>
        <v>0</v>
      </c>
      <c r="S1173" s="195">
        <v>0</v>
      </c>
      <c r="T1173" s="196">
        <f>S1173*H1173</f>
        <v>0</v>
      </c>
      <c r="AR1173" s="20" t="s">
        <v>225</v>
      </c>
      <c r="AT1173" s="20" t="s">
        <v>220</v>
      </c>
      <c r="AU1173" s="20" t="s">
        <v>82</v>
      </c>
      <c r="AY1173" s="20" t="s">
        <v>219</v>
      </c>
      <c r="BE1173" s="197">
        <f>IF(N1173="základní",J1173,0)</f>
        <v>0</v>
      </c>
      <c r="BF1173" s="197">
        <f>IF(N1173="snížená",J1173,0)</f>
        <v>0</v>
      </c>
      <c r="BG1173" s="197">
        <f>IF(N1173="zákl. přenesená",J1173,0)</f>
        <v>0</v>
      </c>
      <c r="BH1173" s="197">
        <f>IF(N1173="sníž. přenesená",J1173,0)</f>
        <v>0</v>
      </c>
      <c r="BI1173" s="197">
        <f>IF(N1173="nulová",J1173,0)</f>
        <v>0</v>
      </c>
      <c r="BJ1173" s="20" t="s">
        <v>80</v>
      </c>
      <c r="BK1173" s="197">
        <f>ROUND(I1173*H1173,2)</f>
        <v>0</v>
      </c>
      <c r="BL1173" s="20" t="s">
        <v>225</v>
      </c>
      <c r="BM1173" s="20" t="s">
        <v>1292</v>
      </c>
    </row>
    <row r="1174" spans="2:63" s="10" customFormat="1" ht="29.85" customHeight="1">
      <c r="B1174" s="172"/>
      <c r="C1174" s="173"/>
      <c r="D1174" s="174" t="s">
        <v>71</v>
      </c>
      <c r="E1174" s="198" t="s">
        <v>1293</v>
      </c>
      <c r="F1174" s="198" t="s">
        <v>1294</v>
      </c>
      <c r="G1174" s="173"/>
      <c r="H1174" s="173"/>
      <c r="I1174" s="176"/>
      <c r="J1174" s="199">
        <f>BK1174</f>
        <v>0</v>
      </c>
      <c r="K1174" s="173"/>
      <c r="L1174" s="178"/>
      <c r="M1174" s="179"/>
      <c r="N1174" s="180"/>
      <c r="O1174" s="180"/>
      <c r="P1174" s="181">
        <f>P1175</f>
        <v>0</v>
      </c>
      <c r="Q1174" s="180"/>
      <c r="R1174" s="181">
        <f>R1175</f>
        <v>0</v>
      </c>
      <c r="S1174" s="180"/>
      <c r="T1174" s="182">
        <f>T1175</f>
        <v>0</v>
      </c>
      <c r="AR1174" s="183" t="s">
        <v>80</v>
      </c>
      <c r="AT1174" s="184" t="s">
        <v>71</v>
      </c>
      <c r="AU1174" s="184" t="s">
        <v>80</v>
      </c>
      <c r="AY1174" s="183" t="s">
        <v>219</v>
      </c>
      <c r="BK1174" s="185">
        <f>BK1175</f>
        <v>0</v>
      </c>
    </row>
    <row r="1175" spans="2:65" s="1" customFormat="1" ht="16.5" customHeight="1">
      <c r="B1175" s="37"/>
      <c r="C1175" s="186" t="s">
        <v>1295</v>
      </c>
      <c r="D1175" s="186" t="s">
        <v>220</v>
      </c>
      <c r="E1175" s="187" t="s">
        <v>1296</v>
      </c>
      <c r="F1175" s="188" t="s">
        <v>1297</v>
      </c>
      <c r="G1175" s="189" t="s">
        <v>1055</v>
      </c>
      <c r="H1175" s="190">
        <v>195</v>
      </c>
      <c r="I1175" s="191"/>
      <c r="J1175" s="192">
        <f>ROUND(I1175*H1175,2)</f>
        <v>0</v>
      </c>
      <c r="K1175" s="188" t="s">
        <v>224</v>
      </c>
      <c r="L1175" s="57"/>
      <c r="M1175" s="193" t="s">
        <v>21</v>
      </c>
      <c r="N1175" s="194" t="s">
        <v>43</v>
      </c>
      <c r="O1175" s="38"/>
      <c r="P1175" s="195">
        <f>O1175*H1175</f>
        <v>0</v>
      </c>
      <c r="Q1175" s="195">
        <v>0</v>
      </c>
      <c r="R1175" s="195">
        <f>Q1175*H1175</f>
        <v>0</v>
      </c>
      <c r="S1175" s="195">
        <v>0</v>
      </c>
      <c r="T1175" s="196">
        <f>S1175*H1175</f>
        <v>0</v>
      </c>
      <c r="AR1175" s="20" t="s">
        <v>225</v>
      </c>
      <c r="AT1175" s="20" t="s">
        <v>220</v>
      </c>
      <c r="AU1175" s="20" t="s">
        <v>82</v>
      </c>
      <c r="AY1175" s="20" t="s">
        <v>219</v>
      </c>
      <c r="BE1175" s="197">
        <f>IF(N1175="základní",J1175,0)</f>
        <v>0</v>
      </c>
      <c r="BF1175" s="197">
        <f>IF(N1175="snížená",J1175,0)</f>
        <v>0</v>
      </c>
      <c r="BG1175" s="197">
        <f>IF(N1175="zákl. přenesená",J1175,0)</f>
        <v>0</v>
      </c>
      <c r="BH1175" s="197">
        <f>IF(N1175="sníž. přenesená",J1175,0)</f>
        <v>0</v>
      </c>
      <c r="BI1175" s="197">
        <f>IF(N1175="nulová",J1175,0)</f>
        <v>0</v>
      </c>
      <c r="BJ1175" s="20" t="s">
        <v>80</v>
      </c>
      <c r="BK1175" s="197">
        <f>ROUND(I1175*H1175,2)</f>
        <v>0</v>
      </c>
      <c r="BL1175" s="20" t="s">
        <v>225</v>
      </c>
      <c r="BM1175" s="20" t="s">
        <v>1298</v>
      </c>
    </row>
    <row r="1176" spans="2:63" s="10" customFormat="1" ht="29.85" customHeight="1">
      <c r="B1176" s="172"/>
      <c r="C1176" s="173"/>
      <c r="D1176" s="174" t="s">
        <v>71</v>
      </c>
      <c r="E1176" s="198" t="s">
        <v>1299</v>
      </c>
      <c r="F1176" s="198" t="s">
        <v>1300</v>
      </c>
      <c r="G1176" s="173"/>
      <c r="H1176" s="173"/>
      <c r="I1176" s="176"/>
      <c r="J1176" s="199">
        <f>BK1176</f>
        <v>0</v>
      </c>
      <c r="K1176" s="173"/>
      <c r="L1176" s="178"/>
      <c r="M1176" s="179"/>
      <c r="N1176" s="180"/>
      <c r="O1176" s="180"/>
      <c r="P1176" s="181">
        <f>P1177</f>
        <v>0</v>
      </c>
      <c r="Q1176" s="180"/>
      <c r="R1176" s="181">
        <f>R1177</f>
        <v>0</v>
      </c>
      <c r="S1176" s="180"/>
      <c r="T1176" s="182">
        <f>T1177</f>
        <v>0</v>
      </c>
      <c r="AR1176" s="183" t="s">
        <v>80</v>
      </c>
      <c r="AT1176" s="184" t="s">
        <v>71</v>
      </c>
      <c r="AU1176" s="184" t="s">
        <v>80</v>
      </c>
      <c r="AY1176" s="183" t="s">
        <v>219</v>
      </c>
      <c r="BK1176" s="185">
        <f>BK1177</f>
        <v>0</v>
      </c>
    </row>
    <row r="1177" spans="2:65" s="1" customFormat="1" ht="16.5" customHeight="1">
      <c r="B1177" s="37"/>
      <c r="C1177" s="186" t="s">
        <v>764</v>
      </c>
      <c r="D1177" s="186" t="s">
        <v>220</v>
      </c>
      <c r="E1177" s="187" t="s">
        <v>1301</v>
      </c>
      <c r="F1177" s="188" t="s">
        <v>1302</v>
      </c>
      <c r="G1177" s="189" t="s">
        <v>236</v>
      </c>
      <c r="H1177" s="190">
        <v>18</v>
      </c>
      <c r="I1177" s="191"/>
      <c r="J1177" s="192">
        <f>ROUND(I1177*H1177,2)</f>
        <v>0</v>
      </c>
      <c r="K1177" s="188" t="s">
        <v>224</v>
      </c>
      <c r="L1177" s="57"/>
      <c r="M1177" s="193" t="s">
        <v>21</v>
      </c>
      <c r="N1177" s="194" t="s">
        <v>43</v>
      </c>
      <c r="O1177" s="38"/>
      <c r="P1177" s="195">
        <f>O1177*H1177</f>
        <v>0</v>
      </c>
      <c r="Q1177" s="195">
        <v>0</v>
      </c>
      <c r="R1177" s="195">
        <f>Q1177*H1177</f>
        <v>0</v>
      </c>
      <c r="S1177" s="195">
        <v>0</v>
      </c>
      <c r="T1177" s="196">
        <f>S1177*H1177</f>
        <v>0</v>
      </c>
      <c r="AR1177" s="20" t="s">
        <v>225</v>
      </c>
      <c r="AT1177" s="20" t="s">
        <v>220</v>
      </c>
      <c r="AU1177" s="20" t="s">
        <v>82</v>
      </c>
      <c r="AY1177" s="20" t="s">
        <v>219</v>
      </c>
      <c r="BE1177" s="197">
        <f>IF(N1177="základní",J1177,0)</f>
        <v>0</v>
      </c>
      <c r="BF1177" s="197">
        <f>IF(N1177="snížená",J1177,0)</f>
        <v>0</v>
      </c>
      <c r="BG1177" s="197">
        <f>IF(N1177="zákl. přenesená",J1177,0)</f>
        <v>0</v>
      </c>
      <c r="BH1177" s="197">
        <f>IF(N1177="sníž. přenesená",J1177,0)</f>
        <v>0</v>
      </c>
      <c r="BI1177" s="197">
        <f>IF(N1177="nulová",J1177,0)</f>
        <v>0</v>
      </c>
      <c r="BJ1177" s="20" t="s">
        <v>80</v>
      </c>
      <c r="BK1177" s="197">
        <f>ROUND(I1177*H1177,2)</f>
        <v>0</v>
      </c>
      <c r="BL1177" s="20" t="s">
        <v>225</v>
      </c>
      <c r="BM1177" s="20" t="s">
        <v>1303</v>
      </c>
    </row>
    <row r="1178" spans="2:63" s="10" customFormat="1" ht="29.85" customHeight="1">
      <c r="B1178" s="172"/>
      <c r="C1178" s="173"/>
      <c r="D1178" s="174" t="s">
        <v>71</v>
      </c>
      <c r="E1178" s="198" t="s">
        <v>1304</v>
      </c>
      <c r="F1178" s="198" t="s">
        <v>1305</v>
      </c>
      <c r="G1178" s="173"/>
      <c r="H1178" s="173"/>
      <c r="I1178" s="176"/>
      <c r="J1178" s="199">
        <f>BK1178</f>
        <v>0</v>
      </c>
      <c r="K1178" s="173"/>
      <c r="L1178" s="178"/>
      <c r="M1178" s="179"/>
      <c r="N1178" s="180"/>
      <c r="O1178" s="180"/>
      <c r="P1178" s="181">
        <f>P1179</f>
        <v>0</v>
      </c>
      <c r="Q1178" s="180"/>
      <c r="R1178" s="181">
        <f>R1179</f>
        <v>0</v>
      </c>
      <c r="S1178" s="180"/>
      <c r="T1178" s="182">
        <f>T1179</f>
        <v>0</v>
      </c>
      <c r="AR1178" s="183" t="s">
        <v>80</v>
      </c>
      <c r="AT1178" s="184" t="s">
        <v>71</v>
      </c>
      <c r="AU1178" s="184" t="s">
        <v>80</v>
      </c>
      <c r="AY1178" s="183" t="s">
        <v>219</v>
      </c>
      <c r="BK1178" s="185">
        <f>BK1179</f>
        <v>0</v>
      </c>
    </row>
    <row r="1179" spans="2:65" s="1" customFormat="1" ht="16.5" customHeight="1">
      <c r="B1179" s="37"/>
      <c r="C1179" s="186" t="s">
        <v>1306</v>
      </c>
      <c r="D1179" s="186" t="s">
        <v>220</v>
      </c>
      <c r="E1179" s="187" t="s">
        <v>1307</v>
      </c>
      <c r="F1179" s="188" t="s">
        <v>1308</v>
      </c>
      <c r="G1179" s="189" t="s">
        <v>236</v>
      </c>
      <c r="H1179" s="190">
        <v>69</v>
      </c>
      <c r="I1179" s="191"/>
      <c r="J1179" s="192">
        <f>ROUND(I1179*H1179,2)</f>
        <v>0</v>
      </c>
      <c r="K1179" s="188" t="s">
        <v>224</v>
      </c>
      <c r="L1179" s="57"/>
      <c r="M1179" s="193" t="s">
        <v>21</v>
      </c>
      <c r="N1179" s="194" t="s">
        <v>43</v>
      </c>
      <c r="O1179" s="38"/>
      <c r="P1179" s="195">
        <f>O1179*H1179</f>
        <v>0</v>
      </c>
      <c r="Q1179" s="195">
        <v>0</v>
      </c>
      <c r="R1179" s="195">
        <f>Q1179*H1179</f>
        <v>0</v>
      </c>
      <c r="S1179" s="195">
        <v>0</v>
      </c>
      <c r="T1179" s="196">
        <f>S1179*H1179</f>
        <v>0</v>
      </c>
      <c r="AR1179" s="20" t="s">
        <v>225</v>
      </c>
      <c r="AT1179" s="20" t="s">
        <v>220</v>
      </c>
      <c r="AU1179" s="20" t="s">
        <v>82</v>
      </c>
      <c r="AY1179" s="20" t="s">
        <v>219</v>
      </c>
      <c r="BE1179" s="197">
        <f>IF(N1179="základní",J1179,0)</f>
        <v>0</v>
      </c>
      <c r="BF1179" s="197">
        <f>IF(N1179="snížená",J1179,0)</f>
        <v>0</v>
      </c>
      <c r="BG1179" s="197">
        <f>IF(N1179="zákl. přenesená",J1179,0)</f>
        <v>0</v>
      </c>
      <c r="BH1179" s="197">
        <f>IF(N1179="sníž. přenesená",J1179,0)</f>
        <v>0</v>
      </c>
      <c r="BI1179" s="197">
        <f>IF(N1179="nulová",J1179,0)</f>
        <v>0</v>
      </c>
      <c r="BJ1179" s="20" t="s">
        <v>80</v>
      </c>
      <c r="BK1179" s="197">
        <f>ROUND(I1179*H1179,2)</f>
        <v>0</v>
      </c>
      <c r="BL1179" s="20" t="s">
        <v>225</v>
      </c>
      <c r="BM1179" s="20" t="s">
        <v>1309</v>
      </c>
    </row>
    <row r="1180" spans="2:63" s="10" customFormat="1" ht="29.85" customHeight="1">
      <c r="B1180" s="172"/>
      <c r="C1180" s="173"/>
      <c r="D1180" s="174" t="s">
        <v>71</v>
      </c>
      <c r="E1180" s="198" t="s">
        <v>1310</v>
      </c>
      <c r="F1180" s="198" t="s">
        <v>1311</v>
      </c>
      <c r="G1180" s="173"/>
      <c r="H1180" s="173"/>
      <c r="I1180" s="176"/>
      <c r="J1180" s="199">
        <f>BK1180</f>
        <v>0</v>
      </c>
      <c r="K1180" s="173"/>
      <c r="L1180" s="178"/>
      <c r="M1180" s="179"/>
      <c r="N1180" s="180"/>
      <c r="O1180" s="180"/>
      <c r="P1180" s="181">
        <f>SUM(P1181:P1183)</f>
        <v>0</v>
      </c>
      <c r="Q1180" s="180"/>
      <c r="R1180" s="181">
        <f>SUM(R1181:R1183)</f>
        <v>0</v>
      </c>
      <c r="S1180" s="180"/>
      <c r="T1180" s="182">
        <f>SUM(T1181:T1183)</f>
        <v>0</v>
      </c>
      <c r="AR1180" s="183" t="s">
        <v>80</v>
      </c>
      <c r="AT1180" s="184" t="s">
        <v>71</v>
      </c>
      <c r="AU1180" s="184" t="s">
        <v>80</v>
      </c>
      <c r="AY1180" s="183" t="s">
        <v>219</v>
      </c>
      <c r="BK1180" s="185">
        <f>SUM(BK1181:BK1183)</f>
        <v>0</v>
      </c>
    </row>
    <row r="1181" spans="2:65" s="1" customFormat="1" ht="16.5" customHeight="1">
      <c r="B1181" s="37"/>
      <c r="C1181" s="186" t="s">
        <v>766</v>
      </c>
      <c r="D1181" s="186" t="s">
        <v>220</v>
      </c>
      <c r="E1181" s="187" t="s">
        <v>1312</v>
      </c>
      <c r="F1181" s="188" t="s">
        <v>1313</v>
      </c>
      <c r="G1181" s="189" t="s">
        <v>236</v>
      </c>
      <c r="H1181" s="190">
        <v>69</v>
      </c>
      <c r="I1181" s="191"/>
      <c r="J1181" s="192">
        <f>ROUND(I1181*H1181,2)</f>
        <v>0</v>
      </c>
      <c r="K1181" s="188" t="s">
        <v>224</v>
      </c>
      <c r="L1181" s="57"/>
      <c r="M1181" s="193" t="s">
        <v>21</v>
      </c>
      <c r="N1181" s="194" t="s">
        <v>43</v>
      </c>
      <c r="O1181" s="38"/>
      <c r="P1181" s="195">
        <f>O1181*H1181</f>
        <v>0</v>
      </c>
      <c r="Q1181" s="195">
        <v>0</v>
      </c>
      <c r="R1181" s="195">
        <f>Q1181*H1181</f>
        <v>0</v>
      </c>
      <c r="S1181" s="195">
        <v>0</v>
      </c>
      <c r="T1181" s="196">
        <f>S1181*H1181</f>
        <v>0</v>
      </c>
      <c r="AR1181" s="20" t="s">
        <v>225</v>
      </c>
      <c r="AT1181" s="20" t="s">
        <v>220</v>
      </c>
      <c r="AU1181" s="20" t="s">
        <v>82</v>
      </c>
      <c r="AY1181" s="20" t="s">
        <v>219</v>
      </c>
      <c r="BE1181" s="197">
        <f>IF(N1181="základní",J1181,0)</f>
        <v>0</v>
      </c>
      <c r="BF1181" s="197">
        <f>IF(N1181="snížená",J1181,0)</f>
        <v>0</v>
      </c>
      <c r="BG1181" s="197">
        <f>IF(N1181="zákl. přenesená",J1181,0)</f>
        <v>0</v>
      </c>
      <c r="BH1181" s="197">
        <f>IF(N1181="sníž. přenesená",J1181,0)</f>
        <v>0</v>
      </c>
      <c r="BI1181" s="197">
        <f>IF(N1181="nulová",J1181,0)</f>
        <v>0</v>
      </c>
      <c r="BJ1181" s="20" t="s">
        <v>80</v>
      </c>
      <c r="BK1181" s="197">
        <f>ROUND(I1181*H1181,2)</f>
        <v>0</v>
      </c>
      <c r="BL1181" s="20" t="s">
        <v>225</v>
      </c>
      <c r="BM1181" s="20" t="s">
        <v>1314</v>
      </c>
    </row>
    <row r="1182" spans="2:65" s="1" customFormat="1" ht="16.5" customHeight="1">
      <c r="B1182" s="37"/>
      <c r="C1182" s="186" t="s">
        <v>1315</v>
      </c>
      <c r="D1182" s="186" t="s">
        <v>220</v>
      </c>
      <c r="E1182" s="187" t="s">
        <v>1316</v>
      </c>
      <c r="F1182" s="188" t="s">
        <v>1317</v>
      </c>
      <c r="G1182" s="189" t="s">
        <v>236</v>
      </c>
      <c r="H1182" s="190">
        <v>27</v>
      </c>
      <c r="I1182" s="191"/>
      <c r="J1182" s="192">
        <f>ROUND(I1182*H1182,2)</f>
        <v>0</v>
      </c>
      <c r="K1182" s="188" t="s">
        <v>224</v>
      </c>
      <c r="L1182" s="57"/>
      <c r="M1182" s="193" t="s">
        <v>21</v>
      </c>
      <c r="N1182" s="194" t="s">
        <v>43</v>
      </c>
      <c r="O1182" s="38"/>
      <c r="P1182" s="195">
        <f>O1182*H1182</f>
        <v>0</v>
      </c>
      <c r="Q1182" s="195">
        <v>0</v>
      </c>
      <c r="R1182" s="195">
        <f>Q1182*H1182</f>
        <v>0</v>
      </c>
      <c r="S1182" s="195">
        <v>0</v>
      </c>
      <c r="T1182" s="196">
        <f>S1182*H1182</f>
        <v>0</v>
      </c>
      <c r="AR1182" s="20" t="s">
        <v>225</v>
      </c>
      <c r="AT1182" s="20" t="s">
        <v>220</v>
      </c>
      <c r="AU1182" s="20" t="s">
        <v>82</v>
      </c>
      <c r="AY1182" s="20" t="s">
        <v>219</v>
      </c>
      <c r="BE1182" s="197">
        <f>IF(N1182="základní",J1182,0)</f>
        <v>0</v>
      </c>
      <c r="BF1182" s="197">
        <f>IF(N1182="snížená",J1182,0)</f>
        <v>0</v>
      </c>
      <c r="BG1182" s="197">
        <f>IF(N1182="zákl. přenesená",J1182,0)</f>
        <v>0</v>
      </c>
      <c r="BH1182" s="197">
        <f>IF(N1182="sníž. přenesená",J1182,0)</f>
        <v>0</v>
      </c>
      <c r="BI1182" s="197">
        <f>IF(N1182="nulová",J1182,0)</f>
        <v>0</v>
      </c>
      <c r="BJ1182" s="20" t="s">
        <v>80</v>
      </c>
      <c r="BK1182" s="197">
        <f>ROUND(I1182*H1182,2)</f>
        <v>0</v>
      </c>
      <c r="BL1182" s="20" t="s">
        <v>225</v>
      </c>
      <c r="BM1182" s="20" t="s">
        <v>1318</v>
      </c>
    </row>
    <row r="1183" spans="2:65" s="1" customFormat="1" ht="16.5" customHeight="1">
      <c r="B1183" s="37"/>
      <c r="C1183" s="186" t="s">
        <v>767</v>
      </c>
      <c r="D1183" s="186" t="s">
        <v>220</v>
      </c>
      <c r="E1183" s="187" t="s">
        <v>1319</v>
      </c>
      <c r="F1183" s="188" t="s">
        <v>1320</v>
      </c>
      <c r="G1183" s="189" t="s">
        <v>236</v>
      </c>
      <c r="H1183" s="190">
        <v>38</v>
      </c>
      <c r="I1183" s="191"/>
      <c r="J1183" s="192">
        <f>ROUND(I1183*H1183,2)</f>
        <v>0</v>
      </c>
      <c r="K1183" s="188" t="s">
        <v>224</v>
      </c>
      <c r="L1183" s="57"/>
      <c r="M1183" s="193" t="s">
        <v>21</v>
      </c>
      <c r="N1183" s="194" t="s">
        <v>43</v>
      </c>
      <c r="O1183" s="38"/>
      <c r="P1183" s="195">
        <f>O1183*H1183</f>
        <v>0</v>
      </c>
      <c r="Q1183" s="195">
        <v>0</v>
      </c>
      <c r="R1183" s="195">
        <f>Q1183*H1183</f>
        <v>0</v>
      </c>
      <c r="S1183" s="195">
        <v>0</v>
      </c>
      <c r="T1183" s="196">
        <f>S1183*H1183</f>
        <v>0</v>
      </c>
      <c r="AR1183" s="20" t="s">
        <v>225</v>
      </c>
      <c r="AT1183" s="20" t="s">
        <v>220</v>
      </c>
      <c r="AU1183" s="20" t="s">
        <v>82</v>
      </c>
      <c r="AY1183" s="20" t="s">
        <v>219</v>
      </c>
      <c r="BE1183" s="197">
        <f>IF(N1183="základní",J1183,0)</f>
        <v>0</v>
      </c>
      <c r="BF1183" s="197">
        <f>IF(N1183="snížená",J1183,0)</f>
        <v>0</v>
      </c>
      <c r="BG1183" s="197">
        <f>IF(N1183="zákl. přenesená",J1183,0)</f>
        <v>0</v>
      </c>
      <c r="BH1183" s="197">
        <f>IF(N1183="sníž. přenesená",J1183,0)</f>
        <v>0</v>
      </c>
      <c r="BI1183" s="197">
        <f>IF(N1183="nulová",J1183,0)</f>
        <v>0</v>
      </c>
      <c r="BJ1183" s="20" t="s">
        <v>80</v>
      </c>
      <c r="BK1183" s="197">
        <f>ROUND(I1183*H1183,2)</f>
        <v>0</v>
      </c>
      <c r="BL1183" s="20" t="s">
        <v>225</v>
      </c>
      <c r="BM1183" s="20" t="s">
        <v>1321</v>
      </c>
    </row>
    <row r="1184" spans="2:63" s="10" customFormat="1" ht="29.85" customHeight="1">
      <c r="B1184" s="172"/>
      <c r="C1184" s="173"/>
      <c r="D1184" s="174" t="s">
        <v>71</v>
      </c>
      <c r="E1184" s="198" t="s">
        <v>1322</v>
      </c>
      <c r="F1184" s="198" t="s">
        <v>1323</v>
      </c>
      <c r="G1184" s="173"/>
      <c r="H1184" s="173"/>
      <c r="I1184" s="176"/>
      <c r="J1184" s="199">
        <f>BK1184</f>
        <v>0</v>
      </c>
      <c r="K1184" s="173"/>
      <c r="L1184" s="178"/>
      <c r="M1184" s="179"/>
      <c r="N1184" s="180"/>
      <c r="O1184" s="180"/>
      <c r="P1184" s="181">
        <f>SUM(P1185:P1194)</f>
        <v>0</v>
      </c>
      <c r="Q1184" s="180"/>
      <c r="R1184" s="181">
        <f>SUM(R1185:R1194)</f>
        <v>0</v>
      </c>
      <c r="S1184" s="180"/>
      <c r="T1184" s="182">
        <f>SUM(T1185:T1194)</f>
        <v>0</v>
      </c>
      <c r="AR1184" s="183" t="s">
        <v>80</v>
      </c>
      <c r="AT1184" s="184" t="s">
        <v>71</v>
      </c>
      <c r="AU1184" s="184" t="s">
        <v>80</v>
      </c>
      <c r="AY1184" s="183" t="s">
        <v>219</v>
      </c>
      <c r="BK1184" s="185">
        <f>SUM(BK1185:BK1194)</f>
        <v>0</v>
      </c>
    </row>
    <row r="1185" spans="2:65" s="1" customFormat="1" ht="16.5" customHeight="1">
      <c r="B1185" s="37"/>
      <c r="C1185" s="186" t="s">
        <v>1324</v>
      </c>
      <c r="D1185" s="186" t="s">
        <v>220</v>
      </c>
      <c r="E1185" s="187" t="s">
        <v>1325</v>
      </c>
      <c r="F1185" s="188" t="s">
        <v>1326</v>
      </c>
      <c r="G1185" s="189" t="s">
        <v>1055</v>
      </c>
      <c r="H1185" s="190">
        <v>180</v>
      </c>
      <c r="I1185" s="191"/>
      <c r="J1185" s="192">
        <f aca="true" t="shared" si="250" ref="J1185:J1194">ROUND(I1185*H1185,2)</f>
        <v>0</v>
      </c>
      <c r="K1185" s="188" t="s">
        <v>224</v>
      </c>
      <c r="L1185" s="57"/>
      <c r="M1185" s="193" t="s">
        <v>21</v>
      </c>
      <c r="N1185" s="194" t="s">
        <v>43</v>
      </c>
      <c r="O1185" s="38"/>
      <c r="P1185" s="195">
        <f aca="true" t="shared" si="251" ref="P1185:P1194">O1185*H1185</f>
        <v>0</v>
      </c>
      <c r="Q1185" s="195">
        <v>0</v>
      </c>
      <c r="R1185" s="195">
        <f aca="true" t="shared" si="252" ref="R1185:R1194">Q1185*H1185</f>
        <v>0</v>
      </c>
      <c r="S1185" s="195">
        <v>0</v>
      </c>
      <c r="T1185" s="196">
        <f aca="true" t="shared" si="253" ref="T1185:T1194">S1185*H1185</f>
        <v>0</v>
      </c>
      <c r="AR1185" s="20" t="s">
        <v>225</v>
      </c>
      <c r="AT1185" s="20" t="s">
        <v>220</v>
      </c>
      <c r="AU1185" s="20" t="s">
        <v>82</v>
      </c>
      <c r="AY1185" s="20" t="s">
        <v>219</v>
      </c>
      <c r="BE1185" s="197">
        <f aca="true" t="shared" si="254" ref="BE1185:BE1194">IF(N1185="základní",J1185,0)</f>
        <v>0</v>
      </c>
      <c r="BF1185" s="197">
        <f aca="true" t="shared" si="255" ref="BF1185:BF1194">IF(N1185="snížená",J1185,0)</f>
        <v>0</v>
      </c>
      <c r="BG1185" s="197">
        <f aca="true" t="shared" si="256" ref="BG1185:BG1194">IF(N1185="zákl. přenesená",J1185,0)</f>
        <v>0</v>
      </c>
      <c r="BH1185" s="197">
        <f aca="true" t="shared" si="257" ref="BH1185:BH1194">IF(N1185="sníž. přenesená",J1185,0)</f>
        <v>0</v>
      </c>
      <c r="BI1185" s="197">
        <f aca="true" t="shared" si="258" ref="BI1185:BI1194">IF(N1185="nulová",J1185,0)</f>
        <v>0</v>
      </c>
      <c r="BJ1185" s="20" t="s">
        <v>80</v>
      </c>
      <c r="BK1185" s="197">
        <f aca="true" t="shared" si="259" ref="BK1185:BK1194">ROUND(I1185*H1185,2)</f>
        <v>0</v>
      </c>
      <c r="BL1185" s="20" t="s">
        <v>225</v>
      </c>
      <c r="BM1185" s="20" t="s">
        <v>1327</v>
      </c>
    </row>
    <row r="1186" spans="2:65" s="1" customFormat="1" ht="16.5" customHeight="1">
      <c r="B1186" s="37"/>
      <c r="C1186" s="186" t="s">
        <v>769</v>
      </c>
      <c r="D1186" s="186" t="s">
        <v>220</v>
      </c>
      <c r="E1186" s="187" t="s">
        <v>1328</v>
      </c>
      <c r="F1186" s="188" t="s">
        <v>1329</v>
      </c>
      <c r="G1186" s="189" t="s">
        <v>236</v>
      </c>
      <c r="H1186" s="190">
        <v>120</v>
      </c>
      <c r="I1186" s="191"/>
      <c r="J1186" s="192">
        <f t="shared" si="250"/>
        <v>0</v>
      </c>
      <c r="K1186" s="188" t="s">
        <v>224</v>
      </c>
      <c r="L1186" s="57"/>
      <c r="M1186" s="193" t="s">
        <v>21</v>
      </c>
      <c r="N1186" s="194" t="s">
        <v>43</v>
      </c>
      <c r="O1186" s="38"/>
      <c r="P1186" s="195">
        <f t="shared" si="251"/>
        <v>0</v>
      </c>
      <c r="Q1186" s="195">
        <v>0</v>
      </c>
      <c r="R1186" s="195">
        <f t="shared" si="252"/>
        <v>0</v>
      </c>
      <c r="S1186" s="195">
        <v>0</v>
      </c>
      <c r="T1186" s="196">
        <f t="shared" si="253"/>
        <v>0</v>
      </c>
      <c r="AR1186" s="20" t="s">
        <v>225</v>
      </c>
      <c r="AT1186" s="20" t="s">
        <v>220</v>
      </c>
      <c r="AU1186" s="20" t="s">
        <v>82</v>
      </c>
      <c r="AY1186" s="20" t="s">
        <v>219</v>
      </c>
      <c r="BE1186" s="197">
        <f t="shared" si="254"/>
        <v>0</v>
      </c>
      <c r="BF1186" s="197">
        <f t="shared" si="255"/>
        <v>0</v>
      </c>
      <c r="BG1186" s="197">
        <f t="shared" si="256"/>
        <v>0</v>
      </c>
      <c r="BH1186" s="197">
        <f t="shared" si="257"/>
        <v>0</v>
      </c>
      <c r="BI1186" s="197">
        <f t="shared" si="258"/>
        <v>0</v>
      </c>
      <c r="BJ1186" s="20" t="s">
        <v>80</v>
      </c>
      <c r="BK1186" s="197">
        <f t="shared" si="259"/>
        <v>0</v>
      </c>
      <c r="BL1186" s="20" t="s">
        <v>225</v>
      </c>
      <c r="BM1186" s="20" t="s">
        <v>1330</v>
      </c>
    </row>
    <row r="1187" spans="2:65" s="1" customFormat="1" ht="16.5" customHeight="1">
      <c r="B1187" s="37"/>
      <c r="C1187" s="186" t="s">
        <v>1331</v>
      </c>
      <c r="D1187" s="186" t="s">
        <v>220</v>
      </c>
      <c r="E1187" s="187" t="s">
        <v>1332</v>
      </c>
      <c r="F1187" s="188" t="s">
        <v>1333</v>
      </c>
      <c r="G1187" s="189" t="s">
        <v>1055</v>
      </c>
      <c r="H1187" s="190">
        <v>40</v>
      </c>
      <c r="I1187" s="191"/>
      <c r="J1187" s="192">
        <f t="shared" si="250"/>
        <v>0</v>
      </c>
      <c r="K1187" s="188" t="s">
        <v>224</v>
      </c>
      <c r="L1187" s="57"/>
      <c r="M1187" s="193" t="s">
        <v>21</v>
      </c>
      <c r="N1187" s="194" t="s">
        <v>43</v>
      </c>
      <c r="O1187" s="38"/>
      <c r="P1187" s="195">
        <f t="shared" si="251"/>
        <v>0</v>
      </c>
      <c r="Q1187" s="195">
        <v>0</v>
      </c>
      <c r="R1187" s="195">
        <f t="shared" si="252"/>
        <v>0</v>
      </c>
      <c r="S1187" s="195">
        <v>0</v>
      </c>
      <c r="T1187" s="196">
        <f t="shared" si="253"/>
        <v>0</v>
      </c>
      <c r="AR1187" s="20" t="s">
        <v>225</v>
      </c>
      <c r="AT1187" s="20" t="s">
        <v>220</v>
      </c>
      <c r="AU1187" s="20" t="s">
        <v>82</v>
      </c>
      <c r="AY1187" s="20" t="s">
        <v>219</v>
      </c>
      <c r="BE1187" s="197">
        <f t="shared" si="254"/>
        <v>0</v>
      </c>
      <c r="BF1187" s="197">
        <f t="shared" si="255"/>
        <v>0</v>
      </c>
      <c r="BG1187" s="197">
        <f t="shared" si="256"/>
        <v>0</v>
      </c>
      <c r="BH1187" s="197">
        <f t="shared" si="257"/>
        <v>0</v>
      </c>
      <c r="BI1187" s="197">
        <f t="shared" si="258"/>
        <v>0</v>
      </c>
      <c r="BJ1187" s="20" t="s">
        <v>80</v>
      </c>
      <c r="BK1187" s="197">
        <f t="shared" si="259"/>
        <v>0</v>
      </c>
      <c r="BL1187" s="20" t="s">
        <v>225</v>
      </c>
      <c r="BM1187" s="20" t="s">
        <v>1334</v>
      </c>
    </row>
    <row r="1188" spans="2:65" s="1" customFormat="1" ht="16.5" customHeight="1">
      <c r="B1188" s="37"/>
      <c r="C1188" s="186" t="s">
        <v>770</v>
      </c>
      <c r="D1188" s="186" t="s">
        <v>220</v>
      </c>
      <c r="E1188" s="187" t="s">
        <v>1335</v>
      </c>
      <c r="F1188" s="188" t="s">
        <v>1336</v>
      </c>
      <c r="G1188" s="189" t="s">
        <v>1055</v>
      </c>
      <c r="H1188" s="190">
        <v>180</v>
      </c>
      <c r="I1188" s="191"/>
      <c r="J1188" s="192">
        <f t="shared" si="250"/>
        <v>0</v>
      </c>
      <c r="K1188" s="188" t="s">
        <v>224</v>
      </c>
      <c r="L1188" s="57"/>
      <c r="M1188" s="193" t="s">
        <v>21</v>
      </c>
      <c r="N1188" s="194" t="s">
        <v>43</v>
      </c>
      <c r="O1188" s="38"/>
      <c r="P1188" s="195">
        <f t="shared" si="251"/>
        <v>0</v>
      </c>
      <c r="Q1188" s="195">
        <v>0</v>
      </c>
      <c r="R1188" s="195">
        <f t="shared" si="252"/>
        <v>0</v>
      </c>
      <c r="S1188" s="195">
        <v>0</v>
      </c>
      <c r="T1188" s="196">
        <f t="shared" si="253"/>
        <v>0</v>
      </c>
      <c r="AR1188" s="20" t="s">
        <v>225</v>
      </c>
      <c r="AT1188" s="20" t="s">
        <v>220</v>
      </c>
      <c r="AU1188" s="20" t="s">
        <v>82</v>
      </c>
      <c r="AY1188" s="20" t="s">
        <v>219</v>
      </c>
      <c r="BE1188" s="197">
        <f t="shared" si="254"/>
        <v>0</v>
      </c>
      <c r="BF1188" s="197">
        <f t="shared" si="255"/>
        <v>0</v>
      </c>
      <c r="BG1188" s="197">
        <f t="shared" si="256"/>
        <v>0</v>
      </c>
      <c r="BH1188" s="197">
        <f t="shared" si="257"/>
        <v>0</v>
      </c>
      <c r="BI1188" s="197">
        <f t="shared" si="258"/>
        <v>0</v>
      </c>
      <c r="BJ1188" s="20" t="s">
        <v>80</v>
      </c>
      <c r="BK1188" s="197">
        <f t="shared" si="259"/>
        <v>0</v>
      </c>
      <c r="BL1188" s="20" t="s">
        <v>225</v>
      </c>
      <c r="BM1188" s="20" t="s">
        <v>1337</v>
      </c>
    </row>
    <row r="1189" spans="2:65" s="1" customFormat="1" ht="16.5" customHeight="1">
      <c r="B1189" s="37"/>
      <c r="C1189" s="186" t="s">
        <v>1338</v>
      </c>
      <c r="D1189" s="186" t="s">
        <v>220</v>
      </c>
      <c r="E1189" s="187" t="s">
        <v>1339</v>
      </c>
      <c r="F1189" s="188" t="s">
        <v>1340</v>
      </c>
      <c r="G1189" s="189" t="s">
        <v>236</v>
      </c>
      <c r="H1189" s="190">
        <v>300</v>
      </c>
      <c r="I1189" s="191"/>
      <c r="J1189" s="192">
        <f t="shared" si="250"/>
        <v>0</v>
      </c>
      <c r="K1189" s="188" t="s">
        <v>224</v>
      </c>
      <c r="L1189" s="57"/>
      <c r="M1189" s="193" t="s">
        <v>21</v>
      </c>
      <c r="N1189" s="194" t="s">
        <v>43</v>
      </c>
      <c r="O1189" s="38"/>
      <c r="P1189" s="195">
        <f t="shared" si="251"/>
        <v>0</v>
      </c>
      <c r="Q1189" s="195">
        <v>0</v>
      </c>
      <c r="R1189" s="195">
        <f t="shared" si="252"/>
        <v>0</v>
      </c>
      <c r="S1189" s="195">
        <v>0</v>
      </c>
      <c r="T1189" s="196">
        <f t="shared" si="253"/>
        <v>0</v>
      </c>
      <c r="AR1189" s="20" t="s">
        <v>225</v>
      </c>
      <c r="AT1189" s="20" t="s">
        <v>220</v>
      </c>
      <c r="AU1189" s="20" t="s">
        <v>82</v>
      </c>
      <c r="AY1189" s="20" t="s">
        <v>219</v>
      </c>
      <c r="BE1189" s="197">
        <f t="shared" si="254"/>
        <v>0</v>
      </c>
      <c r="BF1189" s="197">
        <f t="shared" si="255"/>
        <v>0</v>
      </c>
      <c r="BG1189" s="197">
        <f t="shared" si="256"/>
        <v>0</v>
      </c>
      <c r="BH1189" s="197">
        <f t="shared" si="257"/>
        <v>0</v>
      </c>
      <c r="BI1189" s="197">
        <f t="shared" si="258"/>
        <v>0</v>
      </c>
      <c r="BJ1189" s="20" t="s">
        <v>80</v>
      </c>
      <c r="BK1189" s="197">
        <f t="shared" si="259"/>
        <v>0</v>
      </c>
      <c r="BL1189" s="20" t="s">
        <v>225</v>
      </c>
      <c r="BM1189" s="20" t="s">
        <v>1341</v>
      </c>
    </row>
    <row r="1190" spans="2:65" s="1" customFormat="1" ht="16.5" customHeight="1">
      <c r="B1190" s="37"/>
      <c r="C1190" s="186" t="s">
        <v>772</v>
      </c>
      <c r="D1190" s="186" t="s">
        <v>220</v>
      </c>
      <c r="E1190" s="187" t="s">
        <v>1342</v>
      </c>
      <c r="F1190" s="188" t="s">
        <v>1343</v>
      </c>
      <c r="G1190" s="189" t="s">
        <v>236</v>
      </c>
      <c r="H1190" s="190">
        <v>300</v>
      </c>
      <c r="I1190" s="191"/>
      <c r="J1190" s="192">
        <f t="shared" si="250"/>
        <v>0</v>
      </c>
      <c r="K1190" s="188" t="s">
        <v>224</v>
      </c>
      <c r="L1190" s="57"/>
      <c r="M1190" s="193" t="s">
        <v>21</v>
      </c>
      <c r="N1190" s="194" t="s">
        <v>43</v>
      </c>
      <c r="O1190" s="38"/>
      <c r="P1190" s="195">
        <f t="shared" si="251"/>
        <v>0</v>
      </c>
      <c r="Q1190" s="195">
        <v>0</v>
      </c>
      <c r="R1190" s="195">
        <f t="shared" si="252"/>
        <v>0</v>
      </c>
      <c r="S1190" s="195">
        <v>0</v>
      </c>
      <c r="T1190" s="196">
        <f t="shared" si="253"/>
        <v>0</v>
      </c>
      <c r="AR1190" s="20" t="s">
        <v>225</v>
      </c>
      <c r="AT1190" s="20" t="s">
        <v>220</v>
      </c>
      <c r="AU1190" s="20" t="s">
        <v>82</v>
      </c>
      <c r="AY1190" s="20" t="s">
        <v>219</v>
      </c>
      <c r="BE1190" s="197">
        <f t="shared" si="254"/>
        <v>0</v>
      </c>
      <c r="BF1190" s="197">
        <f t="shared" si="255"/>
        <v>0</v>
      </c>
      <c r="BG1190" s="197">
        <f t="shared" si="256"/>
        <v>0</v>
      </c>
      <c r="BH1190" s="197">
        <f t="shared" si="257"/>
        <v>0</v>
      </c>
      <c r="BI1190" s="197">
        <f t="shared" si="258"/>
        <v>0</v>
      </c>
      <c r="BJ1190" s="20" t="s">
        <v>80</v>
      </c>
      <c r="BK1190" s="197">
        <f t="shared" si="259"/>
        <v>0</v>
      </c>
      <c r="BL1190" s="20" t="s">
        <v>225</v>
      </c>
      <c r="BM1190" s="20" t="s">
        <v>1344</v>
      </c>
    </row>
    <row r="1191" spans="2:65" s="1" customFormat="1" ht="16.5" customHeight="1">
      <c r="B1191" s="37"/>
      <c r="C1191" s="186" t="s">
        <v>1345</v>
      </c>
      <c r="D1191" s="186" t="s">
        <v>220</v>
      </c>
      <c r="E1191" s="187" t="s">
        <v>1346</v>
      </c>
      <c r="F1191" s="188" t="s">
        <v>1347</v>
      </c>
      <c r="G1191" s="189" t="s">
        <v>236</v>
      </c>
      <c r="H1191" s="190">
        <v>600</v>
      </c>
      <c r="I1191" s="191"/>
      <c r="J1191" s="192">
        <f t="shared" si="250"/>
        <v>0</v>
      </c>
      <c r="K1191" s="188" t="s">
        <v>224</v>
      </c>
      <c r="L1191" s="57"/>
      <c r="M1191" s="193" t="s">
        <v>21</v>
      </c>
      <c r="N1191" s="194" t="s">
        <v>43</v>
      </c>
      <c r="O1191" s="38"/>
      <c r="P1191" s="195">
        <f t="shared" si="251"/>
        <v>0</v>
      </c>
      <c r="Q1191" s="195">
        <v>0</v>
      </c>
      <c r="R1191" s="195">
        <f t="shared" si="252"/>
        <v>0</v>
      </c>
      <c r="S1191" s="195">
        <v>0</v>
      </c>
      <c r="T1191" s="196">
        <f t="shared" si="253"/>
        <v>0</v>
      </c>
      <c r="AR1191" s="20" t="s">
        <v>225</v>
      </c>
      <c r="AT1191" s="20" t="s">
        <v>220</v>
      </c>
      <c r="AU1191" s="20" t="s">
        <v>82</v>
      </c>
      <c r="AY1191" s="20" t="s">
        <v>219</v>
      </c>
      <c r="BE1191" s="197">
        <f t="shared" si="254"/>
        <v>0</v>
      </c>
      <c r="BF1191" s="197">
        <f t="shared" si="255"/>
        <v>0</v>
      </c>
      <c r="BG1191" s="197">
        <f t="shared" si="256"/>
        <v>0</v>
      </c>
      <c r="BH1191" s="197">
        <f t="shared" si="257"/>
        <v>0</v>
      </c>
      <c r="BI1191" s="197">
        <f t="shared" si="258"/>
        <v>0</v>
      </c>
      <c r="BJ1191" s="20" t="s">
        <v>80</v>
      </c>
      <c r="BK1191" s="197">
        <f t="shared" si="259"/>
        <v>0</v>
      </c>
      <c r="BL1191" s="20" t="s">
        <v>225</v>
      </c>
      <c r="BM1191" s="20" t="s">
        <v>1348</v>
      </c>
    </row>
    <row r="1192" spans="2:65" s="1" customFormat="1" ht="16.5" customHeight="1">
      <c r="B1192" s="37"/>
      <c r="C1192" s="186" t="s">
        <v>773</v>
      </c>
      <c r="D1192" s="186" t="s">
        <v>220</v>
      </c>
      <c r="E1192" s="187" t="s">
        <v>1349</v>
      </c>
      <c r="F1192" s="188" t="s">
        <v>1350</v>
      </c>
      <c r="G1192" s="189" t="s">
        <v>236</v>
      </c>
      <c r="H1192" s="190">
        <v>300</v>
      </c>
      <c r="I1192" s="191"/>
      <c r="J1192" s="192">
        <f t="shared" si="250"/>
        <v>0</v>
      </c>
      <c r="K1192" s="188" t="s">
        <v>224</v>
      </c>
      <c r="L1192" s="57"/>
      <c r="M1192" s="193" t="s">
        <v>21</v>
      </c>
      <c r="N1192" s="194" t="s">
        <v>43</v>
      </c>
      <c r="O1192" s="38"/>
      <c r="P1192" s="195">
        <f t="shared" si="251"/>
        <v>0</v>
      </c>
      <c r="Q1192" s="195">
        <v>0</v>
      </c>
      <c r="R1192" s="195">
        <f t="shared" si="252"/>
        <v>0</v>
      </c>
      <c r="S1192" s="195">
        <v>0</v>
      </c>
      <c r="T1192" s="196">
        <f t="shared" si="253"/>
        <v>0</v>
      </c>
      <c r="AR1192" s="20" t="s">
        <v>225</v>
      </c>
      <c r="AT1192" s="20" t="s">
        <v>220</v>
      </c>
      <c r="AU1192" s="20" t="s">
        <v>82</v>
      </c>
      <c r="AY1192" s="20" t="s">
        <v>219</v>
      </c>
      <c r="BE1192" s="197">
        <f t="shared" si="254"/>
        <v>0</v>
      </c>
      <c r="BF1192" s="197">
        <f t="shared" si="255"/>
        <v>0</v>
      </c>
      <c r="BG1192" s="197">
        <f t="shared" si="256"/>
        <v>0</v>
      </c>
      <c r="BH1192" s="197">
        <f t="shared" si="257"/>
        <v>0</v>
      </c>
      <c r="BI1192" s="197">
        <f t="shared" si="258"/>
        <v>0</v>
      </c>
      <c r="BJ1192" s="20" t="s">
        <v>80</v>
      </c>
      <c r="BK1192" s="197">
        <f t="shared" si="259"/>
        <v>0</v>
      </c>
      <c r="BL1192" s="20" t="s">
        <v>225</v>
      </c>
      <c r="BM1192" s="20" t="s">
        <v>1351</v>
      </c>
    </row>
    <row r="1193" spans="2:65" s="1" customFormat="1" ht="16.5" customHeight="1">
      <c r="B1193" s="37"/>
      <c r="C1193" s="186" t="s">
        <v>1352</v>
      </c>
      <c r="D1193" s="186" t="s">
        <v>220</v>
      </c>
      <c r="E1193" s="187" t="s">
        <v>1353</v>
      </c>
      <c r="F1193" s="188" t="s">
        <v>1354</v>
      </c>
      <c r="G1193" s="189" t="s">
        <v>236</v>
      </c>
      <c r="H1193" s="190">
        <v>8</v>
      </c>
      <c r="I1193" s="191"/>
      <c r="J1193" s="192">
        <f t="shared" si="250"/>
        <v>0</v>
      </c>
      <c r="K1193" s="188" t="s">
        <v>224</v>
      </c>
      <c r="L1193" s="57"/>
      <c r="M1193" s="193" t="s">
        <v>21</v>
      </c>
      <c r="N1193" s="194" t="s">
        <v>43</v>
      </c>
      <c r="O1193" s="38"/>
      <c r="P1193" s="195">
        <f t="shared" si="251"/>
        <v>0</v>
      </c>
      <c r="Q1193" s="195">
        <v>0</v>
      </c>
      <c r="R1193" s="195">
        <f t="shared" si="252"/>
        <v>0</v>
      </c>
      <c r="S1193" s="195">
        <v>0</v>
      </c>
      <c r="T1193" s="196">
        <f t="shared" si="253"/>
        <v>0</v>
      </c>
      <c r="AR1193" s="20" t="s">
        <v>225</v>
      </c>
      <c r="AT1193" s="20" t="s">
        <v>220</v>
      </c>
      <c r="AU1193" s="20" t="s">
        <v>82</v>
      </c>
      <c r="AY1193" s="20" t="s">
        <v>219</v>
      </c>
      <c r="BE1193" s="197">
        <f t="shared" si="254"/>
        <v>0</v>
      </c>
      <c r="BF1193" s="197">
        <f t="shared" si="255"/>
        <v>0</v>
      </c>
      <c r="BG1193" s="197">
        <f t="shared" si="256"/>
        <v>0</v>
      </c>
      <c r="BH1193" s="197">
        <f t="shared" si="257"/>
        <v>0</v>
      </c>
      <c r="BI1193" s="197">
        <f t="shared" si="258"/>
        <v>0</v>
      </c>
      <c r="BJ1193" s="20" t="s">
        <v>80</v>
      </c>
      <c r="BK1193" s="197">
        <f t="shared" si="259"/>
        <v>0</v>
      </c>
      <c r="BL1193" s="20" t="s">
        <v>225</v>
      </c>
      <c r="BM1193" s="20" t="s">
        <v>1355</v>
      </c>
    </row>
    <row r="1194" spans="2:65" s="1" customFormat="1" ht="16.5" customHeight="1">
      <c r="B1194" s="37"/>
      <c r="C1194" s="186" t="s">
        <v>775</v>
      </c>
      <c r="D1194" s="186" t="s">
        <v>220</v>
      </c>
      <c r="E1194" s="187" t="s">
        <v>1356</v>
      </c>
      <c r="F1194" s="188" t="s">
        <v>1357</v>
      </c>
      <c r="G1194" s="189" t="s">
        <v>236</v>
      </c>
      <c r="H1194" s="190">
        <v>65</v>
      </c>
      <c r="I1194" s="191"/>
      <c r="J1194" s="192">
        <f t="shared" si="250"/>
        <v>0</v>
      </c>
      <c r="K1194" s="188" t="s">
        <v>224</v>
      </c>
      <c r="L1194" s="57"/>
      <c r="M1194" s="193" t="s">
        <v>21</v>
      </c>
      <c r="N1194" s="194" t="s">
        <v>43</v>
      </c>
      <c r="O1194" s="38"/>
      <c r="P1194" s="195">
        <f t="shared" si="251"/>
        <v>0</v>
      </c>
      <c r="Q1194" s="195">
        <v>0</v>
      </c>
      <c r="R1194" s="195">
        <f t="shared" si="252"/>
        <v>0</v>
      </c>
      <c r="S1194" s="195">
        <v>0</v>
      </c>
      <c r="T1194" s="196">
        <f t="shared" si="253"/>
        <v>0</v>
      </c>
      <c r="AR1194" s="20" t="s">
        <v>225</v>
      </c>
      <c r="AT1194" s="20" t="s">
        <v>220</v>
      </c>
      <c r="AU1194" s="20" t="s">
        <v>82</v>
      </c>
      <c r="AY1194" s="20" t="s">
        <v>219</v>
      </c>
      <c r="BE1194" s="197">
        <f t="shared" si="254"/>
        <v>0</v>
      </c>
      <c r="BF1194" s="197">
        <f t="shared" si="255"/>
        <v>0</v>
      </c>
      <c r="BG1194" s="197">
        <f t="shared" si="256"/>
        <v>0</v>
      </c>
      <c r="BH1194" s="197">
        <f t="shared" si="257"/>
        <v>0</v>
      </c>
      <c r="BI1194" s="197">
        <f t="shared" si="258"/>
        <v>0</v>
      </c>
      <c r="BJ1194" s="20" t="s">
        <v>80</v>
      </c>
      <c r="BK1194" s="197">
        <f t="shared" si="259"/>
        <v>0</v>
      </c>
      <c r="BL1194" s="20" t="s">
        <v>225</v>
      </c>
      <c r="BM1194" s="20" t="s">
        <v>1358</v>
      </c>
    </row>
    <row r="1195" spans="2:63" s="10" customFormat="1" ht="29.85" customHeight="1">
      <c r="B1195" s="172"/>
      <c r="C1195" s="173"/>
      <c r="D1195" s="174" t="s">
        <v>71</v>
      </c>
      <c r="E1195" s="198" t="s">
        <v>1359</v>
      </c>
      <c r="F1195" s="198" t="s">
        <v>1360</v>
      </c>
      <c r="G1195" s="173"/>
      <c r="H1195" s="173"/>
      <c r="I1195" s="176"/>
      <c r="J1195" s="199">
        <f>BK1195</f>
        <v>0</v>
      </c>
      <c r="K1195" s="173"/>
      <c r="L1195" s="178"/>
      <c r="M1195" s="179"/>
      <c r="N1195" s="180"/>
      <c r="O1195" s="180"/>
      <c r="P1195" s="181">
        <f>P1196</f>
        <v>0</v>
      </c>
      <c r="Q1195" s="180"/>
      <c r="R1195" s="181">
        <f>R1196</f>
        <v>0</v>
      </c>
      <c r="S1195" s="180"/>
      <c r="T1195" s="182">
        <f>T1196</f>
        <v>0</v>
      </c>
      <c r="AR1195" s="183" t="s">
        <v>80</v>
      </c>
      <c r="AT1195" s="184" t="s">
        <v>71</v>
      </c>
      <c r="AU1195" s="184" t="s">
        <v>80</v>
      </c>
      <c r="AY1195" s="183" t="s">
        <v>219</v>
      </c>
      <c r="BK1195" s="185">
        <f>BK1196</f>
        <v>0</v>
      </c>
    </row>
    <row r="1196" spans="2:65" s="1" customFormat="1" ht="16.5" customHeight="1">
      <c r="B1196" s="37"/>
      <c r="C1196" s="186" t="s">
        <v>1361</v>
      </c>
      <c r="D1196" s="186" t="s">
        <v>220</v>
      </c>
      <c r="E1196" s="187" t="s">
        <v>1362</v>
      </c>
      <c r="F1196" s="188" t="s">
        <v>1363</v>
      </c>
      <c r="G1196" s="189" t="s">
        <v>236</v>
      </c>
      <c r="H1196" s="190">
        <v>120</v>
      </c>
      <c r="I1196" s="191"/>
      <c r="J1196" s="192">
        <f>ROUND(I1196*H1196,2)</f>
        <v>0</v>
      </c>
      <c r="K1196" s="188" t="s">
        <v>224</v>
      </c>
      <c r="L1196" s="57"/>
      <c r="M1196" s="193" t="s">
        <v>21</v>
      </c>
      <c r="N1196" s="194" t="s">
        <v>43</v>
      </c>
      <c r="O1196" s="38"/>
      <c r="P1196" s="195">
        <f>O1196*H1196</f>
        <v>0</v>
      </c>
      <c r="Q1196" s="195">
        <v>0</v>
      </c>
      <c r="R1196" s="195">
        <f>Q1196*H1196</f>
        <v>0</v>
      </c>
      <c r="S1196" s="195">
        <v>0</v>
      </c>
      <c r="T1196" s="196">
        <f>S1196*H1196</f>
        <v>0</v>
      </c>
      <c r="AR1196" s="20" t="s">
        <v>225</v>
      </c>
      <c r="AT1196" s="20" t="s">
        <v>220</v>
      </c>
      <c r="AU1196" s="20" t="s">
        <v>82</v>
      </c>
      <c r="AY1196" s="20" t="s">
        <v>219</v>
      </c>
      <c r="BE1196" s="197">
        <f>IF(N1196="základní",J1196,0)</f>
        <v>0</v>
      </c>
      <c r="BF1196" s="197">
        <f>IF(N1196="snížená",J1196,0)</f>
        <v>0</v>
      </c>
      <c r="BG1196" s="197">
        <f>IF(N1196="zákl. přenesená",J1196,0)</f>
        <v>0</v>
      </c>
      <c r="BH1196" s="197">
        <f>IF(N1196="sníž. přenesená",J1196,0)</f>
        <v>0</v>
      </c>
      <c r="BI1196" s="197">
        <f>IF(N1196="nulová",J1196,0)</f>
        <v>0</v>
      </c>
      <c r="BJ1196" s="20" t="s">
        <v>80</v>
      </c>
      <c r="BK1196" s="197">
        <f>ROUND(I1196*H1196,2)</f>
        <v>0</v>
      </c>
      <c r="BL1196" s="20" t="s">
        <v>225</v>
      </c>
      <c r="BM1196" s="20" t="s">
        <v>1364</v>
      </c>
    </row>
    <row r="1197" spans="2:63" s="10" customFormat="1" ht="29.85" customHeight="1">
      <c r="B1197" s="172"/>
      <c r="C1197" s="173"/>
      <c r="D1197" s="174" t="s">
        <v>71</v>
      </c>
      <c r="E1197" s="198" t="s">
        <v>1365</v>
      </c>
      <c r="F1197" s="198" t="s">
        <v>1366</v>
      </c>
      <c r="G1197" s="173"/>
      <c r="H1197" s="173"/>
      <c r="I1197" s="176"/>
      <c r="J1197" s="199">
        <f>BK1197</f>
        <v>0</v>
      </c>
      <c r="K1197" s="173"/>
      <c r="L1197" s="178"/>
      <c r="M1197" s="179"/>
      <c r="N1197" s="180"/>
      <c r="O1197" s="180"/>
      <c r="P1197" s="181">
        <f>SUM(P1198:P1201)</f>
        <v>0</v>
      </c>
      <c r="Q1197" s="180"/>
      <c r="R1197" s="181">
        <f>SUM(R1198:R1201)</f>
        <v>0</v>
      </c>
      <c r="S1197" s="180"/>
      <c r="T1197" s="182">
        <f>SUM(T1198:T1201)</f>
        <v>0</v>
      </c>
      <c r="AR1197" s="183" t="s">
        <v>80</v>
      </c>
      <c r="AT1197" s="184" t="s">
        <v>71</v>
      </c>
      <c r="AU1197" s="184" t="s">
        <v>80</v>
      </c>
      <c r="AY1197" s="183" t="s">
        <v>219</v>
      </c>
      <c r="BK1197" s="185">
        <f>SUM(BK1198:BK1201)</f>
        <v>0</v>
      </c>
    </row>
    <row r="1198" spans="2:65" s="1" customFormat="1" ht="16.5" customHeight="1">
      <c r="B1198" s="37"/>
      <c r="C1198" s="186" t="s">
        <v>776</v>
      </c>
      <c r="D1198" s="186" t="s">
        <v>220</v>
      </c>
      <c r="E1198" s="187" t="s">
        <v>1367</v>
      </c>
      <c r="F1198" s="188" t="s">
        <v>1368</v>
      </c>
      <c r="G1198" s="189" t="s">
        <v>1055</v>
      </c>
      <c r="H1198" s="190">
        <v>290</v>
      </c>
      <c r="I1198" s="191"/>
      <c r="J1198" s="192">
        <f>ROUND(I1198*H1198,2)</f>
        <v>0</v>
      </c>
      <c r="K1198" s="188" t="s">
        <v>224</v>
      </c>
      <c r="L1198" s="57"/>
      <c r="M1198" s="193" t="s">
        <v>21</v>
      </c>
      <c r="N1198" s="194" t="s">
        <v>43</v>
      </c>
      <c r="O1198" s="38"/>
      <c r="P1198" s="195">
        <f>O1198*H1198</f>
        <v>0</v>
      </c>
      <c r="Q1198" s="195">
        <v>0</v>
      </c>
      <c r="R1198" s="195">
        <f>Q1198*H1198</f>
        <v>0</v>
      </c>
      <c r="S1198" s="195">
        <v>0</v>
      </c>
      <c r="T1198" s="196">
        <f>S1198*H1198</f>
        <v>0</v>
      </c>
      <c r="AR1198" s="20" t="s">
        <v>225</v>
      </c>
      <c r="AT1198" s="20" t="s">
        <v>220</v>
      </c>
      <c r="AU1198" s="20" t="s">
        <v>82</v>
      </c>
      <c r="AY1198" s="20" t="s">
        <v>219</v>
      </c>
      <c r="BE1198" s="197">
        <f>IF(N1198="základní",J1198,0)</f>
        <v>0</v>
      </c>
      <c r="BF1198" s="197">
        <f>IF(N1198="snížená",J1198,0)</f>
        <v>0</v>
      </c>
      <c r="BG1198" s="197">
        <f>IF(N1198="zákl. přenesená",J1198,0)</f>
        <v>0</v>
      </c>
      <c r="BH1198" s="197">
        <f>IF(N1198="sníž. přenesená",J1198,0)</f>
        <v>0</v>
      </c>
      <c r="BI1198" s="197">
        <f>IF(N1198="nulová",J1198,0)</f>
        <v>0</v>
      </c>
      <c r="BJ1198" s="20" t="s">
        <v>80</v>
      </c>
      <c r="BK1198" s="197">
        <f>ROUND(I1198*H1198,2)</f>
        <v>0</v>
      </c>
      <c r="BL1198" s="20" t="s">
        <v>225</v>
      </c>
      <c r="BM1198" s="20" t="s">
        <v>1369</v>
      </c>
    </row>
    <row r="1199" spans="2:65" s="1" customFormat="1" ht="16.5" customHeight="1">
      <c r="B1199" s="37"/>
      <c r="C1199" s="186" t="s">
        <v>1370</v>
      </c>
      <c r="D1199" s="186" t="s">
        <v>220</v>
      </c>
      <c r="E1199" s="187" t="s">
        <v>1371</v>
      </c>
      <c r="F1199" s="188" t="s">
        <v>1372</v>
      </c>
      <c r="G1199" s="189" t="s">
        <v>1055</v>
      </c>
      <c r="H1199" s="190">
        <v>86</v>
      </c>
      <c r="I1199" s="191"/>
      <c r="J1199" s="192">
        <f>ROUND(I1199*H1199,2)</f>
        <v>0</v>
      </c>
      <c r="K1199" s="188" t="s">
        <v>224</v>
      </c>
      <c r="L1199" s="57"/>
      <c r="M1199" s="193" t="s">
        <v>21</v>
      </c>
      <c r="N1199" s="194" t="s">
        <v>43</v>
      </c>
      <c r="O1199" s="38"/>
      <c r="P1199" s="195">
        <f>O1199*H1199</f>
        <v>0</v>
      </c>
      <c r="Q1199" s="195">
        <v>0</v>
      </c>
      <c r="R1199" s="195">
        <f>Q1199*H1199</f>
        <v>0</v>
      </c>
      <c r="S1199" s="195">
        <v>0</v>
      </c>
      <c r="T1199" s="196">
        <f>S1199*H1199</f>
        <v>0</v>
      </c>
      <c r="AR1199" s="20" t="s">
        <v>225</v>
      </c>
      <c r="AT1199" s="20" t="s">
        <v>220</v>
      </c>
      <c r="AU1199" s="20" t="s">
        <v>82</v>
      </c>
      <c r="AY1199" s="20" t="s">
        <v>219</v>
      </c>
      <c r="BE1199" s="197">
        <f>IF(N1199="základní",J1199,0)</f>
        <v>0</v>
      </c>
      <c r="BF1199" s="197">
        <f>IF(N1199="snížená",J1199,0)</f>
        <v>0</v>
      </c>
      <c r="BG1199" s="197">
        <f>IF(N1199="zákl. přenesená",J1199,0)</f>
        <v>0</v>
      </c>
      <c r="BH1199" s="197">
        <f>IF(N1199="sníž. přenesená",J1199,0)</f>
        <v>0</v>
      </c>
      <c r="BI1199" s="197">
        <f>IF(N1199="nulová",J1199,0)</f>
        <v>0</v>
      </c>
      <c r="BJ1199" s="20" t="s">
        <v>80</v>
      </c>
      <c r="BK1199" s="197">
        <f>ROUND(I1199*H1199,2)</f>
        <v>0</v>
      </c>
      <c r="BL1199" s="20" t="s">
        <v>225</v>
      </c>
      <c r="BM1199" s="20" t="s">
        <v>1373</v>
      </c>
    </row>
    <row r="1200" spans="2:65" s="1" customFormat="1" ht="16.5" customHeight="1">
      <c r="B1200" s="37"/>
      <c r="C1200" s="186" t="s">
        <v>778</v>
      </c>
      <c r="D1200" s="186" t="s">
        <v>220</v>
      </c>
      <c r="E1200" s="187" t="s">
        <v>1374</v>
      </c>
      <c r="F1200" s="188" t="s">
        <v>1375</v>
      </c>
      <c r="G1200" s="189" t="s">
        <v>1055</v>
      </c>
      <c r="H1200" s="190">
        <v>2850</v>
      </c>
      <c r="I1200" s="191"/>
      <c r="J1200" s="192">
        <f>ROUND(I1200*H1200,2)</f>
        <v>0</v>
      </c>
      <c r="K1200" s="188" t="s">
        <v>224</v>
      </c>
      <c r="L1200" s="57"/>
      <c r="M1200" s="193" t="s">
        <v>21</v>
      </c>
      <c r="N1200" s="194" t="s">
        <v>43</v>
      </c>
      <c r="O1200" s="38"/>
      <c r="P1200" s="195">
        <f>O1200*H1200</f>
        <v>0</v>
      </c>
      <c r="Q1200" s="195">
        <v>0</v>
      </c>
      <c r="R1200" s="195">
        <f>Q1200*H1200</f>
        <v>0</v>
      </c>
      <c r="S1200" s="195">
        <v>0</v>
      </c>
      <c r="T1200" s="196">
        <f>S1200*H1200</f>
        <v>0</v>
      </c>
      <c r="AR1200" s="20" t="s">
        <v>225</v>
      </c>
      <c r="AT1200" s="20" t="s">
        <v>220</v>
      </c>
      <c r="AU1200" s="20" t="s">
        <v>82</v>
      </c>
      <c r="AY1200" s="20" t="s">
        <v>219</v>
      </c>
      <c r="BE1200" s="197">
        <f>IF(N1200="základní",J1200,0)</f>
        <v>0</v>
      </c>
      <c r="BF1200" s="197">
        <f>IF(N1200="snížená",J1200,0)</f>
        <v>0</v>
      </c>
      <c r="BG1200" s="197">
        <f>IF(N1200="zákl. přenesená",J1200,0)</f>
        <v>0</v>
      </c>
      <c r="BH1200" s="197">
        <f>IF(N1200="sníž. přenesená",J1200,0)</f>
        <v>0</v>
      </c>
      <c r="BI1200" s="197">
        <f>IF(N1200="nulová",J1200,0)</f>
        <v>0</v>
      </c>
      <c r="BJ1200" s="20" t="s">
        <v>80</v>
      </c>
      <c r="BK1200" s="197">
        <f>ROUND(I1200*H1200,2)</f>
        <v>0</v>
      </c>
      <c r="BL1200" s="20" t="s">
        <v>225</v>
      </c>
      <c r="BM1200" s="20" t="s">
        <v>1376</v>
      </c>
    </row>
    <row r="1201" spans="2:65" s="1" customFormat="1" ht="16.5" customHeight="1">
      <c r="B1201" s="37"/>
      <c r="C1201" s="186" t="s">
        <v>1377</v>
      </c>
      <c r="D1201" s="186" t="s">
        <v>220</v>
      </c>
      <c r="E1201" s="187" t="s">
        <v>1378</v>
      </c>
      <c r="F1201" s="188" t="s">
        <v>1379</v>
      </c>
      <c r="G1201" s="189" t="s">
        <v>1055</v>
      </c>
      <c r="H1201" s="190">
        <v>2150</v>
      </c>
      <c r="I1201" s="191"/>
      <c r="J1201" s="192">
        <f>ROUND(I1201*H1201,2)</f>
        <v>0</v>
      </c>
      <c r="K1201" s="188" t="s">
        <v>224</v>
      </c>
      <c r="L1201" s="57"/>
      <c r="M1201" s="193" t="s">
        <v>21</v>
      </c>
      <c r="N1201" s="194" t="s">
        <v>43</v>
      </c>
      <c r="O1201" s="38"/>
      <c r="P1201" s="195">
        <f>O1201*H1201</f>
        <v>0</v>
      </c>
      <c r="Q1201" s="195">
        <v>0</v>
      </c>
      <c r="R1201" s="195">
        <f>Q1201*H1201</f>
        <v>0</v>
      </c>
      <c r="S1201" s="195">
        <v>0</v>
      </c>
      <c r="T1201" s="196">
        <f>S1201*H1201</f>
        <v>0</v>
      </c>
      <c r="AR1201" s="20" t="s">
        <v>225</v>
      </c>
      <c r="AT1201" s="20" t="s">
        <v>220</v>
      </c>
      <c r="AU1201" s="20" t="s">
        <v>82</v>
      </c>
      <c r="AY1201" s="20" t="s">
        <v>219</v>
      </c>
      <c r="BE1201" s="197">
        <f>IF(N1201="základní",J1201,0)</f>
        <v>0</v>
      </c>
      <c r="BF1201" s="197">
        <f>IF(N1201="snížená",J1201,0)</f>
        <v>0</v>
      </c>
      <c r="BG1201" s="197">
        <f>IF(N1201="zákl. přenesená",J1201,0)</f>
        <v>0</v>
      </c>
      <c r="BH1201" s="197">
        <f>IF(N1201="sníž. přenesená",J1201,0)</f>
        <v>0</v>
      </c>
      <c r="BI1201" s="197">
        <f>IF(N1201="nulová",J1201,0)</f>
        <v>0</v>
      </c>
      <c r="BJ1201" s="20" t="s">
        <v>80</v>
      </c>
      <c r="BK1201" s="197">
        <f>ROUND(I1201*H1201,2)</f>
        <v>0</v>
      </c>
      <c r="BL1201" s="20" t="s">
        <v>225</v>
      </c>
      <c r="BM1201" s="20" t="s">
        <v>1380</v>
      </c>
    </row>
    <row r="1202" spans="2:63" s="10" customFormat="1" ht="29.85" customHeight="1">
      <c r="B1202" s="172"/>
      <c r="C1202" s="173"/>
      <c r="D1202" s="174" t="s">
        <v>71</v>
      </c>
      <c r="E1202" s="198" t="s">
        <v>1381</v>
      </c>
      <c r="F1202" s="198" t="s">
        <v>1382</v>
      </c>
      <c r="G1202" s="173"/>
      <c r="H1202" s="173"/>
      <c r="I1202" s="176"/>
      <c r="J1202" s="199">
        <f>BK1202</f>
        <v>0</v>
      </c>
      <c r="K1202" s="173"/>
      <c r="L1202" s="178"/>
      <c r="M1202" s="179"/>
      <c r="N1202" s="180"/>
      <c r="O1202" s="180"/>
      <c r="P1202" s="181">
        <f>P1203</f>
        <v>0</v>
      </c>
      <c r="Q1202" s="180"/>
      <c r="R1202" s="181">
        <f>R1203</f>
        <v>0</v>
      </c>
      <c r="S1202" s="180"/>
      <c r="T1202" s="182">
        <f>T1203</f>
        <v>0</v>
      </c>
      <c r="AR1202" s="183" t="s">
        <v>80</v>
      </c>
      <c r="AT1202" s="184" t="s">
        <v>71</v>
      </c>
      <c r="AU1202" s="184" t="s">
        <v>80</v>
      </c>
      <c r="AY1202" s="183" t="s">
        <v>219</v>
      </c>
      <c r="BK1202" s="185">
        <f>BK1203</f>
        <v>0</v>
      </c>
    </row>
    <row r="1203" spans="2:65" s="1" customFormat="1" ht="16.5" customHeight="1">
      <c r="B1203" s="37"/>
      <c r="C1203" s="186" t="s">
        <v>779</v>
      </c>
      <c r="D1203" s="186" t="s">
        <v>220</v>
      </c>
      <c r="E1203" s="187" t="s">
        <v>1383</v>
      </c>
      <c r="F1203" s="188" t="s">
        <v>1384</v>
      </c>
      <c r="G1203" s="189" t="s">
        <v>236</v>
      </c>
      <c r="H1203" s="190">
        <v>13</v>
      </c>
      <c r="I1203" s="191"/>
      <c r="J1203" s="192">
        <f>ROUND(I1203*H1203,2)</f>
        <v>0</v>
      </c>
      <c r="K1203" s="188" t="s">
        <v>224</v>
      </c>
      <c r="L1203" s="57"/>
      <c r="M1203" s="193" t="s">
        <v>21</v>
      </c>
      <c r="N1203" s="194" t="s">
        <v>43</v>
      </c>
      <c r="O1203" s="38"/>
      <c r="P1203" s="195">
        <f>O1203*H1203</f>
        <v>0</v>
      </c>
      <c r="Q1203" s="195">
        <v>0</v>
      </c>
      <c r="R1203" s="195">
        <f>Q1203*H1203</f>
        <v>0</v>
      </c>
      <c r="S1203" s="195">
        <v>0</v>
      </c>
      <c r="T1203" s="196">
        <f>S1203*H1203</f>
        <v>0</v>
      </c>
      <c r="AR1203" s="20" t="s">
        <v>225</v>
      </c>
      <c r="AT1203" s="20" t="s">
        <v>220</v>
      </c>
      <c r="AU1203" s="20" t="s">
        <v>82</v>
      </c>
      <c r="AY1203" s="20" t="s">
        <v>219</v>
      </c>
      <c r="BE1203" s="197">
        <f>IF(N1203="základní",J1203,0)</f>
        <v>0</v>
      </c>
      <c r="BF1203" s="197">
        <f>IF(N1203="snížená",J1203,0)</f>
        <v>0</v>
      </c>
      <c r="BG1203" s="197">
        <f>IF(N1203="zákl. přenesená",J1203,0)</f>
        <v>0</v>
      </c>
      <c r="BH1203" s="197">
        <f>IF(N1203="sníž. přenesená",J1203,0)</f>
        <v>0</v>
      </c>
      <c r="BI1203" s="197">
        <f>IF(N1203="nulová",J1203,0)</f>
        <v>0</v>
      </c>
      <c r="BJ1203" s="20" t="s">
        <v>80</v>
      </c>
      <c r="BK1203" s="197">
        <f>ROUND(I1203*H1203,2)</f>
        <v>0</v>
      </c>
      <c r="BL1203" s="20" t="s">
        <v>225</v>
      </c>
      <c r="BM1203" s="20" t="s">
        <v>1385</v>
      </c>
    </row>
    <row r="1204" spans="2:63" s="10" customFormat="1" ht="29.85" customHeight="1">
      <c r="B1204" s="172"/>
      <c r="C1204" s="173"/>
      <c r="D1204" s="174" t="s">
        <v>71</v>
      </c>
      <c r="E1204" s="198" t="s">
        <v>1386</v>
      </c>
      <c r="F1204" s="198" t="s">
        <v>1387</v>
      </c>
      <c r="G1204" s="173"/>
      <c r="H1204" s="173"/>
      <c r="I1204" s="176"/>
      <c r="J1204" s="199">
        <f>BK1204</f>
        <v>0</v>
      </c>
      <c r="K1204" s="173"/>
      <c r="L1204" s="178"/>
      <c r="M1204" s="179"/>
      <c r="N1204" s="180"/>
      <c r="O1204" s="180"/>
      <c r="P1204" s="181">
        <f>P1205</f>
        <v>0</v>
      </c>
      <c r="Q1204" s="180"/>
      <c r="R1204" s="181">
        <f>R1205</f>
        <v>0</v>
      </c>
      <c r="S1204" s="180"/>
      <c r="T1204" s="182">
        <f>T1205</f>
        <v>0</v>
      </c>
      <c r="AR1204" s="183" t="s">
        <v>80</v>
      </c>
      <c r="AT1204" s="184" t="s">
        <v>71</v>
      </c>
      <c r="AU1204" s="184" t="s">
        <v>80</v>
      </c>
      <c r="AY1204" s="183" t="s">
        <v>219</v>
      </c>
      <c r="BK1204" s="185">
        <f>BK1205</f>
        <v>0</v>
      </c>
    </row>
    <row r="1205" spans="2:65" s="1" customFormat="1" ht="16.5" customHeight="1">
      <c r="B1205" s="37"/>
      <c r="C1205" s="186" t="s">
        <v>1388</v>
      </c>
      <c r="D1205" s="186" t="s">
        <v>220</v>
      </c>
      <c r="E1205" s="187" t="s">
        <v>1389</v>
      </c>
      <c r="F1205" s="188" t="s">
        <v>1390</v>
      </c>
      <c r="G1205" s="189" t="s">
        <v>236</v>
      </c>
      <c r="H1205" s="190">
        <v>16</v>
      </c>
      <c r="I1205" s="191"/>
      <c r="J1205" s="192">
        <f>ROUND(I1205*H1205,2)</f>
        <v>0</v>
      </c>
      <c r="K1205" s="188" t="s">
        <v>224</v>
      </c>
      <c r="L1205" s="57"/>
      <c r="M1205" s="193" t="s">
        <v>21</v>
      </c>
      <c r="N1205" s="194" t="s">
        <v>43</v>
      </c>
      <c r="O1205" s="38"/>
      <c r="P1205" s="195">
        <f>O1205*H1205</f>
        <v>0</v>
      </c>
      <c r="Q1205" s="195">
        <v>0</v>
      </c>
      <c r="R1205" s="195">
        <f>Q1205*H1205</f>
        <v>0</v>
      </c>
      <c r="S1205" s="195">
        <v>0</v>
      </c>
      <c r="T1205" s="196">
        <f>S1205*H1205</f>
        <v>0</v>
      </c>
      <c r="AR1205" s="20" t="s">
        <v>225</v>
      </c>
      <c r="AT1205" s="20" t="s">
        <v>220</v>
      </c>
      <c r="AU1205" s="20" t="s">
        <v>82</v>
      </c>
      <c r="AY1205" s="20" t="s">
        <v>219</v>
      </c>
      <c r="BE1205" s="197">
        <f>IF(N1205="základní",J1205,0)</f>
        <v>0</v>
      </c>
      <c r="BF1205" s="197">
        <f>IF(N1205="snížená",J1205,0)</f>
        <v>0</v>
      </c>
      <c r="BG1205" s="197">
        <f>IF(N1205="zákl. přenesená",J1205,0)</f>
        <v>0</v>
      </c>
      <c r="BH1205" s="197">
        <f>IF(N1205="sníž. přenesená",J1205,0)</f>
        <v>0</v>
      </c>
      <c r="BI1205" s="197">
        <f>IF(N1205="nulová",J1205,0)</f>
        <v>0</v>
      </c>
      <c r="BJ1205" s="20" t="s">
        <v>80</v>
      </c>
      <c r="BK1205" s="197">
        <f>ROUND(I1205*H1205,2)</f>
        <v>0</v>
      </c>
      <c r="BL1205" s="20" t="s">
        <v>225</v>
      </c>
      <c r="BM1205" s="20" t="s">
        <v>1391</v>
      </c>
    </row>
    <row r="1206" spans="2:63" s="10" customFormat="1" ht="29.85" customHeight="1">
      <c r="B1206" s="172"/>
      <c r="C1206" s="173"/>
      <c r="D1206" s="174" t="s">
        <v>71</v>
      </c>
      <c r="E1206" s="198" t="s">
        <v>1392</v>
      </c>
      <c r="F1206" s="198" t="s">
        <v>1393</v>
      </c>
      <c r="G1206" s="173"/>
      <c r="H1206" s="173"/>
      <c r="I1206" s="176"/>
      <c r="J1206" s="199">
        <f>BK1206</f>
        <v>0</v>
      </c>
      <c r="K1206" s="173"/>
      <c r="L1206" s="178"/>
      <c r="M1206" s="179"/>
      <c r="N1206" s="180"/>
      <c r="O1206" s="180"/>
      <c r="P1206" s="181">
        <f>SUM(P1207:P1211)</f>
        <v>0</v>
      </c>
      <c r="Q1206" s="180"/>
      <c r="R1206" s="181">
        <f>SUM(R1207:R1211)</f>
        <v>0</v>
      </c>
      <c r="S1206" s="180"/>
      <c r="T1206" s="182">
        <f>SUM(T1207:T1211)</f>
        <v>0</v>
      </c>
      <c r="AR1206" s="183" t="s">
        <v>80</v>
      </c>
      <c r="AT1206" s="184" t="s">
        <v>71</v>
      </c>
      <c r="AU1206" s="184" t="s">
        <v>80</v>
      </c>
      <c r="AY1206" s="183" t="s">
        <v>219</v>
      </c>
      <c r="BK1206" s="185">
        <f>SUM(BK1207:BK1211)</f>
        <v>0</v>
      </c>
    </row>
    <row r="1207" spans="2:65" s="1" customFormat="1" ht="16.5" customHeight="1">
      <c r="B1207" s="37"/>
      <c r="C1207" s="186" t="s">
        <v>781</v>
      </c>
      <c r="D1207" s="186" t="s">
        <v>220</v>
      </c>
      <c r="E1207" s="187" t="s">
        <v>1394</v>
      </c>
      <c r="F1207" s="188" t="s">
        <v>1395</v>
      </c>
      <c r="G1207" s="189" t="s">
        <v>236</v>
      </c>
      <c r="H1207" s="190">
        <v>1890</v>
      </c>
      <c r="I1207" s="191"/>
      <c r="J1207" s="192">
        <f>ROUND(I1207*H1207,2)</f>
        <v>0</v>
      </c>
      <c r="K1207" s="188" t="s">
        <v>224</v>
      </c>
      <c r="L1207" s="57"/>
      <c r="M1207" s="193" t="s">
        <v>21</v>
      </c>
      <c r="N1207" s="194" t="s">
        <v>43</v>
      </c>
      <c r="O1207" s="38"/>
      <c r="P1207" s="195">
        <f>O1207*H1207</f>
        <v>0</v>
      </c>
      <c r="Q1207" s="195">
        <v>0</v>
      </c>
      <c r="R1207" s="195">
        <f>Q1207*H1207</f>
        <v>0</v>
      </c>
      <c r="S1207" s="195">
        <v>0</v>
      </c>
      <c r="T1207" s="196">
        <f>S1207*H1207</f>
        <v>0</v>
      </c>
      <c r="AR1207" s="20" t="s">
        <v>225</v>
      </c>
      <c r="AT1207" s="20" t="s">
        <v>220</v>
      </c>
      <c r="AU1207" s="20" t="s">
        <v>82</v>
      </c>
      <c r="AY1207" s="20" t="s">
        <v>219</v>
      </c>
      <c r="BE1207" s="197">
        <f>IF(N1207="základní",J1207,0)</f>
        <v>0</v>
      </c>
      <c r="BF1207" s="197">
        <f>IF(N1207="snížená",J1207,0)</f>
        <v>0</v>
      </c>
      <c r="BG1207" s="197">
        <f>IF(N1207="zákl. přenesená",J1207,0)</f>
        <v>0</v>
      </c>
      <c r="BH1207" s="197">
        <f>IF(N1207="sníž. přenesená",J1207,0)</f>
        <v>0</v>
      </c>
      <c r="BI1207" s="197">
        <f>IF(N1207="nulová",J1207,0)</f>
        <v>0</v>
      </c>
      <c r="BJ1207" s="20" t="s">
        <v>80</v>
      </c>
      <c r="BK1207" s="197">
        <f>ROUND(I1207*H1207,2)</f>
        <v>0</v>
      </c>
      <c r="BL1207" s="20" t="s">
        <v>225</v>
      </c>
      <c r="BM1207" s="20" t="s">
        <v>1396</v>
      </c>
    </row>
    <row r="1208" spans="2:65" s="1" customFormat="1" ht="16.5" customHeight="1">
      <c r="B1208" s="37"/>
      <c r="C1208" s="186" t="s">
        <v>1397</v>
      </c>
      <c r="D1208" s="186" t="s">
        <v>220</v>
      </c>
      <c r="E1208" s="187" t="s">
        <v>1398</v>
      </c>
      <c r="F1208" s="188" t="s">
        <v>1399</v>
      </c>
      <c r="G1208" s="189" t="s">
        <v>236</v>
      </c>
      <c r="H1208" s="190">
        <v>240</v>
      </c>
      <c r="I1208" s="191"/>
      <c r="J1208" s="192">
        <f>ROUND(I1208*H1208,2)</f>
        <v>0</v>
      </c>
      <c r="K1208" s="188" t="s">
        <v>224</v>
      </c>
      <c r="L1208" s="57"/>
      <c r="M1208" s="193" t="s">
        <v>21</v>
      </c>
      <c r="N1208" s="194" t="s">
        <v>43</v>
      </c>
      <c r="O1208" s="38"/>
      <c r="P1208" s="195">
        <f>O1208*H1208</f>
        <v>0</v>
      </c>
      <c r="Q1208" s="195">
        <v>0</v>
      </c>
      <c r="R1208" s="195">
        <f>Q1208*H1208</f>
        <v>0</v>
      </c>
      <c r="S1208" s="195">
        <v>0</v>
      </c>
      <c r="T1208" s="196">
        <f>S1208*H1208</f>
        <v>0</v>
      </c>
      <c r="AR1208" s="20" t="s">
        <v>225</v>
      </c>
      <c r="AT1208" s="20" t="s">
        <v>220</v>
      </c>
      <c r="AU1208" s="20" t="s">
        <v>82</v>
      </c>
      <c r="AY1208" s="20" t="s">
        <v>219</v>
      </c>
      <c r="BE1208" s="197">
        <f>IF(N1208="základní",J1208,0)</f>
        <v>0</v>
      </c>
      <c r="BF1208" s="197">
        <f>IF(N1208="snížená",J1208,0)</f>
        <v>0</v>
      </c>
      <c r="BG1208" s="197">
        <f>IF(N1208="zákl. přenesená",J1208,0)</f>
        <v>0</v>
      </c>
      <c r="BH1208" s="197">
        <f>IF(N1208="sníž. přenesená",J1208,0)</f>
        <v>0</v>
      </c>
      <c r="BI1208" s="197">
        <f>IF(N1208="nulová",J1208,0)</f>
        <v>0</v>
      </c>
      <c r="BJ1208" s="20" t="s">
        <v>80</v>
      </c>
      <c r="BK1208" s="197">
        <f>ROUND(I1208*H1208,2)</f>
        <v>0</v>
      </c>
      <c r="BL1208" s="20" t="s">
        <v>225</v>
      </c>
      <c r="BM1208" s="20" t="s">
        <v>1400</v>
      </c>
    </row>
    <row r="1209" spans="2:65" s="1" customFormat="1" ht="16.5" customHeight="1">
      <c r="B1209" s="37"/>
      <c r="C1209" s="186" t="s">
        <v>784</v>
      </c>
      <c r="D1209" s="186" t="s">
        <v>220</v>
      </c>
      <c r="E1209" s="187" t="s">
        <v>1401</v>
      </c>
      <c r="F1209" s="188" t="s">
        <v>1402</v>
      </c>
      <c r="G1209" s="189" t="s">
        <v>236</v>
      </c>
      <c r="H1209" s="190">
        <v>50</v>
      </c>
      <c r="I1209" s="191"/>
      <c r="J1209" s="192">
        <f>ROUND(I1209*H1209,2)</f>
        <v>0</v>
      </c>
      <c r="K1209" s="188" t="s">
        <v>224</v>
      </c>
      <c r="L1209" s="57"/>
      <c r="M1209" s="193" t="s">
        <v>21</v>
      </c>
      <c r="N1209" s="194" t="s">
        <v>43</v>
      </c>
      <c r="O1209" s="38"/>
      <c r="P1209" s="195">
        <f>O1209*H1209</f>
        <v>0</v>
      </c>
      <c r="Q1209" s="195">
        <v>0</v>
      </c>
      <c r="R1209" s="195">
        <f>Q1209*H1209</f>
        <v>0</v>
      </c>
      <c r="S1209" s="195">
        <v>0</v>
      </c>
      <c r="T1209" s="196">
        <f>S1209*H1209</f>
        <v>0</v>
      </c>
      <c r="AR1209" s="20" t="s">
        <v>225</v>
      </c>
      <c r="AT1209" s="20" t="s">
        <v>220</v>
      </c>
      <c r="AU1209" s="20" t="s">
        <v>82</v>
      </c>
      <c r="AY1209" s="20" t="s">
        <v>219</v>
      </c>
      <c r="BE1209" s="197">
        <f>IF(N1209="základní",J1209,0)</f>
        <v>0</v>
      </c>
      <c r="BF1209" s="197">
        <f>IF(N1209="snížená",J1209,0)</f>
        <v>0</v>
      </c>
      <c r="BG1209" s="197">
        <f>IF(N1209="zákl. přenesená",J1209,0)</f>
        <v>0</v>
      </c>
      <c r="BH1209" s="197">
        <f>IF(N1209="sníž. přenesená",J1209,0)</f>
        <v>0</v>
      </c>
      <c r="BI1209" s="197">
        <f>IF(N1209="nulová",J1209,0)</f>
        <v>0</v>
      </c>
      <c r="BJ1209" s="20" t="s">
        <v>80</v>
      </c>
      <c r="BK1209" s="197">
        <f>ROUND(I1209*H1209,2)</f>
        <v>0</v>
      </c>
      <c r="BL1209" s="20" t="s">
        <v>225</v>
      </c>
      <c r="BM1209" s="20" t="s">
        <v>1403</v>
      </c>
    </row>
    <row r="1210" spans="2:65" s="1" customFormat="1" ht="16.5" customHeight="1">
      <c r="B1210" s="37"/>
      <c r="C1210" s="186" t="s">
        <v>1404</v>
      </c>
      <c r="D1210" s="186" t="s">
        <v>220</v>
      </c>
      <c r="E1210" s="187" t="s">
        <v>1405</v>
      </c>
      <c r="F1210" s="188" t="s">
        <v>1406</v>
      </c>
      <c r="G1210" s="189" t="s">
        <v>236</v>
      </c>
      <c r="H1210" s="190">
        <v>26</v>
      </c>
      <c r="I1210" s="191"/>
      <c r="J1210" s="192">
        <f>ROUND(I1210*H1210,2)</f>
        <v>0</v>
      </c>
      <c r="K1210" s="188" t="s">
        <v>224</v>
      </c>
      <c r="L1210" s="57"/>
      <c r="M1210" s="193" t="s">
        <v>21</v>
      </c>
      <c r="N1210" s="194" t="s">
        <v>43</v>
      </c>
      <c r="O1210" s="38"/>
      <c r="P1210" s="195">
        <f>O1210*H1210</f>
        <v>0</v>
      </c>
      <c r="Q1210" s="195">
        <v>0</v>
      </c>
      <c r="R1210" s="195">
        <f>Q1210*H1210</f>
        <v>0</v>
      </c>
      <c r="S1210" s="195">
        <v>0</v>
      </c>
      <c r="T1210" s="196">
        <f>S1210*H1210</f>
        <v>0</v>
      </c>
      <c r="AR1210" s="20" t="s">
        <v>225</v>
      </c>
      <c r="AT1210" s="20" t="s">
        <v>220</v>
      </c>
      <c r="AU1210" s="20" t="s">
        <v>82</v>
      </c>
      <c r="AY1210" s="20" t="s">
        <v>219</v>
      </c>
      <c r="BE1210" s="197">
        <f>IF(N1210="základní",J1210,0)</f>
        <v>0</v>
      </c>
      <c r="BF1210" s="197">
        <f>IF(N1210="snížená",J1210,0)</f>
        <v>0</v>
      </c>
      <c r="BG1210" s="197">
        <f>IF(N1210="zákl. přenesená",J1210,0)</f>
        <v>0</v>
      </c>
      <c r="BH1210" s="197">
        <f>IF(N1210="sníž. přenesená",J1210,0)</f>
        <v>0</v>
      </c>
      <c r="BI1210" s="197">
        <f>IF(N1210="nulová",J1210,0)</f>
        <v>0</v>
      </c>
      <c r="BJ1210" s="20" t="s">
        <v>80</v>
      </c>
      <c r="BK1210" s="197">
        <f>ROUND(I1210*H1210,2)</f>
        <v>0</v>
      </c>
      <c r="BL1210" s="20" t="s">
        <v>225</v>
      </c>
      <c r="BM1210" s="20" t="s">
        <v>1407</v>
      </c>
    </row>
    <row r="1211" spans="2:65" s="1" customFormat="1" ht="16.5" customHeight="1">
      <c r="B1211" s="37"/>
      <c r="C1211" s="186" t="s">
        <v>786</v>
      </c>
      <c r="D1211" s="186" t="s">
        <v>220</v>
      </c>
      <c r="E1211" s="187" t="s">
        <v>1408</v>
      </c>
      <c r="F1211" s="188" t="s">
        <v>1409</v>
      </c>
      <c r="G1211" s="189" t="s">
        <v>236</v>
      </c>
      <c r="H1211" s="190">
        <v>64</v>
      </c>
      <c r="I1211" s="191"/>
      <c r="J1211" s="192">
        <f>ROUND(I1211*H1211,2)</f>
        <v>0</v>
      </c>
      <c r="K1211" s="188" t="s">
        <v>224</v>
      </c>
      <c r="L1211" s="57"/>
      <c r="M1211" s="193" t="s">
        <v>21</v>
      </c>
      <c r="N1211" s="194" t="s">
        <v>43</v>
      </c>
      <c r="O1211" s="38"/>
      <c r="P1211" s="195">
        <f>O1211*H1211</f>
        <v>0</v>
      </c>
      <c r="Q1211" s="195">
        <v>0</v>
      </c>
      <c r="R1211" s="195">
        <f>Q1211*H1211</f>
        <v>0</v>
      </c>
      <c r="S1211" s="195">
        <v>0</v>
      </c>
      <c r="T1211" s="196">
        <f>S1211*H1211</f>
        <v>0</v>
      </c>
      <c r="AR1211" s="20" t="s">
        <v>225</v>
      </c>
      <c r="AT1211" s="20" t="s">
        <v>220</v>
      </c>
      <c r="AU1211" s="20" t="s">
        <v>82</v>
      </c>
      <c r="AY1211" s="20" t="s">
        <v>219</v>
      </c>
      <c r="BE1211" s="197">
        <f>IF(N1211="základní",J1211,0)</f>
        <v>0</v>
      </c>
      <c r="BF1211" s="197">
        <f>IF(N1211="snížená",J1211,0)</f>
        <v>0</v>
      </c>
      <c r="BG1211" s="197">
        <f>IF(N1211="zákl. přenesená",J1211,0)</f>
        <v>0</v>
      </c>
      <c r="BH1211" s="197">
        <f>IF(N1211="sníž. přenesená",J1211,0)</f>
        <v>0</v>
      </c>
      <c r="BI1211" s="197">
        <f>IF(N1211="nulová",J1211,0)</f>
        <v>0</v>
      </c>
      <c r="BJ1211" s="20" t="s">
        <v>80</v>
      </c>
      <c r="BK1211" s="197">
        <f>ROUND(I1211*H1211,2)</f>
        <v>0</v>
      </c>
      <c r="BL1211" s="20" t="s">
        <v>225</v>
      </c>
      <c r="BM1211" s="20" t="s">
        <v>1410</v>
      </c>
    </row>
    <row r="1212" spans="2:63" s="10" customFormat="1" ht="29.85" customHeight="1">
      <c r="B1212" s="172"/>
      <c r="C1212" s="173"/>
      <c r="D1212" s="174" t="s">
        <v>71</v>
      </c>
      <c r="E1212" s="198" t="s">
        <v>1411</v>
      </c>
      <c r="F1212" s="198" t="s">
        <v>1412</v>
      </c>
      <c r="G1212" s="173"/>
      <c r="H1212" s="173"/>
      <c r="I1212" s="176"/>
      <c r="J1212" s="199">
        <f>BK1212</f>
        <v>0</v>
      </c>
      <c r="K1212" s="173"/>
      <c r="L1212" s="178"/>
      <c r="M1212" s="179"/>
      <c r="N1212" s="180"/>
      <c r="O1212" s="180"/>
      <c r="P1212" s="181">
        <f>P1213</f>
        <v>0</v>
      </c>
      <c r="Q1212" s="180"/>
      <c r="R1212" s="181">
        <f>R1213</f>
        <v>0</v>
      </c>
      <c r="S1212" s="180"/>
      <c r="T1212" s="182">
        <f>T1213</f>
        <v>0</v>
      </c>
      <c r="AR1212" s="183" t="s">
        <v>80</v>
      </c>
      <c r="AT1212" s="184" t="s">
        <v>71</v>
      </c>
      <c r="AU1212" s="184" t="s">
        <v>80</v>
      </c>
      <c r="AY1212" s="183" t="s">
        <v>219</v>
      </c>
      <c r="BK1212" s="185">
        <f>BK1213</f>
        <v>0</v>
      </c>
    </row>
    <row r="1213" spans="2:65" s="1" customFormat="1" ht="16.5" customHeight="1">
      <c r="B1213" s="37"/>
      <c r="C1213" s="186" t="s">
        <v>1413</v>
      </c>
      <c r="D1213" s="186" t="s">
        <v>220</v>
      </c>
      <c r="E1213" s="187" t="s">
        <v>1414</v>
      </c>
      <c r="F1213" s="188" t="s">
        <v>1415</v>
      </c>
      <c r="G1213" s="189" t="s">
        <v>236</v>
      </c>
      <c r="H1213" s="190">
        <v>64</v>
      </c>
      <c r="I1213" s="191"/>
      <c r="J1213" s="192">
        <f>ROUND(I1213*H1213,2)</f>
        <v>0</v>
      </c>
      <c r="K1213" s="188" t="s">
        <v>224</v>
      </c>
      <c r="L1213" s="57"/>
      <c r="M1213" s="193" t="s">
        <v>21</v>
      </c>
      <c r="N1213" s="194" t="s">
        <v>43</v>
      </c>
      <c r="O1213" s="38"/>
      <c r="P1213" s="195">
        <f>O1213*H1213</f>
        <v>0</v>
      </c>
      <c r="Q1213" s="195">
        <v>0</v>
      </c>
      <c r="R1213" s="195">
        <f>Q1213*H1213</f>
        <v>0</v>
      </c>
      <c r="S1213" s="195">
        <v>0</v>
      </c>
      <c r="T1213" s="196">
        <f>S1213*H1213</f>
        <v>0</v>
      </c>
      <c r="AR1213" s="20" t="s">
        <v>225</v>
      </c>
      <c r="AT1213" s="20" t="s">
        <v>220</v>
      </c>
      <c r="AU1213" s="20" t="s">
        <v>82</v>
      </c>
      <c r="AY1213" s="20" t="s">
        <v>219</v>
      </c>
      <c r="BE1213" s="197">
        <f>IF(N1213="základní",J1213,0)</f>
        <v>0</v>
      </c>
      <c r="BF1213" s="197">
        <f>IF(N1213="snížená",J1213,0)</f>
        <v>0</v>
      </c>
      <c r="BG1213" s="197">
        <f>IF(N1213="zákl. přenesená",J1213,0)</f>
        <v>0</v>
      </c>
      <c r="BH1213" s="197">
        <f>IF(N1213="sníž. přenesená",J1213,0)</f>
        <v>0</v>
      </c>
      <c r="BI1213" s="197">
        <f>IF(N1213="nulová",J1213,0)</f>
        <v>0</v>
      </c>
      <c r="BJ1213" s="20" t="s">
        <v>80</v>
      </c>
      <c r="BK1213" s="197">
        <f>ROUND(I1213*H1213,2)</f>
        <v>0</v>
      </c>
      <c r="BL1213" s="20" t="s">
        <v>225</v>
      </c>
      <c r="BM1213" s="20" t="s">
        <v>1416</v>
      </c>
    </row>
    <row r="1214" spans="2:63" s="10" customFormat="1" ht="29.85" customHeight="1">
      <c r="B1214" s="172"/>
      <c r="C1214" s="173"/>
      <c r="D1214" s="174" t="s">
        <v>71</v>
      </c>
      <c r="E1214" s="198" t="s">
        <v>1288</v>
      </c>
      <c r="F1214" s="198" t="s">
        <v>1289</v>
      </c>
      <c r="G1214" s="173"/>
      <c r="H1214" s="173"/>
      <c r="I1214" s="176"/>
      <c r="J1214" s="199">
        <f>BK1214</f>
        <v>0</v>
      </c>
      <c r="K1214" s="173"/>
      <c r="L1214" s="178"/>
      <c r="M1214" s="179"/>
      <c r="N1214" s="180"/>
      <c r="O1214" s="180"/>
      <c r="P1214" s="181">
        <f>SUM(P1215:P1224)</f>
        <v>0</v>
      </c>
      <c r="Q1214" s="180"/>
      <c r="R1214" s="181">
        <f>SUM(R1215:R1224)</f>
        <v>0</v>
      </c>
      <c r="S1214" s="180"/>
      <c r="T1214" s="182">
        <f>SUM(T1215:T1224)</f>
        <v>0</v>
      </c>
      <c r="AR1214" s="183" t="s">
        <v>80</v>
      </c>
      <c r="AT1214" s="184" t="s">
        <v>71</v>
      </c>
      <c r="AU1214" s="184" t="s">
        <v>80</v>
      </c>
      <c r="AY1214" s="183" t="s">
        <v>219</v>
      </c>
      <c r="BK1214" s="185">
        <f>SUM(BK1215:BK1224)</f>
        <v>0</v>
      </c>
    </row>
    <row r="1215" spans="2:65" s="1" customFormat="1" ht="16.5" customHeight="1">
      <c r="B1215" s="37"/>
      <c r="C1215" s="186" t="s">
        <v>787</v>
      </c>
      <c r="D1215" s="186" t="s">
        <v>220</v>
      </c>
      <c r="E1215" s="187" t="s">
        <v>1417</v>
      </c>
      <c r="F1215" s="188" t="s">
        <v>1418</v>
      </c>
      <c r="G1215" s="189" t="s">
        <v>1055</v>
      </c>
      <c r="H1215" s="190">
        <v>1026</v>
      </c>
      <c r="I1215" s="191"/>
      <c r="J1215" s="192">
        <f aca="true" t="shared" si="260" ref="J1215:J1224">ROUND(I1215*H1215,2)</f>
        <v>0</v>
      </c>
      <c r="K1215" s="188" t="s">
        <v>224</v>
      </c>
      <c r="L1215" s="57"/>
      <c r="M1215" s="193" t="s">
        <v>21</v>
      </c>
      <c r="N1215" s="194" t="s">
        <v>43</v>
      </c>
      <c r="O1215" s="38"/>
      <c r="P1215" s="195">
        <f aca="true" t="shared" si="261" ref="P1215:P1224">O1215*H1215</f>
        <v>0</v>
      </c>
      <c r="Q1215" s="195">
        <v>0</v>
      </c>
      <c r="R1215" s="195">
        <f aca="true" t="shared" si="262" ref="R1215:R1224">Q1215*H1215</f>
        <v>0</v>
      </c>
      <c r="S1215" s="195">
        <v>0</v>
      </c>
      <c r="T1215" s="196">
        <f aca="true" t="shared" si="263" ref="T1215:T1224">S1215*H1215</f>
        <v>0</v>
      </c>
      <c r="AR1215" s="20" t="s">
        <v>225</v>
      </c>
      <c r="AT1215" s="20" t="s">
        <v>220</v>
      </c>
      <c r="AU1215" s="20" t="s">
        <v>82</v>
      </c>
      <c r="AY1215" s="20" t="s">
        <v>219</v>
      </c>
      <c r="BE1215" s="197">
        <f aca="true" t="shared" si="264" ref="BE1215:BE1224">IF(N1215="základní",J1215,0)</f>
        <v>0</v>
      </c>
      <c r="BF1215" s="197">
        <f aca="true" t="shared" si="265" ref="BF1215:BF1224">IF(N1215="snížená",J1215,0)</f>
        <v>0</v>
      </c>
      <c r="BG1215" s="197">
        <f aca="true" t="shared" si="266" ref="BG1215:BG1224">IF(N1215="zákl. přenesená",J1215,0)</f>
        <v>0</v>
      </c>
      <c r="BH1215" s="197">
        <f aca="true" t="shared" si="267" ref="BH1215:BH1224">IF(N1215="sníž. přenesená",J1215,0)</f>
        <v>0</v>
      </c>
      <c r="BI1215" s="197">
        <f aca="true" t="shared" si="268" ref="BI1215:BI1224">IF(N1215="nulová",J1215,0)</f>
        <v>0</v>
      </c>
      <c r="BJ1215" s="20" t="s">
        <v>80</v>
      </c>
      <c r="BK1215" s="197">
        <f aca="true" t="shared" si="269" ref="BK1215:BK1224">ROUND(I1215*H1215,2)</f>
        <v>0</v>
      </c>
      <c r="BL1215" s="20" t="s">
        <v>225</v>
      </c>
      <c r="BM1215" s="20" t="s">
        <v>1419</v>
      </c>
    </row>
    <row r="1216" spans="2:65" s="1" customFormat="1" ht="16.5" customHeight="1">
      <c r="B1216" s="37"/>
      <c r="C1216" s="186" t="s">
        <v>1420</v>
      </c>
      <c r="D1216" s="186" t="s">
        <v>220</v>
      </c>
      <c r="E1216" s="187" t="s">
        <v>1421</v>
      </c>
      <c r="F1216" s="188" t="s">
        <v>1291</v>
      </c>
      <c r="G1216" s="189" t="s">
        <v>1055</v>
      </c>
      <c r="H1216" s="190">
        <v>3347</v>
      </c>
      <c r="I1216" s="191"/>
      <c r="J1216" s="192">
        <f t="shared" si="260"/>
        <v>0</v>
      </c>
      <c r="K1216" s="188" t="s">
        <v>224</v>
      </c>
      <c r="L1216" s="57"/>
      <c r="M1216" s="193" t="s">
        <v>21</v>
      </c>
      <c r="N1216" s="194" t="s">
        <v>43</v>
      </c>
      <c r="O1216" s="38"/>
      <c r="P1216" s="195">
        <f t="shared" si="261"/>
        <v>0</v>
      </c>
      <c r="Q1216" s="195">
        <v>0</v>
      </c>
      <c r="R1216" s="195">
        <f t="shared" si="262"/>
        <v>0</v>
      </c>
      <c r="S1216" s="195">
        <v>0</v>
      </c>
      <c r="T1216" s="196">
        <f t="shared" si="263"/>
        <v>0</v>
      </c>
      <c r="AR1216" s="20" t="s">
        <v>225</v>
      </c>
      <c r="AT1216" s="20" t="s">
        <v>220</v>
      </c>
      <c r="AU1216" s="20" t="s">
        <v>82</v>
      </c>
      <c r="AY1216" s="20" t="s">
        <v>219</v>
      </c>
      <c r="BE1216" s="197">
        <f t="shared" si="264"/>
        <v>0</v>
      </c>
      <c r="BF1216" s="197">
        <f t="shared" si="265"/>
        <v>0</v>
      </c>
      <c r="BG1216" s="197">
        <f t="shared" si="266"/>
        <v>0</v>
      </c>
      <c r="BH1216" s="197">
        <f t="shared" si="267"/>
        <v>0</v>
      </c>
      <c r="BI1216" s="197">
        <f t="shared" si="268"/>
        <v>0</v>
      </c>
      <c r="BJ1216" s="20" t="s">
        <v>80</v>
      </c>
      <c r="BK1216" s="197">
        <f t="shared" si="269"/>
        <v>0</v>
      </c>
      <c r="BL1216" s="20" t="s">
        <v>225</v>
      </c>
      <c r="BM1216" s="20" t="s">
        <v>1422</v>
      </c>
    </row>
    <row r="1217" spans="2:65" s="1" customFormat="1" ht="16.5" customHeight="1">
      <c r="B1217" s="37"/>
      <c r="C1217" s="186" t="s">
        <v>789</v>
      </c>
      <c r="D1217" s="186" t="s">
        <v>220</v>
      </c>
      <c r="E1217" s="187" t="s">
        <v>1423</v>
      </c>
      <c r="F1217" s="188" t="s">
        <v>1424</v>
      </c>
      <c r="G1217" s="189" t="s">
        <v>1055</v>
      </c>
      <c r="H1217" s="190">
        <v>6361</v>
      </c>
      <c r="I1217" s="191"/>
      <c r="J1217" s="192">
        <f t="shared" si="260"/>
        <v>0</v>
      </c>
      <c r="K1217" s="188" t="s">
        <v>224</v>
      </c>
      <c r="L1217" s="57"/>
      <c r="M1217" s="193" t="s">
        <v>21</v>
      </c>
      <c r="N1217" s="194" t="s">
        <v>43</v>
      </c>
      <c r="O1217" s="38"/>
      <c r="P1217" s="195">
        <f t="shared" si="261"/>
        <v>0</v>
      </c>
      <c r="Q1217" s="195">
        <v>0</v>
      </c>
      <c r="R1217" s="195">
        <f t="shared" si="262"/>
        <v>0</v>
      </c>
      <c r="S1217" s="195">
        <v>0</v>
      </c>
      <c r="T1217" s="196">
        <f t="shared" si="263"/>
        <v>0</v>
      </c>
      <c r="AR1217" s="20" t="s">
        <v>225</v>
      </c>
      <c r="AT1217" s="20" t="s">
        <v>220</v>
      </c>
      <c r="AU1217" s="20" t="s">
        <v>82</v>
      </c>
      <c r="AY1217" s="20" t="s">
        <v>219</v>
      </c>
      <c r="BE1217" s="197">
        <f t="shared" si="264"/>
        <v>0</v>
      </c>
      <c r="BF1217" s="197">
        <f t="shared" si="265"/>
        <v>0</v>
      </c>
      <c r="BG1217" s="197">
        <f t="shared" si="266"/>
        <v>0</v>
      </c>
      <c r="BH1217" s="197">
        <f t="shared" si="267"/>
        <v>0</v>
      </c>
      <c r="BI1217" s="197">
        <f t="shared" si="268"/>
        <v>0</v>
      </c>
      <c r="BJ1217" s="20" t="s">
        <v>80</v>
      </c>
      <c r="BK1217" s="197">
        <f t="shared" si="269"/>
        <v>0</v>
      </c>
      <c r="BL1217" s="20" t="s">
        <v>225</v>
      </c>
      <c r="BM1217" s="20" t="s">
        <v>1425</v>
      </c>
    </row>
    <row r="1218" spans="2:65" s="1" customFormat="1" ht="16.5" customHeight="1">
      <c r="B1218" s="37"/>
      <c r="C1218" s="186" t="s">
        <v>1426</v>
      </c>
      <c r="D1218" s="186" t="s">
        <v>220</v>
      </c>
      <c r="E1218" s="187" t="s">
        <v>1427</v>
      </c>
      <c r="F1218" s="188" t="s">
        <v>1428</v>
      </c>
      <c r="G1218" s="189" t="s">
        <v>1055</v>
      </c>
      <c r="H1218" s="190">
        <v>10352</v>
      </c>
      <c r="I1218" s="191"/>
      <c r="J1218" s="192">
        <f t="shared" si="260"/>
        <v>0</v>
      </c>
      <c r="K1218" s="188" t="s">
        <v>224</v>
      </c>
      <c r="L1218" s="57"/>
      <c r="M1218" s="193" t="s">
        <v>21</v>
      </c>
      <c r="N1218" s="194" t="s">
        <v>43</v>
      </c>
      <c r="O1218" s="38"/>
      <c r="P1218" s="195">
        <f t="shared" si="261"/>
        <v>0</v>
      </c>
      <c r="Q1218" s="195">
        <v>0</v>
      </c>
      <c r="R1218" s="195">
        <f t="shared" si="262"/>
        <v>0</v>
      </c>
      <c r="S1218" s="195">
        <v>0</v>
      </c>
      <c r="T1218" s="196">
        <f t="shared" si="263"/>
        <v>0</v>
      </c>
      <c r="AR1218" s="20" t="s">
        <v>225</v>
      </c>
      <c r="AT1218" s="20" t="s">
        <v>220</v>
      </c>
      <c r="AU1218" s="20" t="s">
        <v>82</v>
      </c>
      <c r="AY1218" s="20" t="s">
        <v>219</v>
      </c>
      <c r="BE1218" s="197">
        <f t="shared" si="264"/>
        <v>0</v>
      </c>
      <c r="BF1218" s="197">
        <f t="shared" si="265"/>
        <v>0</v>
      </c>
      <c r="BG1218" s="197">
        <f t="shared" si="266"/>
        <v>0</v>
      </c>
      <c r="BH1218" s="197">
        <f t="shared" si="267"/>
        <v>0</v>
      </c>
      <c r="BI1218" s="197">
        <f t="shared" si="268"/>
        <v>0</v>
      </c>
      <c r="BJ1218" s="20" t="s">
        <v>80</v>
      </c>
      <c r="BK1218" s="197">
        <f t="shared" si="269"/>
        <v>0</v>
      </c>
      <c r="BL1218" s="20" t="s">
        <v>225</v>
      </c>
      <c r="BM1218" s="20" t="s">
        <v>1429</v>
      </c>
    </row>
    <row r="1219" spans="2:65" s="1" customFormat="1" ht="16.5" customHeight="1">
      <c r="B1219" s="37"/>
      <c r="C1219" s="186" t="s">
        <v>790</v>
      </c>
      <c r="D1219" s="186" t="s">
        <v>220</v>
      </c>
      <c r="E1219" s="187" t="s">
        <v>1430</v>
      </c>
      <c r="F1219" s="188" t="s">
        <v>1431</v>
      </c>
      <c r="G1219" s="189" t="s">
        <v>1055</v>
      </c>
      <c r="H1219" s="190">
        <v>1074</v>
      </c>
      <c r="I1219" s="191"/>
      <c r="J1219" s="192">
        <f t="shared" si="260"/>
        <v>0</v>
      </c>
      <c r="K1219" s="188" t="s">
        <v>224</v>
      </c>
      <c r="L1219" s="57"/>
      <c r="M1219" s="193" t="s">
        <v>21</v>
      </c>
      <c r="N1219" s="194" t="s">
        <v>43</v>
      </c>
      <c r="O1219" s="38"/>
      <c r="P1219" s="195">
        <f t="shared" si="261"/>
        <v>0</v>
      </c>
      <c r="Q1219" s="195">
        <v>0</v>
      </c>
      <c r="R1219" s="195">
        <f t="shared" si="262"/>
        <v>0</v>
      </c>
      <c r="S1219" s="195">
        <v>0</v>
      </c>
      <c r="T1219" s="196">
        <f t="shared" si="263"/>
        <v>0</v>
      </c>
      <c r="AR1219" s="20" t="s">
        <v>225</v>
      </c>
      <c r="AT1219" s="20" t="s">
        <v>220</v>
      </c>
      <c r="AU1219" s="20" t="s">
        <v>82</v>
      </c>
      <c r="AY1219" s="20" t="s">
        <v>219</v>
      </c>
      <c r="BE1219" s="197">
        <f t="shared" si="264"/>
        <v>0</v>
      </c>
      <c r="BF1219" s="197">
        <f t="shared" si="265"/>
        <v>0</v>
      </c>
      <c r="BG1219" s="197">
        <f t="shared" si="266"/>
        <v>0</v>
      </c>
      <c r="BH1219" s="197">
        <f t="shared" si="267"/>
        <v>0</v>
      </c>
      <c r="BI1219" s="197">
        <f t="shared" si="268"/>
        <v>0</v>
      </c>
      <c r="BJ1219" s="20" t="s">
        <v>80</v>
      </c>
      <c r="BK1219" s="197">
        <f t="shared" si="269"/>
        <v>0</v>
      </c>
      <c r="BL1219" s="20" t="s">
        <v>225</v>
      </c>
      <c r="BM1219" s="20" t="s">
        <v>1432</v>
      </c>
    </row>
    <row r="1220" spans="2:65" s="1" customFormat="1" ht="16.5" customHeight="1">
      <c r="B1220" s="37"/>
      <c r="C1220" s="186" t="s">
        <v>1433</v>
      </c>
      <c r="D1220" s="186" t="s">
        <v>220</v>
      </c>
      <c r="E1220" s="187" t="s">
        <v>1434</v>
      </c>
      <c r="F1220" s="188" t="s">
        <v>1435</v>
      </c>
      <c r="G1220" s="189" t="s">
        <v>1055</v>
      </c>
      <c r="H1220" s="190">
        <v>835</v>
      </c>
      <c r="I1220" s="191"/>
      <c r="J1220" s="192">
        <f t="shared" si="260"/>
        <v>0</v>
      </c>
      <c r="K1220" s="188" t="s">
        <v>224</v>
      </c>
      <c r="L1220" s="57"/>
      <c r="M1220" s="193" t="s">
        <v>21</v>
      </c>
      <c r="N1220" s="194" t="s">
        <v>43</v>
      </c>
      <c r="O1220" s="38"/>
      <c r="P1220" s="195">
        <f t="shared" si="261"/>
        <v>0</v>
      </c>
      <c r="Q1220" s="195">
        <v>0</v>
      </c>
      <c r="R1220" s="195">
        <f t="shared" si="262"/>
        <v>0</v>
      </c>
      <c r="S1220" s="195">
        <v>0</v>
      </c>
      <c r="T1220" s="196">
        <f t="shared" si="263"/>
        <v>0</v>
      </c>
      <c r="AR1220" s="20" t="s">
        <v>225</v>
      </c>
      <c r="AT1220" s="20" t="s">
        <v>220</v>
      </c>
      <c r="AU1220" s="20" t="s">
        <v>82</v>
      </c>
      <c r="AY1220" s="20" t="s">
        <v>219</v>
      </c>
      <c r="BE1220" s="197">
        <f t="shared" si="264"/>
        <v>0</v>
      </c>
      <c r="BF1220" s="197">
        <f t="shared" si="265"/>
        <v>0</v>
      </c>
      <c r="BG1220" s="197">
        <f t="shared" si="266"/>
        <v>0</v>
      </c>
      <c r="BH1220" s="197">
        <f t="shared" si="267"/>
        <v>0</v>
      </c>
      <c r="BI1220" s="197">
        <f t="shared" si="268"/>
        <v>0</v>
      </c>
      <c r="BJ1220" s="20" t="s">
        <v>80</v>
      </c>
      <c r="BK1220" s="197">
        <f t="shared" si="269"/>
        <v>0</v>
      </c>
      <c r="BL1220" s="20" t="s">
        <v>225</v>
      </c>
      <c r="BM1220" s="20" t="s">
        <v>1436</v>
      </c>
    </row>
    <row r="1221" spans="2:65" s="1" customFormat="1" ht="16.5" customHeight="1">
      <c r="B1221" s="37"/>
      <c r="C1221" s="186" t="s">
        <v>792</v>
      </c>
      <c r="D1221" s="186" t="s">
        <v>220</v>
      </c>
      <c r="E1221" s="187" t="s">
        <v>1437</v>
      </c>
      <c r="F1221" s="188" t="s">
        <v>1438</v>
      </c>
      <c r="G1221" s="189" t="s">
        <v>1055</v>
      </c>
      <c r="H1221" s="190">
        <v>248</v>
      </c>
      <c r="I1221" s="191"/>
      <c r="J1221" s="192">
        <f t="shared" si="260"/>
        <v>0</v>
      </c>
      <c r="K1221" s="188" t="s">
        <v>224</v>
      </c>
      <c r="L1221" s="57"/>
      <c r="M1221" s="193" t="s">
        <v>21</v>
      </c>
      <c r="N1221" s="194" t="s">
        <v>43</v>
      </c>
      <c r="O1221" s="38"/>
      <c r="P1221" s="195">
        <f t="shared" si="261"/>
        <v>0</v>
      </c>
      <c r="Q1221" s="195">
        <v>0</v>
      </c>
      <c r="R1221" s="195">
        <f t="shared" si="262"/>
        <v>0</v>
      </c>
      <c r="S1221" s="195">
        <v>0</v>
      </c>
      <c r="T1221" s="196">
        <f t="shared" si="263"/>
        <v>0</v>
      </c>
      <c r="AR1221" s="20" t="s">
        <v>225</v>
      </c>
      <c r="AT1221" s="20" t="s">
        <v>220</v>
      </c>
      <c r="AU1221" s="20" t="s">
        <v>82</v>
      </c>
      <c r="AY1221" s="20" t="s">
        <v>219</v>
      </c>
      <c r="BE1221" s="197">
        <f t="shared" si="264"/>
        <v>0</v>
      </c>
      <c r="BF1221" s="197">
        <f t="shared" si="265"/>
        <v>0</v>
      </c>
      <c r="BG1221" s="197">
        <f t="shared" si="266"/>
        <v>0</v>
      </c>
      <c r="BH1221" s="197">
        <f t="shared" si="267"/>
        <v>0</v>
      </c>
      <c r="BI1221" s="197">
        <f t="shared" si="268"/>
        <v>0</v>
      </c>
      <c r="BJ1221" s="20" t="s">
        <v>80</v>
      </c>
      <c r="BK1221" s="197">
        <f t="shared" si="269"/>
        <v>0</v>
      </c>
      <c r="BL1221" s="20" t="s">
        <v>225</v>
      </c>
      <c r="BM1221" s="20" t="s">
        <v>1439</v>
      </c>
    </row>
    <row r="1222" spans="2:65" s="1" customFormat="1" ht="16.5" customHeight="1">
      <c r="B1222" s="37"/>
      <c r="C1222" s="186" t="s">
        <v>1440</v>
      </c>
      <c r="D1222" s="186" t="s">
        <v>220</v>
      </c>
      <c r="E1222" s="187" t="s">
        <v>1441</v>
      </c>
      <c r="F1222" s="188" t="s">
        <v>1442</v>
      </c>
      <c r="G1222" s="189" t="s">
        <v>1055</v>
      </c>
      <c r="H1222" s="190">
        <v>209</v>
      </c>
      <c r="I1222" s="191"/>
      <c r="J1222" s="192">
        <f t="shared" si="260"/>
        <v>0</v>
      </c>
      <c r="K1222" s="188" t="s">
        <v>224</v>
      </c>
      <c r="L1222" s="57"/>
      <c r="M1222" s="193" t="s">
        <v>21</v>
      </c>
      <c r="N1222" s="194" t="s">
        <v>43</v>
      </c>
      <c r="O1222" s="38"/>
      <c r="P1222" s="195">
        <f t="shared" si="261"/>
        <v>0</v>
      </c>
      <c r="Q1222" s="195">
        <v>0</v>
      </c>
      <c r="R1222" s="195">
        <f t="shared" si="262"/>
        <v>0</v>
      </c>
      <c r="S1222" s="195">
        <v>0</v>
      </c>
      <c r="T1222" s="196">
        <f t="shared" si="263"/>
        <v>0</v>
      </c>
      <c r="AR1222" s="20" t="s">
        <v>225</v>
      </c>
      <c r="AT1222" s="20" t="s">
        <v>220</v>
      </c>
      <c r="AU1222" s="20" t="s">
        <v>82</v>
      </c>
      <c r="AY1222" s="20" t="s">
        <v>219</v>
      </c>
      <c r="BE1222" s="197">
        <f t="shared" si="264"/>
        <v>0</v>
      </c>
      <c r="BF1222" s="197">
        <f t="shared" si="265"/>
        <v>0</v>
      </c>
      <c r="BG1222" s="197">
        <f t="shared" si="266"/>
        <v>0</v>
      </c>
      <c r="BH1222" s="197">
        <f t="shared" si="267"/>
        <v>0</v>
      </c>
      <c r="BI1222" s="197">
        <f t="shared" si="268"/>
        <v>0</v>
      </c>
      <c r="BJ1222" s="20" t="s">
        <v>80</v>
      </c>
      <c r="BK1222" s="197">
        <f t="shared" si="269"/>
        <v>0</v>
      </c>
      <c r="BL1222" s="20" t="s">
        <v>225</v>
      </c>
      <c r="BM1222" s="20" t="s">
        <v>1443</v>
      </c>
    </row>
    <row r="1223" spans="2:65" s="1" customFormat="1" ht="16.5" customHeight="1">
      <c r="B1223" s="37"/>
      <c r="C1223" s="186" t="s">
        <v>793</v>
      </c>
      <c r="D1223" s="186" t="s">
        <v>220</v>
      </c>
      <c r="E1223" s="187" t="s">
        <v>1444</v>
      </c>
      <c r="F1223" s="188" t="s">
        <v>1445</v>
      </c>
      <c r="G1223" s="189" t="s">
        <v>1055</v>
      </c>
      <c r="H1223" s="190">
        <v>141</v>
      </c>
      <c r="I1223" s="191"/>
      <c r="J1223" s="192">
        <f t="shared" si="260"/>
        <v>0</v>
      </c>
      <c r="K1223" s="188" t="s">
        <v>224</v>
      </c>
      <c r="L1223" s="57"/>
      <c r="M1223" s="193" t="s">
        <v>21</v>
      </c>
      <c r="N1223" s="194" t="s">
        <v>43</v>
      </c>
      <c r="O1223" s="38"/>
      <c r="P1223" s="195">
        <f t="shared" si="261"/>
        <v>0</v>
      </c>
      <c r="Q1223" s="195">
        <v>0</v>
      </c>
      <c r="R1223" s="195">
        <f t="shared" si="262"/>
        <v>0</v>
      </c>
      <c r="S1223" s="195">
        <v>0</v>
      </c>
      <c r="T1223" s="196">
        <f t="shared" si="263"/>
        <v>0</v>
      </c>
      <c r="AR1223" s="20" t="s">
        <v>225</v>
      </c>
      <c r="AT1223" s="20" t="s">
        <v>220</v>
      </c>
      <c r="AU1223" s="20" t="s">
        <v>82</v>
      </c>
      <c r="AY1223" s="20" t="s">
        <v>219</v>
      </c>
      <c r="BE1223" s="197">
        <f t="shared" si="264"/>
        <v>0</v>
      </c>
      <c r="BF1223" s="197">
        <f t="shared" si="265"/>
        <v>0</v>
      </c>
      <c r="BG1223" s="197">
        <f t="shared" si="266"/>
        <v>0</v>
      </c>
      <c r="BH1223" s="197">
        <f t="shared" si="267"/>
        <v>0</v>
      </c>
      <c r="BI1223" s="197">
        <f t="shared" si="268"/>
        <v>0</v>
      </c>
      <c r="BJ1223" s="20" t="s">
        <v>80</v>
      </c>
      <c r="BK1223" s="197">
        <f t="shared" si="269"/>
        <v>0</v>
      </c>
      <c r="BL1223" s="20" t="s">
        <v>225</v>
      </c>
      <c r="BM1223" s="20" t="s">
        <v>1446</v>
      </c>
    </row>
    <row r="1224" spans="2:65" s="1" customFormat="1" ht="16.5" customHeight="1">
      <c r="B1224" s="37"/>
      <c r="C1224" s="186" t="s">
        <v>1447</v>
      </c>
      <c r="D1224" s="186" t="s">
        <v>220</v>
      </c>
      <c r="E1224" s="187" t="s">
        <v>1448</v>
      </c>
      <c r="F1224" s="188" t="s">
        <v>1449</v>
      </c>
      <c r="G1224" s="189" t="s">
        <v>1055</v>
      </c>
      <c r="H1224" s="190">
        <v>285</v>
      </c>
      <c r="I1224" s="191"/>
      <c r="J1224" s="192">
        <f t="shared" si="260"/>
        <v>0</v>
      </c>
      <c r="K1224" s="188" t="s">
        <v>224</v>
      </c>
      <c r="L1224" s="57"/>
      <c r="M1224" s="193" t="s">
        <v>21</v>
      </c>
      <c r="N1224" s="194" t="s">
        <v>43</v>
      </c>
      <c r="O1224" s="38"/>
      <c r="P1224" s="195">
        <f t="shared" si="261"/>
        <v>0</v>
      </c>
      <c r="Q1224" s="195">
        <v>0</v>
      </c>
      <c r="R1224" s="195">
        <f t="shared" si="262"/>
        <v>0</v>
      </c>
      <c r="S1224" s="195">
        <v>0</v>
      </c>
      <c r="T1224" s="196">
        <f t="shared" si="263"/>
        <v>0</v>
      </c>
      <c r="AR1224" s="20" t="s">
        <v>225</v>
      </c>
      <c r="AT1224" s="20" t="s">
        <v>220</v>
      </c>
      <c r="AU1224" s="20" t="s">
        <v>82</v>
      </c>
      <c r="AY1224" s="20" t="s">
        <v>219</v>
      </c>
      <c r="BE1224" s="197">
        <f t="shared" si="264"/>
        <v>0</v>
      </c>
      <c r="BF1224" s="197">
        <f t="shared" si="265"/>
        <v>0</v>
      </c>
      <c r="BG1224" s="197">
        <f t="shared" si="266"/>
        <v>0</v>
      </c>
      <c r="BH1224" s="197">
        <f t="shared" si="267"/>
        <v>0</v>
      </c>
      <c r="BI1224" s="197">
        <f t="shared" si="268"/>
        <v>0</v>
      </c>
      <c r="BJ1224" s="20" t="s">
        <v>80</v>
      </c>
      <c r="BK1224" s="197">
        <f t="shared" si="269"/>
        <v>0</v>
      </c>
      <c r="BL1224" s="20" t="s">
        <v>225</v>
      </c>
      <c r="BM1224" s="20" t="s">
        <v>1450</v>
      </c>
    </row>
    <row r="1225" spans="2:63" s="10" customFormat="1" ht="29.85" customHeight="1">
      <c r="B1225" s="172"/>
      <c r="C1225" s="173"/>
      <c r="D1225" s="174" t="s">
        <v>71</v>
      </c>
      <c r="E1225" s="198" t="s">
        <v>1293</v>
      </c>
      <c r="F1225" s="198" t="s">
        <v>1294</v>
      </c>
      <c r="G1225" s="173"/>
      <c r="H1225" s="173"/>
      <c r="I1225" s="176"/>
      <c r="J1225" s="199">
        <f>BK1225</f>
        <v>0</v>
      </c>
      <c r="K1225" s="173"/>
      <c r="L1225" s="178"/>
      <c r="M1225" s="179"/>
      <c r="N1225" s="180"/>
      <c r="O1225" s="180"/>
      <c r="P1225" s="181">
        <f>SUM(P1226:P1230)</f>
        <v>0</v>
      </c>
      <c r="Q1225" s="180"/>
      <c r="R1225" s="181">
        <f>SUM(R1226:R1230)</f>
        <v>0</v>
      </c>
      <c r="S1225" s="180"/>
      <c r="T1225" s="182">
        <f>SUM(T1226:T1230)</f>
        <v>0</v>
      </c>
      <c r="AR1225" s="183" t="s">
        <v>80</v>
      </c>
      <c r="AT1225" s="184" t="s">
        <v>71</v>
      </c>
      <c r="AU1225" s="184" t="s">
        <v>80</v>
      </c>
      <c r="AY1225" s="183" t="s">
        <v>219</v>
      </c>
      <c r="BK1225" s="185">
        <f>SUM(BK1226:BK1230)</f>
        <v>0</v>
      </c>
    </row>
    <row r="1226" spans="2:65" s="1" customFormat="1" ht="16.5" customHeight="1">
      <c r="B1226" s="37"/>
      <c r="C1226" s="186" t="s">
        <v>795</v>
      </c>
      <c r="D1226" s="186" t="s">
        <v>220</v>
      </c>
      <c r="E1226" s="187" t="s">
        <v>1451</v>
      </c>
      <c r="F1226" s="188" t="s">
        <v>1452</v>
      </c>
      <c r="G1226" s="189" t="s">
        <v>1055</v>
      </c>
      <c r="H1226" s="190">
        <v>180</v>
      </c>
      <c r="I1226" s="191"/>
      <c r="J1226" s="192">
        <f>ROUND(I1226*H1226,2)</f>
        <v>0</v>
      </c>
      <c r="K1226" s="188" t="s">
        <v>224</v>
      </c>
      <c r="L1226" s="57"/>
      <c r="M1226" s="193" t="s">
        <v>21</v>
      </c>
      <c r="N1226" s="194" t="s">
        <v>43</v>
      </c>
      <c r="O1226" s="38"/>
      <c r="P1226" s="195">
        <f>O1226*H1226</f>
        <v>0</v>
      </c>
      <c r="Q1226" s="195">
        <v>0</v>
      </c>
      <c r="R1226" s="195">
        <f>Q1226*H1226</f>
        <v>0</v>
      </c>
      <c r="S1226" s="195">
        <v>0</v>
      </c>
      <c r="T1226" s="196">
        <f>S1226*H1226</f>
        <v>0</v>
      </c>
      <c r="AR1226" s="20" t="s">
        <v>225</v>
      </c>
      <c r="AT1226" s="20" t="s">
        <v>220</v>
      </c>
      <c r="AU1226" s="20" t="s">
        <v>82</v>
      </c>
      <c r="AY1226" s="20" t="s">
        <v>219</v>
      </c>
      <c r="BE1226" s="197">
        <f>IF(N1226="základní",J1226,0)</f>
        <v>0</v>
      </c>
      <c r="BF1226" s="197">
        <f>IF(N1226="snížená",J1226,0)</f>
        <v>0</v>
      </c>
      <c r="BG1226" s="197">
        <f>IF(N1226="zákl. přenesená",J1226,0)</f>
        <v>0</v>
      </c>
      <c r="BH1226" s="197">
        <f>IF(N1226="sníž. přenesená",J1226,0)</f>
        <v>0</v>
      </c>
      <c r="BI1226" s="197">
        <f>IF(N1226="nulová",J1226,0)</f>
        <v>0</v>
      </c>
      <c r="BJ1226" s="20" t="s">
        <v>80</v>
      </c>
      <c r="BK1226" s="197">
        <f>ROUND(I1226*H1226,2)</f>
        <v>0</v>
      </c>
      <c r="BL1226" s="20" t="s">
        <v>225</v>
      </c>
      <c r="BM1226" s="20" t="s">
        <v>1453</v>
      </c>
    </row>
    <row r="1227" spans="2:65" s="1" customFormat="1" ht="16.5" customHeight="1">
      <c r="B1227" s="37"/>
      <c r="C1227" s="186" t="s">
        <v>1454</v>
      </c>
      <c r="D1227" s="186" t="s">
        <v>220</v>
      </c>
      <c r="E1227" s="187" t="s">
        <v>1455</v>
      </c>
      <c r="F1227" s="188" t="s">
        <v>1456</v>
      </c>
      <c r="G1227" s="189" t="s">
        <v>1055</v>
      </c>
      <c r="H1227" s="190">
        <v>265</v>
      </c>
      <c r="I1227" s="191"/>
      <c r="J1227" s="192">
        <f>ROUND(I1227*H1227,2)</f>
        <v>0</v>
      </c>
      <c r="K1227" s="188" t="s">
        <v>224</v>
      </c>
      <c r="L1227" s="57"/>
      <c r="M1227" s="193" t="s">
        <v>21</v>
      </c>
      <c r="N1227" s="194" t="s">
        <v>43</v>
      </c>
      <c r="O1227" s="38"/>
      <c r="P1227" s="195">
        <f>O1227*H1227</f>
        <v>0</v>
      </c>
      <c r="Q1227" s="195">
        <v>0</v>
      </c>
      <c r="R1227" s="195">
        <f>Q1227*H1227</f>
        <v>0</v>
      </c>
      <c r="S1227" s="195">
        <v>0</v>
      </c>
      <c r="T1227" s="196">
        <f>S1227*H1227</f>
        <v>0</v>
      </c>
      <c r="AR1227" s="20" t="s">
        <v>225</v>
      </c>
      <c r="AT1227" s="20" t="s">
        <v>220</v>
      </c>
      <c r="AU1227" s="20" t="s">
        <v>82</v>
      </c>
      <c r="AY1227" s="20" t="s">
        <v>219</v>
      </c>
      <c r="BE1227" s="197">
        <f>IF(N1227="základní",J1227,0)</f>
        <v>0</v>
      </c>
      <c r="BF1227" s="197">
        <f>IF(N1227="snížená",J1227,0)</f>
        <v>0</v>
      </c>
      <c r="BG1227" s="197">
        <f>IF(N1227="zákl. přenesená",J1227,0)</f>
        <v>0</v>
      </c>
      <c r="BH1227" s="197">
        <f>IF(N1227="sníž. přenesená",J1227,0)</f>
        <v>0</v>
      </c>
      <c r="BI1227" s="197">
        <f>IF(N1227="nulová",J1227,0)</f>
        <v>0</v>
      </c>
      <c r="BJ1227" s="20" t="s">
        <v>80</v>
      </c>
      <c r="BK1227" s="197">
        <f>ROUND(I1227*H1227,2)</f>
        <v>0</v>
      </c>
      <c r="BL1227" s="20" t="s">
        <v>225</v>
      </c>
      <c r="BM1227" s="20" t="s">
        <v>1457</v>
      </c>
    </row>
    <row r="1228" spans="2:65" s="1" customFormat="1" ht="16.5" customHeight="1">
      <c r="B1228" s="37"/>
      <c r="C1228" s="186" t="s">
        <v>796</v>
      </c>
      <c r="D1228" s="186" t="s">
        <v>220</v>
      </c>
      <c r="E1228" s="187" t="s">
        <v>1296</v>
      </c>
      <c r="F1228" s="188" t="s">
        <v>1297</v>
      </c>
      <c r="G1228" s="189" t="s">
        <v>1055</v>
      </c>
      <c r="H1228" s="190">
        <v>145</v>
      </c>
      <c r="I1228" s="191"/>
      <c r="J1228" s="192">
        <f>ROUND(I1228*H1228,2)</f>
        <v>0</v>
      </c>
      <c r="K1228" s="188" t="s">
        <v>224</v>
      </c>
      <c r="L1228" s="57"/>
      <c r="M1228" s="193" t="s">
        <v>21</v>
      </c>
      <c r="N1228" s="194" t="s">
        <v>43</v>
      </c>
      <c r="O1228" s="38"/>
      <c r="P1228" s="195">
        <f>O1228*H1228</f>
        <v>0</v>
      </c>
      <c r="Q1228" s="195">
        <v>0</v>
      </c>
      <c r="R1228" s="195">
        <f>Q1228*H1228</f>
        <v>0</v>
      </c>
      <c r="S1228" s="195">
        <v>0</v>
      </c>
      <c r="T1228" s="196">
        <f>S1228*H1228</f>
        <v>0</v>
      </c>
      <c r="AR1228" s="20" t="s">
        <v>225</v>
      </c>
      <c r="AT1228" s="20" t="s">
        <v>220</v>
      </c>
      <c r="AU1228" s="20" t="s">
        <v>82</v>
      </c>
      <c r="AY1228" s="20" t="s">
        <v>219</v>
      </c>
      <c r="BE1228" s="197">
        <f>IF(N1228="základní",J1228,0)</f>
        <v>0</v>
      </c>
      <c r="BF1228" s="197">
        <f>IF(N1228="snížená",J1228,0)</f>
        <v>0</v>
      </c>
      <c r="BG1228" s="197">
        <f>IF(N1228="zákl. přenesená",J1228,0)</f>
        <v>0</v>
      </c>
      <c r="BH1228" s="197">
        <f>IF(N1228="sníž. přenesená",J1228,0)</f>
        <v>0</v>
      </c>
      <c r="BI1228" s="197">
        <f>IF(N1228="nulová",J1228,0)</f>
        <v>0</v>
      </c>
      <c r="BJ1228" s="20" t="s">
        <v>80</v>
      </c>
      <c r="BK1228" s="197">
        <f>ROUND(I1228*H1228,2)</f>
        <v>0</v>
      </c>
      <c r="BL1228" s="20" t="s">
        <v>225</v>
      </c>
      <c r="BM1228" s="20" t="s">
        <v>1458</v>
      </c>
    </row>
    <row r="1229" spans="2:65" s="1" customFormat="1" ht="16.5" customHeight="1">
      <c r="B1229" s="37"/>
      <c r="C1229" s="186" t="s">
        <v>1459</v>
      </c>
      <c r="D1229" s="186" t="s">
        <v>220</v>
      </c>
      <c r="E1229" s="187" t="s">
        <v>1460</v>
      </c>
      <c r="F1229" s="188" t="s">
        <v>1461</v>
      </c>
      <c r="G1229" s="189" t="s">
        <v>1055</v>
      </c>
      <c r="H1229" s="190">
        <v>85</v>
      </c>
      <c r="I1229" s="191"/>
      <c r="J1229" s="192">
        <f>ROUND(I1229*H1229,2)</f>
        <v>0</v>
      </c>
      <c r="K1229" s="188" t="s">
        <v>224</v>
      </c>
      <c r="L1229" s="57"/>
      <c r="M1229" s="193" t="s">
        <v>21</v>
      </c>
      <c r="N1229" s="194" t="s">
        <v>43</v>
      </c>
      <c r="O1229" s="38"/>
      <c r="P1229" s="195">
        <f>O1229*H1229</f>
        <v>0</v>
      </c>
      <c r="Q1229" s="195">
        <v>0</v>
      </c>
      <c r="R1229" s="195">
        <f>Q1229*H1229</f>
        <v>0</v>
      </c>
      <c r="S1229" s="195">
        <v>0</v>
      </c>
      <c r="T1229" s="196">
        <f>S1229*H1229</f>
        <v>0</v>
      </c>
      <c r="AR1229" s="20" t="s">
        <v>225</v>
      </c>
      <c r="AT1229" s="20" t="s">
        <v>220</v>
      </c>
      <c r="AU1229" s="20" t="s">
        <v>82</v>
      </c>
      <c r="AY1229" s="20" t="s">
        <v>219</v>
      </c>
      <c r="BE1229" s="197">
        <f>IF(N1229="základní",J1229,0)</f>
        <v>0</v>
      </c>
      <c r="BF1229" s="197">
        <f>IF(N1229="snížená",J1229,0)</f>
        <v>0</v>
      </c>
      <c r="BG1229" s="197">
        <f>IF(N1229="zákl. přenesená",J1229,0)</f>
        <v>0</v>
      </c>
      <c r="BH1229" s="197">
        <f>IF(N1229="sníž. přenesená",J1229,0)</f>
        <v>0</v>
      </c>
      <c r="BI1229" s="197">
        <f>IF(N1229="nulová",J1229,0)</f>
        <v>0</v>
      </c>
      <c r="BJ1229" s="20" t="s">
        <v>80</v>
      </c>
      <c r="BK1229" s="197">
        <f>ROUND(I1229*H1229,2)</f>
        <v>0</v>
      </c>
      <c r="BL1229" s="20" t="s">
        <v>225</v>
      </c>
      <c r="BM1229" s="20" t="s">
        <v>1462</v>
      </c>
    </row>
    <row r="1230" spans="2:65" s="1" customFormat="1" ht="16.5" customHeight="1">
      <c r="B1230" s="37"/>
      <c r="C1230" s="186" t="s">
        <v>798</v>
      </c>
      <c r="D1230" s="186" t="s">
        <v>220</v>
      </c>
      <c r="E1230" s="187" t="s">
        <v>1463</v>
      </c>
      <c r="F1230" s="188" t="s">
        <v>1464</v>
      </c>
      <c r="G1230" s="189" t="s">
        <v>1055</v>
      </c>
      <c r="H1230" s="190">
        <v>285</v>
      </c>
      <c r="I1230" s="191"/>
      <c r="J1230" s="192">
        <f>ROUND(I1230*H1230,2)</f>
        <v>0</v>
      </c>
      <c r="K1230" s="188" t="s">
        <v>224</v>
      </c>
      <c r="L1230" s="57"/>
      <c r="M1230" s="193" t="s">
        <v>21</v>
      </c>
      <c r="N1230" s="194" t="s">
        <v>43</v>
      </c>
      <c r="O1230" s="38"/>
      <c r="P1230" s="195">
        <f>O1230*H1230</f>
        <v>0</v>
      </c>
      <c r="Q1230" s="195">
        <v>0</v>
      </c>
      <c r="R1230" s="195">
        <f>Q1230*H1230</f>
        <v>0</v>
      </c>
      <c r="S1230" s="195">
        <v>0</v>
      </c>
      <c r="T1230" s="196">
        <f>S1230*H1230</f>
        <v>0</v>
      </c>
      <c r="AR1230" s="20" t="s">
        <v>225</v>
      </c>
      <c r="AT1230" s="20" t="s">
        <v>220</v>
      </c>
      <c r="AU1230" s="20" t="s">
        <v>82</v>
      </c>
      <c r="AY1230" s="20" t="s">
        <v>219</v>
      </c>
      <c r="BE1230" s="197">
        <f>IF(N1230="základní",J1230,0)</f>
        <v>0</v>
      </c>
      <c r="BF1230" s="197">
        <f>IF(N1230="snížená",J1230,0)</f>
        <v>0</v>
      </c>
      <c r="BG1230" s="197">
        <f>IF(N1230="zákl. přenesená",J1230,0)</f>
        <v>0</v>
      </c>
      <c r="BH1230" s="197">
        <f>IF(N1230="sníž. přenesená",J1230,0)</f>
        <v>0</v>
      </c>
      <c r="BI1230" s="197">
        <f>IF(N1230="nulová",J1230,0)</f>
        <v>0</v>
      </c>
      <c r="BJ1230" s="20" t="s">
        <v>80</v>
      </c>
      <c r="BK1230" s="197">
        <f>ROUND(I1230*H1230,2)</f>
        <v>0</v>
      </c>
      <c r="BL1230" s="20" t="s">
        <v>225</v>
      </c>
      <c r="BM1230" s="20" t="s">
        <v>1465</v>
      </c>
    </row>
    <row r="1231" spans="2:63" s="10" customFormat="1" ht="29.85" customHeight="1">
      <c r="B1231" s="172"/>
      <c r="C1231" s="173"/>
      <c r="D1231" s="174" t="s">
        <v>71</v>
      </c>
      <c r="E1231" s="198" t="s">
        <v>1466</v>
      </c>
      <c r="F1231" s="198" t="s">
        <v>1467</v>
      </c>
      <c r="G1231" s="173"/>
      <c r="H1231" s="173"/>
      <c r="I1231" s="176"/>
      <c r="J1231" s="199">
        <f>BK1231</f>
        <v>0</v>
      </c>
      <c r="K1231" s="173"/>
      <c r="L1231" s="178"/>
      <c r="M1231" s="179"/>
      <c r="N1231" s="180"/>
      <c r="O1231" s="180"/>
      <c r="P1231" s="181">
        <f>P1232</f>
        <v>0</v>
      </c>
      <c r="Q1231" s="180"/>
      <c r="R1231" s="181">
        <f>R1232</f>
        <v>0</v>
      </c>
      <c r="S1231" s="180"/>
      <c r="T1231" s="182">
        <f>T1232</f>
        <v>0</v>
      </c>
      <c r="AR1231" s="183" t="s">
        <v>80</v>
      </c>
      <c r="AT1231" s="184" t="s">
        <v>71</v>
      </c>
      <c r="AU1231" s="184" t="s">
        <v>80</v>
      </c>
      <c r="AY1231" s="183" t="s">
        <v>219</v>
      </c>
      <c r="BK1231" s="185">
        <f>BK1232</f>
        <v>0</v>
      </c>
    </row>
    <row r="1232" spans="2:65" s="1" customFormat="1" ht="16.5" customHeight="1">
      <c r="B1232" s="37"/>
      <c r="C1232" s="186" t="s">
        <v>1468</v>
      </c>
      <c r="D1232" s="186" t="s">
        <v>220</v>
      </c>
      <c r="E1232" s="187" t="s">
        <v>1469</v>
      </c>
      <c r="F1232" s="188" t="s">
        <v>1470</v>
      </c>
      <c r="G1232" s="189" t="s">
        <v>1471</v>
      </c>
      <c r="H1232" s="190">
        <v>780</v>
      </c>
      <c r="I1232" s="191"/>
      <c r="J1232" s="192">
        <f>ROUND(I1232*H1232,2)</f>
        <v>0</v>
      </c>
      <c r="K1232" s="188" t="s">
        <v>224</v>
      </c>
      <c r="L1232" s="57"/>
      <c r="M1232" s="193" t="s">
        <v>21</v>
      </c>
      <c r="N1232" s="194" t="s">
        <v>43</v>
      </c>
      <c r="O1232" s="38"/>
      <c r="P1232" s="195">
        <f>O1232*H1232</f>
        <v>0</v>
      </c>
      <c r="Q1232" s="195">
        <v>0</v>
      </c>
      <c r="R1232" s="195">
        <f>Q1232*H1232</f>
        <v>0</v>
      </c>
      <c r="S1232" s="195">
        <v>0</v>
      </c>
      <c r="T1232" s="196">
        <f>S1232*H1232</f>
        <v>0</v>
      </c>
      <c r="AR1232" s="20" t="s">
        <v>225</v>
      </c>
      <c r="AT1232" s="20" t="s">
        <v>220</v>
      </c>
      <c r="AU1232" s="20" t="s">
        <v>82</v>
      </c>
      <c r="AY1232" s="20" t="s">
        <v>219</v>
      </c>
      <c r="BE1232" s="197">
        <f>IF(N1232="základní",J1232,0)</f>
        <v>0</v>
      </c>
      <c r="BF1232" s="197">
        <f>IF(N1232="snížená",J1232,0)</f>
        <v>0</v>
      </c>
      <c r="BG1232" s="197">
        <f>IF(N1232="zákl. přenesená",J1232,0)</f>
        <v>0</v>
      </c>
      <c r="BH1232" s="197">
        <f>IF(N1232="sníž. přenesená",J1232,0)</f>
        <v>0</v>
      </c>
      <c r="BI1232" s="197">
        <f>IF(N1232="nulová",J1232,0)</f>
        <v>0</v>
      </c>
      <c r="BJ1232" s="20" t="s">
        <v>80</v>
      </c>
      <c r="BK1232" s="197">
        <f>ROUND(I1232*H1232,2)</f>
        <v>0</v>
      </c>
      <c r="BL1232" s="20" t="s">
        <v>225</v>
      </c>
      <c r="BM1232" s="20" t="s">
        <v>1472</v>
      </c>
    </row>
    <row r="1233" spans="2:63" s="10" customFormat="1" ht="29.85" customHeight="1">
      <c r="B1233" s="172"/>
      <c r="C1233" s="173"/>
      <c r="D1233" s="174" t="s">
        <v>71</v>
      </c>
      <c r="E1233" s="198" t="s">
        <v>1473</v>
      </c>
      <c r="F1233" s="198" t="s">
        <v>1474</v>
      </c>
      <c r="G1233" s="173"/>
      <c r="H1233" s="173"/>
      <c r="I1233" s="176"/>
      <c r="J1233" s="199">
        <f>BK1233</f>
        <v>0</v>
      </c>
      <c r="K1233" s="173"/>
      <c r="L1233" s="178"/>
      <c r="M1233" s="179"/>
      <c r="N1233" s="180"/>
      <c r="O1233" s="180"/>
      <c r="P1233" s="181">
        <f>SUM(P1234:P1235)</f>
        <v>0</v>
      </c>
      <c r="Q1233" s="180"/>
      <c r="R1233" s="181">
        <f>SUM(R1234:R1235)</f>
        <v>0</v>
      </c>
      <c r="S1233" s="180"/>
      <c r="T1233" s="182">
        <f>SUM(T1234:T1235)</f>
        <v>0</v>
      </c>
      <c r="AR1233" s="183" t="s">
        <v>80</v>
      </c>
      <c r="AT1233" s="184" t="s">
        <v>71</v>
      </c>
      <c r="AU1233" s="184" t="s">
        <v>80</v>
      </c>
      <c r="AY1233" s="183" t="s">
        <v>219</v>
      </c>
      <c r="BK1233" s="185">
        <f>SUM(BK1234:BK1235)</f>
        <v>0</v>
      </c>
    </row>
    <row r="1234" spans="2:65" s="1" customFormat="1" ht="16.5" customHeight="1">
      <c r="B1234" s="37"/>
      <c r="C1234" s="186" t="s">
        <v>799</v>
      </c>
      <c r="D1234" s="186" t="s">
        <v>220</v>
      </c>
      <c r="E1234" s="187" t="s">
        <v>1475</v>
      </c>
      <c r="F1234" s="188" t="s">
        <v>1476</v>
      </c>
      <c r="G1234" s="189" t="s">
        <v>236</v>
      </c>
      <c r="H1234" s="190">
        <v>36</v>
      </c>
      <c r="I1234" s="191"/>
      <c r="J1234" s="192">
        <f>ROUND(I1234*H1234,2)</f>
        <v>0</v>
      </c>
      <c r="K1234" s="188" t="s">
        <v>224</v>
      </c>
      <c r="L1234" s="57"/>
      <c r="M1234" s="193" t="s">
        <v>21</v>
      </c>
      <c r="N1234" s="194" t="s">
        <v>43</v>
      </c>
      <c r="O1234" s="38"/>
      <c r="P1234" s="195">
        <f>O1234*H1234</f>
        <v>0</v>
      </c>
      <c r="Q1234" s="195">
        <v>0</v>
      </c>
      <c r="R1234" s="195">
        <f>Q1234*H1234</f>
        <v>0</v>
      </c>
      <c r="S1234" s="195">
        <v>0</v>
      </c>
      <c r="T1234" s="196">
        <f>S1234*H1234</f>
        <v>0</v>
      </c>
      <c r="AR1234" s="20" t="s">
        <v>225</v>
      </c>
      <c r="AT1234" s="20" t="s">
        <v>220</v>
      </c>
      <c r="AU1234" s="20" t="s">
        <v>82</v>
      </c>
      <c r="AY1234" s="20" t="s">
        <v>219</v>
      </c>
      <c r="BE1234" s="197">
        <f>IF(N1234="základní",J1234,0)</f>
        <v>0</v>
      </c>
      <c r="BF1234" s="197">
        <f>IF(N1234="snížená",J1234,0)</f>
        <v>0</v>
      </c>
      <c r="BG1234" s="197">
        <f>IF(N1234="zákl. přenesená",J1234,0)</f>
        <v>0</v>
      </c>
      <c r="BH1234" s="197">
        <f>IF(N1234="sníž. přenesená",J1234,0)</f>
        <v>0</v>
      </c>
      <c r="BI1234" s="197">
        <f>IF(N1234="nulová",J1234,0)</f>
        <v>0</v>
      </c>
      <c r="BJ1234" s="20" t="s">
        <v>80</v>
      </c>
      <c r="BK1234" s="197">
        <f>ROUND(I1234*H1234,2)</f>
        <v>0</v>
      </c>
      <c r="BL1234" s="20" t="s">
        <v>225</v>
      </c>
      <c r="BM1234" s="20" t="s">
        <v>1477</v>
      </c>
    </row>
    <row r="1235" spans="2:65" s="1" customFormat="1" ht="16.5" customHeight="1">
      <c r="B1235" s="37"/>
      <c r="C1235" s="186" t="s">
        <v>1478</v>
      </c>
      <c r="D1235" s="186" t="s">
        <v>220</v>
      </c>
      <c r="E1235" s="187" t="s">
        <v>1479</v>
      </c>
      <c r="F1235" s="188" t="s">
        <v>1480</v>
      </c>
      <c r="G1235" s="189" t="s">
        <v>236</v>
      </c>
      <c r="H1235" s="190">
        <v>36</v>
      </c>
      <c r="I1235" s="191"/>
      <c r="J1235" s="192">
        <f>ROUND(I1235*H1235,2)</f>
        <v>0</v>
      </c>
      <c r="K1235" s="188" t="s">
        <v>224</v>
      </c>
      <c r="L1235" s="57"/>
      <c r="M1235" s="193" t="s">
        <v>21</v>
      </c>
      <c r="N1235" s="194" t="s">
        <v>43</v>
      </c>
      <c r="O1235" s="38"/>
      <c r="P1235" s="195">
        <f>O1235*H1235</f>
        <v>0</v>
      </c>
      <c r="Q1235" s="195">
        <v>0</v>
      </c>
      <c r="R1235" s="195">
        <f>Q1235*H1235</f>
        <v>0</v>
      </c>
      <c r="S1235" s="195">
        <v>0</v>
      </c>
      <c r="T1235" s="196">
        <f>S1235*H1235</f>
        <v>0</v>
      </c>
      <c r="AR1235" s="20" t="s">
        <v>225</v>
      </c>
      <c r="AT1235" s="20" t="s">
        <v>220</v>
      </c>
      <c r="AU1235" s="20" t="s">
        <v>82</v>
      </c>
      <c r="AY1235" s="20" t="s">
        <v>219</v>
      </c>
      <c r="BE1235" s="197">
        <f>IF(N1235="základní",J1235,0)</f>
        <v>0</v>
      </c>
      <c r="BF1235" s="197">
        <f>IF(N1235="snížená",J1235,0)</f>
        <v>0</v>
      </c>
      <c r="BG1235" s="197">
        <f>IF(N1235="zákl. přenesená",J1235,0)</f>
        <v>0</v>
      </c>
      <c r="BH1235" s="197">
        <f>IF(N1235="sníž. přenesená",J1235,0)</f>
        <v>0</v>
      </c>
      <c r="BI1235" s="197">
        <f>IF(N1235="nulová",J1235,0)</f>
        <v>0</v>
      </c>
      <c r="BJ1235" s="20" t="s">
        <v>80</v>
      </c>
      <c r="BK1235" s="197">
        <f>ROUND(I1235*H1235,2)</f>
        <v>0</v>
      </c>
      <c r="BL1235" s="20" t="s">
        <v>225</v>
      </c>
      <c r="BM1235" s="20" t="s">
        <v>1481</v>
      </c>
    </row>
    <row r="1236" spans="2:63" s="10" customFormat="1" ht="29.85" customHeight="1">
      <c r="B1236" s="172"/>
      <c r="C1236" s="173"/>
      <c r="D1236" s="174" t="s">
        <v>71</v>
      </c>
      <c r="E1236" s="198" t="s">
        <v>1482</v>
      </c>
      <c r="F1236" s="198" t="s">
        <v>1483</v>
      </c>
      <c r="G1236" s="173"/>
      <c r="H1236" s="173"/>
      <c r="I1236" s="176"/>
      <c r="J1236" s="199">
        <f>BK1236</f>
        <v>0</v>
      </c>
      <c r="K1236" s="173"/>
      <c r="L1236" s="178"/>
      <c r="M1236" s="179"/>
      <c r="N1236" s="180"/>
      <c r="O1236" s="180"/>
      <c r="P1236" s="181">
        <f>SUM(P1237:P1239)</f>
        <v>0</v>
      </c>
      <c r="Q1236" s="180"/>
      <c r="R1236" s="181">
        <f>SUM(R1237:R1239)</f>
        <v>0</v>
      </c>
      <c r="S1236" s="180"/>
      <c r="T1236" s="182">
        <f>SUM(T1237:T1239)</f>
        <v>0</v>
      </c>
      <c r="AR1236" s="183" t="s">
        <v>80</v>
      </c>
      <c r="AT1236" s="184" t="s">
        <v>71</v>
      </c>
      <c r="AU1236" s="184" t="s">
        <v>80</v>
      </c>
      <c r="AY1236" s="183" t="s">
        <v>219</v>
      </c>
      <c r="BK1236" s="185">
        <f>SUM(BK1237:BK1239)</f>
        <v>0</v>
      </c>
    </row>
    <row r="1237" spans="2:65" s="1" customFormat="1" ht="25.5" customHeight="1">
      <c r="B1237" s="37"/>
      <c r="C1237" s="186" t="s">
        <v>801</v>
      </c>
      <c r="D1237" s="186" t="s">
        <v>220</v>
      </c>
      <c r="E1237" s="187" t="s">
        <v>1484</v>
      </c>
      <c r="F1237" s="188" t="s">
        <v>1485</v>
      </c>
      <c r="G1237" s="189" t="s">
        <v>236</v>
      </c>
      <c r="H1237" s="190">
        <v>42</v>
      </c>
      <c r="I1237" s="191"/>
      <c r="J1237" s="192">
        <f>ROUND(I1237*H1237,2)</f>
        <v>0</v>
      </c>
      <c r="K1237" s="188" t="s">
        <v>224</v>
      </c>
      <c r="L1237" s="57"/>
      <c r="M1237" s="193" t="s">
        <v>21</v>
      </c>
      <c r="N1237" s="194" t="s">
        <v>43</v>
      </c>
      <c r="O1237" s="38"/>
      <c r="P1237" s="195">
        <f>O1237*H1237</f>
        <v>0</v>
      </c>
      <c r="Q1237" s="195">
        <v>0</v>
      </c>
      <c r="R1237" s="195">
        <f>Q1237*H1237</f>
        <v>0</v>
      </c>
      <c r="S1237" s="195">
        <v>0</v>
      </c>
      <c r="T1237" s="196">
        <f>S1237*H1237</f>
        <v>0</v>
      </c>
      <c r="AR1237" s="20" t="s">
        <v>225</v>
      </c>
      <c r="AT1237" s="20" t="s">
        <v>220</v>
      </c>
      <c r="AU1237" s="20" t="s">
        <v>82</v>
      </c>
      <c r="AY1237" s="20" t="s">
        <v>219</v>
      </c>
      <c r="BE1237" s="197">
        <f>IF(N1237="základní",J1237,0)</f>
        <v>0</v>
      </c>
      <c r="BF1237" s="197">
        <f>IF(N1237="snížená",J1237,0)</f>
        <v>0</v>
      </c>
      <c r="BG1237" s="197">
        <f>IF(N1237="zákl. přenesená",J1237,0)</f>
        <v>0</v>
      </c>
      <c r="BH1237" s="197">
        <f>IF(N1237="sníž. přenesená",J1237,0)</f>
        <v>0</v>
      </c>
      <c r="BI1237" s="197">
        <f>IF(N1237="nulová",J1237,0)</f>
        <v>0</v>
      </c>
      <c r="BJ1237" s="20" t="s">
        <v>80</v>
      </c>
      <c r="BK1237" s="197">
        <f>ROUND(I1237*H1237,2)</f>
        <v>0</v>
      </c>
      <c r="BL1237" s="20" t="s">
        <v>225</v>
      </c>
      <c r="BM1237" s="20" t="s">
        <v>1486</v>
      </c>
    </row>
    <row r="1238" spans="2:65" s="1" customFormat="1" ht="25.5" customHeight="1">
      <c r="B1238" s="37"/>
      <c r="C1238" s="186" t="s">
        <v>1487</v>
      </c>
      <c r="D1238" s="186" t="s">
        <v>220</v>
      </c>
      <c r="E1238" s="187" t="s">
        <v>1488</v>
      </c>
      <c r="F1238" s="188" t="s">
        <v>1489</v>
      </c>
      <c r="G1238" s="189" t="s">
        <v>236</v>
      </c>
      <c r="H1238" s="190">
        <v>22</v>
      </c>
      <c r="I1238" s="191"/>
      <c r="J1238" s="192">
        <f>ROUND(I1238*H1238,2)</f>
        <v>0</v>
      </c>
      <c r="K1238" s="188" t="s">
        <v>224</v>
      </c>
      <c r="L1238" s="57"/>
      <c r="M1238" s="193" t="s">
        <v>21</v>
      </c>
      <c r="N1238" s="194" t="s">
        <v>43</v>
      </c>
      <c r="O1238" s="38"/>
      <c r="P1238" s="195">
        <f>O1238*H1238</f>
        <v>0</v>
      </c>
      <c r="Q1238" s="195">
        <v>0</v>
      </c>
      <c r="R1238" s="195">
        <f>Q1238*H1238</f>
        <v>0</v>
      </c>
      <c r="S1238" s="195">
        <v>0</v>
      </c>
      <c r="T1238" s="196">
        <f>S1238*H1238</f>
        <v>0</v>
      </c>
      <c r="AR1238" s="20" t="s">
        <v>225</v>
      </c>
      <c r="AT1238" s="20" t="s">
        <v>220</v>
      </c>
      <c r="AU1238" s="20" t="s">
        <v>82</v>
      </c>
      <c r="AY1238" s="20" t="s">
        <v>219</v>
      </c>
      <c r="BE1238" s="197">
        <f>IF(N1238="základní",J1238,0)</f>
        <v>0</v>
      </c>
      <c r="BF1238" s="197">
        <f>IF(N1238="snížená",J1238,0)</f>
        <v>0</v>
      </c>
      <c r="BG1238" s="197">
        <f>IF(N1238="zákl. přenesená",J1238,0)</f>
        <v>0</v>
      </c>
      <c r="BH1238" s="197">
        <f>IF(N1238="sníž. přenesená",J1238,0)</f>
        <v>0</v>
      </c>
      <c r="BI1238" s="197">
        <f>IF(N1238="nulová",J1238,0)</f>
        <v>0</v>
      </c>
      <c r="BJ1238" s="20" t="s">
        <v>80</v>
      </c>
      <c r="BK1238" s="197">
        <f>ROUND(I1238*H1238,2)</f>
        <v>0</v>
      </c>
      <c r="BL1238" s="20" t="s">
        <v>225</v>
      </c>
      <c r="BM1238" s="20" t="s">
        <v>1490</v>
      </c>
    </row>
    <row r="1239" spans="2:65" s="1" customFormat="1" ht="25.5" customHeight="1">
      <c r="B1239" s="37"/>
      <c r="C1239" s="186" t="s">
        <v>802</v>
      </c>
      <c r="D1239" s="186" t="s">
        <v>220</v>
      </c>
      <c r="E1239" s="187" t="s">
        <v>1491</v>
      </c>
      <c r="F1239" s="188" t="s">
        <v>1492</v>
      </c>
      <c r="G1239" s="189" t="s">
        <v>236</v>
      </c>
      <c r="H1239" s="190">
        <v>12</v>
      </c>
      <c r="I1239" s="191"/>
      <c r="J1239" s="192">
        <f>ROUND(I1239*H1239,2)</f>
        <v>0</v>
      </c>
      <c r="K1239" s="188" t="s">
        <v>224</v>
      </c>
      <c r="L1239" s="57"/>
      <c r="M1239" s="193" t="s">
        <v>21</v>
      </c>
      <c r="N1239" s="194" t="s">
        <v>43</v>
      </c>
      <c r="O1239" s="38"/>
      <c r="P1239" s="195">
        <f>O1239*H1239</f>
        <v>0</v>
      </c>
      <c r="Q1239" s="195">
        <v>0</v>
      </c>
      <c r="R1239" s="195">
        <f>Q1239*H1239</f>
        <v>0</v>
      </c>
      <c r="S1239" s="195">
        <v>0</v>
      </c>
      <c r="T1239" s="196">
        <f>S1239*H1239</f>
        <v>0</v>
      </c>
      <c r="AR1239" s="20" t="s">
        <v>225</v>
      </c>
      <c r="AT1239" s="20" t="s">
        <v>220</v>
      </c>
      <c r="AU1239" s="20" t="s">
        <v>82</v>
      </c>
      <c r="AY1239" s="20" t="s">
        <v>219</v>
      </c>
      <c r="BE1239" s="197">
        <f>IF(N1239="základní",J1239,0)</f>
        <v>0</v>
      </c>
      <c r="BF1239" s="197">
        <f>IF(N1239="snížená",J1239,0)</f>
        <v>0</v>
      </c>
      <c r="BG1239" s="197">
        <f>IF(N1239="zákl. přenesená",J1239,0)</f>
        <v>0</v>
      </c>
      <c r="BH1239" s="197">
        <f>IF(N1239="sníž. přenesená",J1239,0)</f>
        <v>0</v>
      </c>
      <c r="BI1239" s="197">
        <f>IF(N1239="nulová",J1239,0)</f>
        <v>0</v>
      </c>
      <c r="BJ1239" s="20" t="s">
        <v>80</v>
      </c>
      <c r="BK1239" s="197">
        <f>ROUND(I1239*H1239,2)</f>
        <v>0</v>
      </c>
      <c r="BL1239" s="20" t="s">
        <v>225</v>
      </c>
      <c r="BM1239" s="20" t="s">
        <v>1493</v>
      </c>
    </row>
    <row r="1240" spans="2:63" s="10" customFormat="1" ht="29.85" customHeight="1">
      <c r="B1240" s="172"/>
      <c r="C1240" s="173"/>
      <c r="D1240" s="174" t="s">
        <v>71</v>
      </c>
      <c r="E1240" s="198" t="s">
        <v>1494</v>
      </c>
      <c r="F1240" s="198" t="s">
        <v>1495</v>
      </c>
      <c r="G1240" s="173"/>
      <c r="H1240" s="173"/>
      <c r="I1240" s="176"/>
      <c r="J1240" s="199">
        <f>BK1240</f>
        <v>0</v>
      </c>
      <c r="K1240" s="173"/>
      <c r="L1240" s="178"/>
      <c r="M1240" s="179"/>
      <c r="N1240" s="180"/>
      <c r="O1240" s="180"/>
      <c r="P1240" s="181">
        <f>P1241</f>
        <v>0</v>
      </c>
      <c r="Q1240" s="180"/>
      <c r="R1240" s="181">
        <f>R1241</f>
        <v>0</v>
      </c>
      <c r="S1240" s="180"/>
      <c r="T1240" s="182">
        <f>T1241</f>
        <v>0</v>
      </c>
      <c r="AR1240" s="183" t="s">
        <v>80</v>
      </c>
      <c r="AT1240" s="184" t="s">
        <v>71</v>
      </c>
      <c r="AU1240" s="184" t="s">
        <v>80</v>
      </c>
      <c r="AY1240" s="183" t="s">
        <v>219</v>
      </c>
      <c r="BK1240" s="185">
        <f>BK1241</f>
        <v>0</v>
      </c>
    </row>
    <row r="1241" spans="2:65" s="1" customFormat="1" ht="25.5" customHeight="1">
      <c r="B1241" s="37"/>
      <c r="C1241" s="186" t="s">
        <v>1496</v>
      </c>
      <c r="D1241" s="186" t="s">
        <v>220</v>
      </c>
      <c r="E1241" s="187" t="s">
        <v>1497</v>
      </c>
      <c r="F1241" s="188" t="s">
        <v>1498</v>
      </c>
      <c r="G1241" s="189" t="s">
        <v>236</v>
      </c>
      <c r="H1241" s="190">
        <v>78</v>
      </c>
      <c r="I1241" s="191"/>
      <c r="J1241" s="192">
        <f>ROUND(I1241*H1241,2)</f>
        <v>0</v>
      </c>
      <c r="K1241" s="188" t="s">
        <v>224</v>
      </c>
      <c r="L1241" s="57"/>
      <c r="M1241" s="193" t="s">
        <v>21</v>
      </c>
      <c r="N1241" s="194" t="s">
        <v>43</v>
      </c>
      <c r="O1241" s="38"/>
      <c r="P1241" s="195">
        <f>O1241*H1241</f>
        <v>0</v>
      </c>
      <c r="Q1241" s="195">
        <v>0</v>
      </c>
      <c r="R1241" s="195">
        <f>Q1241*H1241</f>
        <v>0</v>
      </c>
      <c r="S1241" s="195">
        <v>0</v>
      </c>
      <c r="T1241" s="196">
        <f>S1241*H1241</f>
        <v>0</v>
      </c>
      <c r="AR1241" s="20" t="s">
        <v>225</v>
      </c>
      <c r="AT1241" s="20" t="s">
        <v>220</v>
      </c>
      <c r="AU1241" s="20" t="s">
        <v>82</v>
      </c>
      <c r="AY1241" s="20" t="s">
        <v>219</v>
      </c>
      <c r="BE1241" s="197">
        <f>IF(N1241="základní",J1241,0)</f>
        <v>0</v>
      </c>
      <c r="BF1241" s="197">
        <f>IF(N1241="snížená",J1241,0)</f>
        <v>0</v>
      </c>
      <c r="BG1241" s="197">
        <f>IF(N1241="zákl. přenesená",J1241,0)</f>
        <v>0</v>
      </c>
      <c r="BH1241" s="197">
        <f>IF(N1241="sníž. přenesená",J1241,0)</f>
        <v>0</v>
      </c>
      <c r="BI1241" s="197">
        <f>IF(N1241="nulová",J1241,0)</f>
        <v>0</v>
      </c>
      <c r="BJ1241" s="20" t="s">
        <v>80</v>
      </c>
      <c r="BK1241" s="197">
        <f>ROUND(I1241*H1241,2)</f>
        <v>0</v>
      </c>
      <c r="BL1241" s="20" t="s">
        <v>225</v>
      </c>
      <c r="BM1241" s="20" t="s">
        <v>1499</v>
      </c>
    </row>
    <row r="1242" spans="2:63" s="10" customFormat="1" ht="29.85" customHeight="1">
      <c r="B1242" s="172"/>
      <c r="C1242" s="173"/>
      <c r="D1242" s="174" t="s">
        <v>71</v>
      </c>
      <c r="E1242" s="198" t="s">
        <v>1500</v>
      </c>
      <c r="F1242" s="198" t="s">
        <v>1501</v>
      </c>
      <c r="G1242" s="173"/>
      <c r="H1242" s="173"/>
      <c r="I1242" s="176"/>
      <c r="J1242" s="199">
        <f>BK1242</f>
        <v>0</v>
      </c>
      <c r="K1242" s="173"/>
      <c r="L1242" s="178"/>
      <c r="M1242" s="179"/>
      <c r="N1242" s="180"/>
      <c r="O1242" s="180"/>
      <c r="P1242" s="181">
        <f>SUM(P1243:P1245)</f>
        <v>0</v>
      </c>
      <c r="Q1242" s="180"/>
      <c r="R1242" s="181">
        <f>SUM(R1243:R1245)</f>
        <v>0</v>
      </c>
      <c r="S1242" s="180"/>
      <c r="T1242" s="182">
        <f>SUM(T1243:T1245)</f>
        <v>0</v>
      </c>
      <c r="AR1242" s="183" t="s">
        <v>80</v>
      </c>
      <c r="AT1242" s="184" t="s">
        <v>71</v>
      </c>
      <c r="AU1242" s="184" t="s">
        <v>80</v>
      </c>
      <c r="AY1242" s="183" t="s">
        <v>219</v>
      </c>
      <c r="BK1242" s="185">
        <f>SUM(BK1243:BK1245)</f>
        <v>0</v>
      </c>
    </row>
    <row r="1243" spans="2:65" s="1" customFormat="1" ht="16.5" customHeight="1">
      <c r="B1243" s="37"/>
      <c r="C1243" s="186" t="s">
        <v>804</v>
      </c>
      <c r="D1243" s="186" t="s">
        <v>220</v>
      </c>
      <c r="E1243" s="187" t="s">
        <v>1502</v>
      </c>
      <c r="F1243" s="188" t="s">
        <v>1503</v>
      </c>
      <c r="G1243" s="189" t="s">
        <v>236</v>
      </c>
      <c r="H1243" s="190">
        <v>54</v>
      </c>
      <c r="I1243" s="191"/>
      <c r="J1243" s="192">
        <f>ROUND(I1243*H1243,2)</f>
        <v>0</v>
      </c>
      <c r="K1243" s="188" t="s">
        <v>224</v>
      </c>
      <c r="L1243" s="57"/>
      <c r="M1243" s="193" t="s">
        <v>21</v>
      </c>
      <c r="N1243" s="194" t="s">
        <v>43</v>
      </c>
      <c r="O1243" s="38"/>
      <c r="P1243" s="195">
        <f>O1243*H1243</f>
        <v>0</v>
      </c>
      <c r="Q1243" s="195">
        <v>0</v>
      </c>
      <c r="R1243" s="195">
        <f>Q1243*H1243</f>
        <v>0</v>
      </c>
      <c r="S1243" s="195">
        <v>0</v>
      </c>
      <c r="T1243" s="196">
        <f>S1243*H1243</f>
        <v>0</v>
      </c>
      <c r="AR1243" s="20" t="s">
        <v>225</v>
      </c>
      <c r="AT1243" s="20" t="s">
        <v>220</v>
      </c>
      <c r="AU1243" s="20" t="s">
        <v>82</v>
      </c>
      <c r="AY1243" s="20" t="s">
        <v>219</v>
      </c>
      <c r="BE1243" s="197">
        <f>IF(N1243="základní",J1243,0)</f>
        <v>0</v>
      </c>
      <c r="BF1243" s="197">
        <f>IF(N1243="snížená",J1243,0)</f>
        <v>0</v>
      </c>
      <c r="BG1243" s="197">
        <f>IF(N1243="zákl. přenesená",J1243,0)</f>
        <v>0</v>
      </c>
      <c r="BH1243" s="197">
        <f>IF(N1243="sníž. přenesená",J1243,0)</f>
        <v>0</v>
      </c>
      <c r="BI1243" s="197">
        <f>IF(N1243="nulová",J1243,0)</f>
        <v>0</v>
      </c>
      <c r="BJ1243" s="20" t="s">
        <v>80</v>
      </c>
      <c r="BK1243" s="197">
        <f>ROUND(I1243*H1243,2)</f>
        <v>0</v>
      </c>
      <c r="BL1243" s="20" t="s">
        <v>225</v>
      </c>
      <c r="BM1243" s="20" t="s">
        <v>1504</v>
      </c>
    </row>
    <row r="1244" spans="2:65" s="1" customFormat="1" ht="16.5" customHeight="1">
      <c r="B1244" s="37"/>
      <c r="C1244" s="186" t="s">
        <v>1505</v>
      </c>
      <c r="D1244" s="186" t="s">
        <v>220</v>
      </c>
      <c r="E1244" s="187" t="s">
        <v>1506</v>
      </c>
      <c r="F1244" s="188" t="s">
        <v>1507</v>
      </c>
      <c r="G1244" s="189" t="s">
        <v>236</v>
      </c>
      <c r="H1244" s="190">
        <v>22</v>
      </c>
      <c r="I1244" s="191"/>
      <c r="J1244" s="192">
        <f>ROUND(I1244*H1244,2)</f>
        <v>0</v>
      </c>
      <c r="K1244" s="188" t="s">
        <v>224</v>
      </c>
      <c r="L1244" s="57"/>
      <c r="M1244" s="193" t="s">
        <v>21</v>
      </c>
      <c r="N1244" s="194" t="s">
        <v>43</v>
      </c>
      <c r="O1244" s="38"/>
      <c r="P1244" s="195">
        <f>O1244*H1244</f>
        <v>0</v>
      </c>
      <c r="Q1244" s="195">
        <v>0</v>
      </c>
      <c r="R1244" s="195">
        <f>Q1244*H1244</f>
        <v>0</v>
      </c>
      <c r="S1244" s="195">
        <v>0</v>
      </c>
      <c r="T1244" s="196">
        <f>S1244*H1244</f>
        <v>0</v>
      </c>
      <c r="AR1244" s="20" t="s">
        <v>225</v>
      </c>
      <c r="AT1244" s="20" t="s">
        <v>220</v>
      </c>
      <c r="AU1244" s="20" t="s">
        <v>82</v>
      </c>
      <c r="AY1244" s="20" t="s">
        <v>219</v>
      </c>
      <c r="BE1244" s="197">
        <f>IF(N1244="základní",J1244,0)</f>
        <v>0</v>
      </c>
      <c r="BF1244" s="197">
        <f>IF(N1244="snížená",J1244,0)</f>
        <v>0</v>
      </c>
      <c r="BG1244" s="197">
        <f>IF(N1244="zákl. přenesená",J1244,0)</f>
        <v>0</v>
      </c>
      <c r="BH1244" s="197">
        <f>IF(N1244="sníž. přenesená",J1244,0)</f>
        <v>0</v>
      </c>
      <c r="BI1244" s="197">
        <f>IF(N1244="nulová",J1244,0)</f>
        <v>0</v>
      </c>
      <c r="BJ1244" s="20" t="s">
        <v>80</v>
      </c>
      <c r="BK1244" s="197">
        <f>ROUND(I1244*H1244,2)</f>
        <v>0</v>
      </c>
      <c r="BL1244" s="20" t="s">
        <v>225</v>
      </c>
      <c r="BM1244" s="20" t="s">
        <v>1508</v>
      </c>
    </row>
    <row r="1245" spans="2:65" s="1" customFormat="1" ht="25.5" customHeight="1">
      <c r="B1245" s="37"/>
      <c r="C1245" s="186" t="s">
        <v>805</v>
      </c>
      <c r="D1245" s="186" t="s">
        <v>220</v>
      </c>
      <c r="E1245" s="187" t="s">
        <v>1509</v>
      </c>
      <c r="F1245" s="188" t="s">
        <v>1510</v>
      </c>
      <c r="G1245" s="189" t="s">
        <v>236</v>
      </c>
      <c r="H1245" s="190">
        <v>78</v>
      </c>
      <c r="I1245" s="191"/>
      <c r="J1245" s="192">
        <f>ROUND(I1245*H1245,2)</f>
        <v>0</v>
      </c>
      <c r="K1245" s="188" t="s">
        <v>224</v>
      </c>
      <c r="L1245" s="57"/>
      <c r="M1245" s="193" t="s">
        <v>21</v>
      </c>
      <c r="N1245" s="194" t="s">
        <v>43</v>
      </c>
      <c r="O1245" s="38"/>
      <c r="P1245" s="195">
        <f>O1245*H1245</f>
        <v>0</v>
      </c>
      <c r="Q1245" s="195">
        <v>0</v>
      </c>
      <c r="R1245" s="195">
        <f>Q1245*H1245</f>
        <v>0</v>
      </c>
      <c r="S1245" s="195">
        <v>0</v>
      </c>
      <c r="T1245" s="196">
        <f>S1245*H1245</f>
        <v>0</v>
      </c>
      <c r="AR1245" s="20" t="s">
        <v>225</v>
      </c>
      <c r="AT1245" s="20" t="s">
        <v>220</v>
      </c>
      <c r="AU1245" s="20" t="s">
        <v>82</v>
      </c>
      <c r="AY1245" s="20" t="s">
        <v>219</v>
      </c>
      <c r="BE1245" s="197">
        <f>IF(N1245="základní",J1245,0)</f>
        <v>0</v>
      </c>
      <c r="BF1245" s="197">
        <f>IF(N1245="snížená",J1245,0)</f>
        <v>0</v>
      </c>
      <c r="BG1245" s="197">
        <f>IF(N1245="zákl. přenesená",J1245,0)</f>
        <v>0</v>
      </c>
      <c r="BH1245" s="197">
        <f>IF(N1245="sníž. přenesená",J1245,0)</f>
        <v>0</v>
      </c>
      <c r="BI1245" s="197">
        <f>IF(N1245="nulová",J1245,0)</f>
        <v>0</v>
      </c>
      <c r="BJ1245" s="20" t="s">
        <v>80</v>
      </c>
      <c r="BK1245" s="197">
        <f>ROUND(I1245*H1245,2)</f>
        <v>0</v>
      </c>
      <c r="BL1245" s="20" t="s">
        <v>225</v>
      </c>
      <c r="BM1245" s="20" t="s">
        <v>1511</v>
      </c>
    </row>
    <row r="1246" spans="2:63" s="10" customFormat="1" ht="29.85" customHeight="1">
      <c r="B1246" s="172"/>
      <c r="C1246" s="173"/>
      <c r="D1246" s="174" t="s">
        <v>71</v>
      </c>
      <c r="E1246" s="198" t="s">
        <v>1512</v>
      </c>
      <c r="F1246" s="198" t="s">
        <v>1513</v>
      </c>
      <c r="G1246" s="173"/>
      <c r="H1246" s="173"/>
      <c r="I1246" s="176"/>
      <c r="J1246" s="199">
        <f>BK1246</f>
        <v>0</v>
      </c>
      <c r="K1246" s="173"/>
      <c r="L1246" s="178"/>
      <c r="M1246" s="179"/>
      <c r="N1246" s="180"/>
      <c r="O1246" s="180"/>
      <c r="P1246" s="181">
        <f>SUM(P1247:P1251)</f>
        <v>0</v>
      </c>
      <c r="Q1246" s="180"/>
      <c r="R1246" s="181">
        <f>SUM(R1247:R1251)</f>
        <v>0</v>
      </c>
      <c r="S1246" s="180"/>
      <c r="T1246" s="182">
        <f>SUM(T1247:T1251)</f>
        <v>0</v>
      </c>
      <c r="AR1246" s="183" t="s">
        <v>80</v>
      </c>
      <c r="AT1246" s="184" t="s">
        <v>71</v>
      </c>
      <c r="AU1246" s="184" t="s">
        <v>80</v>
      </c>
      <c r="AY1246" s="183" t="s">
        <v>219</v>
      </c>
      <c r="BK1246" s="185">
        <f>SUM(BK1247:BK1251)</f>
        <v>0</v>
      </c>
    </row>
    <row r="1247" spans="2:65" s="1" customFormat="1" ht="16.5" customHeight="1">
      <c r="B1247" s="37"/>
      <c r="C1247" s="186" t="s">
        <v>1514</v>
      </c>
      <c r="D1247" s="186" t="s">
        <v>220</v>
      </c>
      <c r="E1247" s="187" t="s">
        <v>1515</v>
      </c>
      <c r="F1247" s="188" t="s">
        <v>1516</v>
      </c>
      <c r="G1247" s="189" t="s">
        <v>236</v>
      </c>
      <c r="H1247" s="190">
        <v>159</v>
      </c>
      <c r="I1247" s="191"/>
      <c r="J1247" s="192">
        <f>ROUND(I1247*H1247,2)</f>
        <v>0</v>
      </c>
      <c r="K1247" s="188" t="s">
        <v>224</v>
      </c>
      <c r="L1247" s="57"/>
      <c r="M1247" s="193" t="s">
        <v>21</v>
      </c>
      <c r="N1247" s="194" t="s">
        <v>43</v>
      </c>
      <c r="O1247" s="38"/>
      <c r="P1247" s="195">
        <f>O1247*H1247</f>
        <v>0</v>
      </c>
      <c r="Q1247" s="195">
        <v>0</v>
      </c>
      <c r="R1247" s="195">
        <f>Q1247*H1247</f>
        <v>0</v>
      </c>
      <c r="S1247" s="195">
        <v>0</v>
      </c>
      <c r="T1247" s="196">
        <f>S1247*H1247</f>
        <v>0</v>
      </c>
      <c r="AR1247" s="20" t="s">
        <v>225</v>
      </c>
      <c r="AT1247" s="20" t="s">
        <v>220</v>
      </c>
      <c r="AU1247" s="20" t="s">
        <v>82</v>
      </c>
      <c r="AY1247" s="20" t="s">
        <v>219</v>
      </c>
      <c r="BE1247" s="197">
        <f>IF(N1247="základní",J1247,0)</f>
        <v>0</v>
      </c>
      <c r="BF1247" s="197">
        <f>IF(N1247="snížená",J1247,0)</f>
        <v>0</v>
      </c>
      <c r="BG1247" s="197">
        <f>IF(N1247="zákl. přenesená",J1247,0)</f>
        <v>0</v>
      </c>
      <c r="BH1247" s="197">
        <f>IF(N1247="sníž. přenesená",J1247,0)</f>
        <v>0</v>
      </c>
      <c r="BI1247" s="197">
        <f>IF(N1247="nulová",J1247,0)</f>
        <v>0</v>
      </c>
      <c r="BJ1247" s="20" t="s">
        <v>80</v>
      </c>
      <c r="BK1247" s="197">
        <f>ROUND(I1247*H1247,2)</f>
        <v>0</v>
      </c>
      <c r="BL1247" s="20" t="s">
        <v>225</v>
      </c>
      <c r="BM1247" s="20" t="s">
        <v>1517</v>
      </c>
    </row>
    <row r="1248" spans="2:65" s="1" customFormat="1" ht="16.5" customHeight="1">
      <c r="B1248" s="37"/>
      <c r="C1248" s="186" t="s">
        <v>808</v>
      </c>
      <c r="D1248" s="186" t="s">
        <v>220</v>
      </c>
      <c r="E1248" s="187" t="s">
        <v>1518</v>
      </c>
      <c r="F1248" s="188" t="s">
        <v>1519</v>
      </c>
      <c r="G1248" s="189" t="s">
        <v>236</v>
      </c>
      <c r="H1248" s="190">
        <v>40</v>
      </c>
      <c r="I1248" s="191"/>
      <c r="J1248" s="192">
        <f>ROUND(I1248*H1248,2)</f>
        <v>0</v>
      </c>
      <c r="K1248" s="188" t="s">
        <v>224</v>
      </c>
      <c r="L1248" s="57"/>
      <c r="M1248" s="193" t="s">
        <v>21</v>
      </c>
      <c r="N1248" s="194" t="s">
        <v>43</v>
      </c>
      <c r="O1248" s="38"/>
      <c r="P1248" s="195">
        <f>O1248*H1248</f>
        <v>0</v>
      </c>
      <c r="Q1248" s="195">
        <v>0</v>
      </c>
      <c r="R1248" s="195">
        <f>Q1248*H1248</f>
        <v>0</v>
      </c>
      <c r="S1248" s="195">
        <v>0</v>
      </c>
      <c r="T1248" s="196">
        <f>S1248*H1248</f>
        <v>0</v>
      </c>
      <c r="AR1248" s="20" t="s">
        <v>225</v>
      </c>
      <c r="AT1248" s="20" t="s">
        <v>220</v>
      </c>
      <c r="AU1248" s="20" t="s">
        <v>82</v>
      </c>
      <c r="AY1248" s="20" t="s">
        <v>219</v>
      </c>
      <c r="BE1248" s="197">
        <f>IF(N1248="základní",J1248,0)</f>
        <v>0</v>
      </c>
      <c r="BF1248" s="197">
        <f>IF(N1248="snížená",J1248,0)</f>
        <v>0</v>
      </c>
      <c r="BG1248" s="197">
        <f>IF(N1248="zákl. přenesená",J1248,0)</f>
        <v>0</v>
      </c>
      <c r="BH1248" s="197">
        <f>IF(N1248="sníž. přenesená",J1248,0)</f>
        <v>0</v>
      </c>
      <c r="BI1248" s="197">
        <f>IF(N1248="nulová",J1248,0)</f>
        <v>0</v>
      </c>
      <c r="BJ1248" s="20" t="s">
        <v>80</v>
      </c>
      <c r="BK1248" s="197">
        <f>ROUND(I1248*H1248,2)</f>
        <v>0</v>
      </c>
      <c r="BL1248" s="20" t="s">
        <v>225</v>
      </c>
      <c r="BM1248" s="20" t="s">
        <v>1520</v>
      </c>
    </row>
    <row r="1249" spans="2:65" s="1" customFormat="1" ht="16.5" customHeight="1">
      <c r="B1249" s="37"/>
      <c r="C1249" s="186" t="s">
        <v>1521</v>
      </c>
      <c r="D1249" s="186" t="s">
        <v>220</v>
      </c>
      <c r="E1249" s="187" t="s">
        <v>1522</v>
      </c>
      <c r="F1249" s="188" t="s">
        <v>1523</v>
      </c>
      <c r="G1249" s="189" t="s">
        <v>236</v>
      </c>
      <c r="H1249" s="190">
        <v>8</v>
      </c>
      <c r="I1249" s="191"/>
      <c r="J1249" s="192">
        <f>ROUND(I1249*H1249,2)</f>
        <v>0</v>
      </c>
      <c r="K1249" s="188" t="s">
        <v>224</v>
      </c>
      <c r="L1249" s="57"/>
      <c r="M1249" s="193" t="s">
        <v>21</v>
      </c>
      <c r="N1249" s="194" t="s">
        <v>43</v>
      </c>
      <c r="O1249" s="38"/>
      <c r="P1249" s="195">
        <f>O1249*H1249</f>
        <v>0</v>
      </c>
      <c r="Q1249" s="195">
        <v>0</v>
      </c>
      <c r="R1249" s="195">
        <f>Q1249*H1249</f>
        <v>0</v>
      </c>
      <c r="S1249" s="195">
        <v>0</v>
      </c>
      <c r="T1249" s="196">
        <f>S1249*H1249</f>
        <v>0</v>
      </c>
      <c r="AR1249" s="20" t="s">
        <v>225</v>
      </c>
      <c r="AT1249" s="20" t="s">
        <v>220</v>
      </c>
      <c r="AU1249" s="20" t="s">
        <v>82</v>
      </c>
      <c r="AY1249" s="20" t="s">
        <v>219</v>
      </c>
      <c r="BE1249" s="197">
        <f>IF(N1249="základní",J1249,0)</f>
        <v>0</v>
      </c>
      <c r="BF1249" s="197">
        <f>IF(N1249="snížená",J1249,0)</f>
        <v>0</v>
      </c>
      <c r="BG1249" s="197">
        <f>IF(N1249="zákl. přenesená",J1249,0)</f>
        <v>0</v>
      </c>
      <c r="BH1249" s="197">
        <f>IF(N1249="sníž. přenesená",J1249,0)</f>
        <v>0</v>
      </c>
      <c r="BI1249" s="197">
        <f>IF(N1249="nulová",J1249,0)</f>
        <v>0</v>
      </c>
      <c r="BJ1249" s="20" t="s">
        <v>80</v>
      </c>
      <c r="BK1249" s="197">
        <f>ROUND(I1249*H1249,2)</f>
        <v>0</v>
      </c>
      <c r="BL1249" s="20" t="s">
        <v>225</v>
      </c>
      <c r="BM1249" s="20" t="s">
        <v>1524</v>
      </c>
    </row>
    <row r="1250" spans="2:65" s="1" customFormat="1" ht="16.5" customHeight="1">
      <c r="B1250" s="37"/>
      <c r="C1250" s="186" t="s">
        <v>809</v>
      </c>
      <c r="D1250" s="186" t="s">
        <v>220</v>
      </c>
      <c r="E1250" s="187" t="s">
        <v>1525</v>
      </c>
      <c r="F1250" s="188" t="s">
        <v>1526</v>
      </c>
      <c r="G1250" s="189" t="s">
        <v>236</v>
      </c>
      <c r="H1250" s="190">
        <v>16</v>
      </c>
      <c r="I1250" s="191"/>
      <c r="J1250" s="192">
        <f>ROUND(I1250*H1250,2)</f>
        <v>0</v>
      </c>
      <c r="K1250" s="188" t="s">
        <v>224</v>
      </c>
      <c r="L1250" s="57"/>
      <c r="M1250" s="193" t="s">
        <v>21</v>
      </c>
      <c r="N1250" s="194" t="s">
        <v>43</v>
      </c>
      <c r="O1250" s="38"/>
      <c r="P1250" s="195">
        <f>O1250*H1250</f>
        <v>0</v>
      </c>
      <c r="Q1250" s="195">
        <v>0</v>
      </c>
      <c r="R1250" s="195">
        <f>Q1250*H1250</f>
        <v>0</v>
      </c>
      <c r="S1250" s="195">
        <v>0</v>
      </c>
      <c r="T1250" s="196">
        <f>S1250*H1250</f>
        <v>0</v>
      </c>
      <c r="AR1250" s="20" t="s">
        <v>225</v>
      </c>
      <c r="AT1250" s="20" t="s">
        <v>220</v>
      </c>
      <c r="AU1250" s="20" t="s">
        <v>82</v>
      </c>
      <c r="AY1250" s="20" t="s">
        <v>219</v>
      </c>
      <c r="BE1250" s="197">
        <f>IF(N1250="základní",J1250,0)</f>
        <v>0</v>
      </c>
      <c r="BF1250" s="197">
        <f>IF(N1250="snížená",J1250,0)</f>
        <v>0</v>
      </c>
      <c r="BG1250" s="197">
        <f>IF(N1250="zákl. přenesená",J1250,0)</f>
        <v>0</v>
      </c>
      <c r="BH1250" s="197">
        <f>IF(N1250="sníž. přenesená",J1250,0)</f>
        <v>0</v>
      </c>
      <c r="BI1250" s="197">
        <f>IF(N1250="nulová",J1250,0)</f>
        <v>0</v>
      </c>
      <c r="BJ1250" s="20" t="s">
        <v>80</v>
      </c>
      <c r="BK1250" s="197">
        <f>ROUND(I1250*H1250,2)</f>
        <v>0</v>
      </c>
      <c r="BL1250" s="20" t="s">
        <v>225</v>
      </c>
      <c r="BM1250" s="20" t="s">
        <v>1527</v>
      </c>
    </row>
    <row r="1251" spans="2:65" s="1" customFormat="1" ht="16.5" customHeight="1">
      <c r="B1251" s="37"/>
      <c r="C1251" s="186" t="s">
        <v>1528</v>
      </c>
      <c r="D1251" s="186" t="s">
        <v>220</v>
      </c>
      <c r="E1251" s="187" t="s">
        <v>1529</v>
      </c>
      <c r="F1251" s="188" t="s">
        <v>1530</v>
      </c>
      <c r="G1251" s="189" t="s">
        <v>236</v>
      </c>
      <c r="H1251" s="190">
        <v>6</v>
      </c>
      <c r="I1251" s="191"/>
      <c r="J1251" s="192">
        <f>ROUND(I1251*H1251,2)</f>
        <v>0</v>
      </c>
      <c r="K1251" s="188" t="s">
        <v>224</v>
      </c>
      <c r="L1251" s="57"/>
      <c r="M1251" s="193" t="s">
        <v>21</v>
      </c>
      <c r="N1251" s="194" t="s">
        <v>43</v>
      </c>
      <c r="O1251" s="38"/>
      <c r="P1251" s="195">
        <f>O1251*H1251</f>
        <v>0</v>
      </c>
      <c r="Q1251" s="195">
        <v>0</v>
      </c>
      <c r="R1251" s="195">
        <f>Q1251*H1251</f>
        <v>0</v>
      </c>
      <c r="S1251" s="195">
        <v>0</v>
      </c>
      <c r="T1251" s="196">
        <f>S1251*H1251</f>
        <v>0</v>
      </c>
      <c r="AR1251" s="20" t="s">
        <v>225</v>
      </c>
      <c r="AT1251" s="20" t="s">
        <v>220</v>
      </c>
      <c r="AU1251" s="20" t="s">
        <v>82</v>
      </c>
      <c r="AY1251" s="20" t="s">
        <v>219</v>
      </c>
      <c r="BE1251" s="197">
        <f>IF(N1251="základní",J1251,0)</f>
        <v>0</v>
      </c>
      <c r="BF1251" s="197">
        <f>IF(N1251="snížená",J1251,0)</f>
        <v>0</v>
      </c>
      <c r="BG1251" s="197">
        <f>IF(N1251="zákl. přenesená",J1251,0)</f>
        <v>0</v>
      </c>
      <c r="BH1251" s="197">
        <f>IF(N1251="sníž. přenesená",J1251,0)</f>
        <v>0</v>
      </c>
      <c r="BI1251" s="197">
        <f>IF(N1251="nulová",J1251,0)</f>
        <v>0</v>
      </c>
      <c r="BJ1251" s="20" t="s">
        <v>80</v>
      </c>
      <c r="BK1251" s="197">
        <f>ROUND(I1251*H1251,2)</f>
        <v>0</v>
      </c>
      <c r="BL1251" s="20" t="s">
        <v>225</v>
      </c>
      <c r="BM1251" s="20" t="s">
        <v>1531</v>
      </c>
    </row>
    <row r="1252" spans="2:63" s="10" customFormat="1" ht="29.85" customHeight="1">
      <c r="B1252" s="172"/>
      <c r="C1252" s="173"/>
      <c r="D1252" s="174" t="s">
        <v>71</v>
      </c>
      <c r="E1252" s="198" t="s">
        <v>1532</v>
      </c>
      <c r="F1252" s="198" t="s">
        <v>1533</v>
      </c>
      <c r="G1252" s="173"/>
      <c r="H1252" s="173"/>
      <c r="I1252" s="176"/>
      <c r="J1252" s="199">
        <f>BK1252</f>
        <v>0</v>
      </c>
      <c r="K1252" s="173"/>
      <c r="L1252" s="178"/>
      <c r="M1252" s="179"/>
      <c r="N1252" s="180"/>
      <c r="O1252" s="180"/>
      <c r="P1252" s="181">
        <f>P1253</f>
        <v>0</v>
      </c>
      <c r="Q1252" s="180"/>
      <c r="R1252" s="181">
        <f>R1253</f>
        <v>0</v>
      </c>
      <c r="S1252" s="180"/>
      <c r="T1252" s="182">
        <f>T1253</f>
        <v>0</v>
      </c>
      <c r="AR1252" s="183" t="s">
        <v>80</v>
      </c>
      <c r="AT1252" s="184" t="s">
        <v>71</v>
      </c>
      <c r="AU1252" s="184" t="s">
        <v>80</v>
      </c>
      <c r="AY1252" s="183" t="s">
        <v>219</v>
      </c>
      <c r="BK1252" s="185">
        <f>BK1253</f>
        <v>0</v>
      </c>
    </row>
    <row r="1253" spans="2:65" s="1" customFormat="1" ht="25.5" customHeight="1">
      <c r="B1253" s="37"/>
      <c r="C1253" s="186" t="s">
        <v>811</v>
      </c>
      <c r="D1253" s="186" t="s">
        <v>220</v>
      </c>
      <c r="E1253" s="187" t="s">
        <v>1534</v>
      </c>
      <c r="F1253" s="188" t="s">
        <v>1535</v>
      </c>
      <c r="G1253" s="189" t="s">
        <v>236</v>
      </c>
      <c r="H1253" s="190">
        <v>188</v>
      </c>
      <c r="I1253" s="191"/>
      <c r="J1253" s="192">
        <f>ROUND(I1253*H1253,2)</f>
        <v>0</v>
      </c>
      <c r="K1253" s="188" t="s">
        <v>224</v>
      </c>
      <c r="L1253" s="57"/>
      <c r="M1253" s="193" t="s">
        <v>21</v>
      </c>
      <c r="N1253" s="194" t="s">
        <v>43</v>
      </c>
      <c r="O1253" s="38"/>
      <c r="P1253" s="195">
        <f>O1253*H1253</f>
        <v>0</v>
      </c>
      <c r="Q1253" s="195">
        <v>0</v>
      </c>
      <c r="R1253" s="195">
        <f>Q1253*H1253</f>
        <v>0</v>
      </c>
      <c r="S1253" s="195">
        <v>0</v>
      </c>
      <c r="T1253" s="196">
        <f>S1253*H1253</f>
        <v>0</v>
      </c>
      <c r="AR1253" s="20" t="s">
        <v>225</v>
      </c>
      <c r="AT1253" s="20" t="s">
        <v>220</v>
      </c>
      <c r="AU1253" s="20" t="s">
        <v>82</v>
      </c>
      <c r="AY1253" s="20" t="s">
        <v>219</v>
      </c>
      <c r="BE1253" s="197">
        <f>IF(N1253="základní",J1253,0)</f>
        <v>0</v>
      </c>
      <c r="BF1253" s="197">
        <f>IF(N1253="snížená",J1253,0)</f>
        <v>0</v>
      </c>
      <c r="BG1253" s="197">
        <f>IF(N1253="zákl. přenesená",J1253,0)</f>
        <v>0</v>
      </c>
      <c r="BH1253" s="197">
        <f>IF(N1253="sníž. přenesená",J1253,0)</f>
        <v>0</v>
      </c>
      <c r="BI1253" s="197">
        <f>IF(N1253="nulová",J1253,0)</f>
        <v>0</v>
      </c>
      <c r="BJ1253" s="20" t="s">
        <v>80</v>
      </c>
      <c r="BK1253" s="197">
        <f>ROUND(I1253*H1253,2)</f>
        <v>0</v>
      </c>
      <c r="BL1253" s="20" t="s">
        <v>225</v>
      </c>
      <c r="BM1253" s="20" t="s">
        <v>1536</v>
      </c>
    </row>
    <row r="1254" spans="2:63" s="10" customFormat="1" ht="29.85" customHeight="1">
      <c r="B1254" s="172"/>
      <c r="C1254" s="173"/>
      <c r="D1254" s="174" t="s">
        <v>71</v>
      </c>
      <c r="E1254" s="198" t="s">
        <v>1537</v>
      </c>
      <c r="F1254" s="198" t="s">
        <v>1538</v>
      </c>
      <c r="G1254" s="173"/>
      <c r="H1254" s="173"/>
      <c r="I1254" s="176"/>
      <c r="J1254" s="199">
        <f>BK1254</f>
        <v>0</v>
      </c>
      <c r="K1254" s="173"/>
      <c r="L1254" s="178"/>
      <c r="M1254" s="179"/>
      <c r="N1254" s="180"/>
      <c r="O1254" s="180"/>
      <c r="P1254" s="181">
        <f>P1255</f>
        <v>0</v>
      </c>
      <c r="Q1254" s="180"/>
      <c r="R1254" s="181">
        <f>R1255</f>
        <v>0</v>
      </c>
      <c r="S1254" s="180"/>
      <c r="T1254" s="182">
        <f>T1255</f>
        <v>0</v>
      </c>
      <c r="AR1254" s="183" t="s">
        <v>80</v>
      </c>
      <c r="AT1254" s="184" t="s">
        <v>71</v>
      </c>
      <c r="AU1254" s="184" t="s">
        <v>80</v>
      </c>
      <c r="AY1254" s="183" t="s">
        <v>219</v>
      </c>
      <c r="BK1254" s="185">
        <f>BK1255</f>
        <v>0</v>
      </c>
    </row>
    <row r="1255" spans="2:65" s="1" customFormat="1" ht="25.5" customHeight="1">
      <c r="B1255" s="37"/>
      <c r="C1255" s="186" t="s">
        <v>1539</v>
      </c>
      <c r="D1255" s="186" t="s">
        <v>220</v>
      </c>
      <c r="E1255" s="187" t="s">
        <v>1540</v>
      </c>
      <c r="F1255" s="188" t="s">
        <v>1541</v>
      </c>
      <c r="G1255" s="189" t="s">
        <v>236</v>
      </c>
      <c r="H1255" s="190">
        <v>23</v>
      </c>
      <c r="I1255" s="191"/>
      <c r="J1255" s="192">
        <f>ROUND(I1255*H1255,2)</f>
        <v>0</v>
      </c>
      <c r="K1255" s="188" t="s">
        <v>224</v>
      </c>
      <c r="L1255" s="57"/>
      <c r="M1255" s="193" t="s">
        <v>21</v>
      </c>
      <c r="N1255" s="194" t="s">
        <v>43</v>
      </c>
      <c r="O1255" s="38"/>
      <c r="P1255" s="195">
        <f>O1255*H1255</f>
        <v>0</v>
      </c>
      <c r="Q1255" s="195">
        <v>0</v>
      </c>
      <c r="R1255" s="195">
        <f>Q1255*H1255</f>
        <v>0</v>
      </c>
      <c r="S1255" s="195">
        <v>0</v>
      </c>
      <c r="T1255" s="196">
        <f>S1255*H1255</f>
        <v>0</v>
      </c>
      <c r="AR1255" s="20" t="s">
        <v>225</v>
      </c>
      <c r="AT1255" s="20" t="s">
        <v>220</v>
      </c>
      <c r="AU1255" s="20" t="s">
        <v>82</v>
      </c>
      <c r="AY1255" s="20" t="s">
        <v>219</v>
      </c>
      <c r="BE1255" s="197">
        <f>IF(N1255="základní",J1255,0)</f>
        <v>0</v>
      </c>
      <c r="BF1255" s="197">
        <f>IF(N1255="snížená",J1255,0)</f>
        <v>0</v>
      </c>
      <c r="BG1255" s="197">
        <f>IF(N1255="zákl. přenesená",J1255,0)</f>
        <v>0</v>
      </c>
      <c r="BH1255" s="197">
        <f>IF(N1255="sníž. přenesená",J1255,0)</f>
        <v>0</v>
      </c>
      <c r="BI1255" s="197">
        <f>IF(N1255="nulová",J1255,0)</f>
        <v>0</v>
      </c>
      <c r="BJ1255" s="20" t="s">
        <v>80</v>
      </c>
      <c r="BK1255" s="197">
        <f>ROUND(I1255*H1255,2)</f>
        <v>0</v>
      </c>
      <c r="BL1255" s="20" t="s">
        <v>225</v>
      </c>
      <c r="BM1255" s="20" t="s">
        <v>1542</v>
      </c>
    </row>
    <row r="1256" spans="2:63" s="10" customFormat="1" ht="29.85" customHeight="1">
      <c r="B1256" s="172"/>
      <c r="C1256" s="173"/>
      <c r="D1256" s="174" t="s">
        <v>71</v>
      </c>
      <c r="E1256" s="198" t="s">
        <v>1543</v>
      </c>
      <c r="F1256" s="198" t="s">
        <v>1544</v>
      </c>
      <c r="G1256" s="173"/>
      <c r="H1256" s="173"/>
      <c r="I1256" s="176"/>
      <c r="J1256" s="199">
        <f>BK1256</f>
        <v>0</v>
      </c>
      <c r="K1256" s="173"/>
      <c r="L1256" s="178"/>
      <c r="M1256" s="179"/>
      <c r="N1256" s="180"/>
      <c r="O1256" s="180"/>
      <c r="P1256" s="181">
        <f>SUM(P1257:P1258)</f>
        <v>0</v>
      </c>
      <c r="Q1256" s="180"/>
      <c r="R1256" s="181">
        <f>SUM(R1257:R1258)</f>
        <v>0</v>
      </c>
      <c r="S1256" s="180"/>
      <c r="T1256" s="182">
        <f>SUM(T1257:T1258)</f>
        <v>0</v>
      </c>
      <c r="AR1256" s="183" t="s">
        <v>80</v>
      </c>
      <c r="AT1256" s="184" t="s">
        <v>71</v>
      </c>
      <c r="AU1256" s="184" t="s">
        <v>80</v>
      </c>
      <c r="AY1256" s="183" t="s">
        <v>219</v>
      </c>
      <c r="BK1256" s="185">
        <f>SUM(BK1257:BK1258)</f>
        <v>0</v>
      </c>
    </row>
    <row r="1257" spans="2:65" s="1" customFormat="1" ht="16.5" customHeight="1">
      <c r="B1257" s="37"/>
      <c r="C1257" s="186" t="s">
        <v>812</v>
      </c>
      <c r="D1257" s="186" t="s">
        <v>220</v>
      </c>
      <c r="E1257" s="187" t="s">
        <v>1545</v>
      </c>
      <c r="F1257" s="188" t="s">
        <v>1546</v>
      </c>
      <c r="G1257" s="189" t="s">
        <v>236</v>
      </c>
      <c r="H1257" s="190">
        <v>4</v>
      </c>
      <c r="I1257" s="191"/>
      <c r="J1257" s="192">
        <f>ROUND(I1257*H1257,2)</f>
        <v>0</v>
      </c>
      <c r="K1257" s="188" t="s">
        <v>224</v>
      </c>
      <c r="L1257" s="57"/>
      <c r="M1257" s="193" t="s">
        <v>21</v>
      </c>
      <c r="N1257" s="194" t="s">
        <v>43</v>
      </c>
      <c r="O1257" s="38"/>
      <c r="P1257" s="195">
        <f>O1257*H1257</f>
        <v>0</v>
      </c>
      <c r="Q1257" s="195">
        <v>0</v>
      </c>
      <c r="R1257" s="195">
        <f>Q1257*H1257</f>
        <v>0</v>
      </c>
      <c r="S1257" s="195">
        <v>0</v>
      </c>
      <c r="T1257" s="196">
        <f>S1257*H1257</f>
        <v>0</v>
      </c>
      <c r="AR1257" s="20" t="s">
        <v>225</v>
      </c>
      <c r="AT1257" s="20" t="s">
        <v>220</v>
      </c>
      <c r="AU1257" s="20" t="s">
        <v>82</v>
      </c>
      <c r="AY1257" s="20" t="s">
        <v>219</v>
      </c>
      <c r="BE1257" s="197">
        <f>IF(N1257="základní",J1257,0)</f>
        <v>0</v>
      </c>
      <c r="BF1257" s="197">
        <f>IF(N1257="snížená",J1257,0)</f>
        <v>0</v>
      </c>
      <c r="BG1257" s="197">
        <f>IF(N1257="zákl. přenesená",J1257,0)</f>
        <v>0</v>
      </c>
      <c r="BH1257" s="197">
        <f>IF(N1257="sníž. přenesená",J1257,0)</f>
        <v>0</v>
      </c>
      <c r="BI1257" s="197">
        <f>IF(N1257="nulová",J1257,0)</f>
        <v>0</v>
      </c>
      <c r="BJ1257" s="20" t="s">
        <v>80</v>
      </c>
      <c r="BK1257" s="197">
        <f>ROUND(I1257*H1257,2)</f>
        <v>0</v>
      </c>
      <c r="BL1257" s="20" t="s">
        <v>225</v>
      </c>
      <c r="BM1257" s="20" t="s">
        <v>1547</v>
      </c>
    </row>
    <row r="1258" spans="2:65" s="1" customFormat="1" ht="16.5" customHeight="1">
      <c r="B1258" s="37"/>
      <c r="C1258" s="186" t="s">
        <v>1548</v>
      </c>
      <c r="D1258" s="186" t="s">
        <v>220</v>
      </c>
      <c r="E1258" s="187" t="s">
        <v>1549</v>
      </c>
      <c r="F1258" s="188" t="s">
        <v>1550</v>
      </c>
      <c r="G1258" s="189" t="s">
        <v>236</v>
      </c>
      <c r="H1258" s="190">
        <v>3</v>
      </c>
      <c r="I1258" s="191"/>
      <c r="J1258" s="192">
        <f>ROUND(I1258*H1258,2)</f>
        <v>0</v>
      </c>
      <c r="K1258" s="188" t="s">
        <v>224</v>
      </c>
      <c r="L1258" s="57"/>
      <c r="M1258" s="193" t="s">
        <v>21</v>
      </c>
      <c r="N1258" s="194" t="s">
        <v>43</v>
      </c>
      <c r="O1258" s="38"/>
      <c r="P1258" s="195">
        <f>O1258*H1258</f>
        <v>0</v>
      </c>
      <c r="Q1258" s="195">
        <v>0</v>
      </c>
      <c r="R1258" s="195">
        <f>Q1258*H1258</f>
        <v>0</v>
      </c>
      <c r="S1258" s="195">
        <v>0</v>
      </c>
      <c r="T1258" s="196">
        <f>S1258*H1258</f>
        <v>0</v>
      </c>
      <c r="AR1258" s="20" t="s">
        <v>225</v>
      </c>
      <c r="AT1258" s="20" t="s">
        <v>220</v>
      </c>
      <c r="AU1258" s="20" t="s">
        <v>82</v>
      </c>
      <c r="AY1258" s="20" t="s">
        <v>219</v>
      </c>
      <c r="BE1258" s="197">
        <f>IF(N1258="základní",J1258,0)</f>
        <v>0</v>
      </c>
      <c r="BF1258" s="197">
        <f>IF(N1258="snížená",J1258,0)</f>
        <v>0</v>
      </c>
      <c r="BG1258" s="197">
        <f>IF(N1258="zákl. přenesená",J1258,0)</f>
        <v>0</v>
      </c>
      <c r="BH1258" s="197">
        <f>IF(N1258="sníž. přenesená",J1258,0)</f>
        <v>0</v>
      </c>
      <c r="BI1258" s="197">
        <f>IF(N1258="nulová",J1258,0)</f>
        <v>0</v>
      </c>
      <c r="BJ1258" s="20" t="s">
        <v>80</v>
      </c>
      <c r="BK1258" s="197">
        <f>ROUND(I1258*H1258,2)</f>
        <v>0</v>
      </c>
      <c r="BL1258" s="20" t="s">
        <v>225</v>
      </c>
      <c r="BM1258" s="20" t="s">
        <v>1551</v>
      </c>
    </row>
    <row r="1259" spans="2:63" s="10" customFormat="1" ht="29.85" customHeight="1">
      <c r="B1259" s="172"/>
      <c r="C1259" s="173"/>
      <c r="D1259" s="174" t="s">
        <v>71</v>
      </c>
      <c r="E1259" s="198" t="s">
        <v>1552</v>
      </c>
      <c r="F1259" s="198" t="s">
        <v>1553</v>
      </c>
      <c r="G1259" s="173"/>
      <c r="H1259" s="173"/>
      <c r="I1259" s="176"/>
      <c r="J1259" s="199">
        <f>BK1259</f>
        <v>0</v>
      </c>
      <c r="K1259" s="173"/>
      <c r="L1259" s="178"/>
      <c r="M1259" s="179"/>
      <c r="N1259" s="180"/>
      <c r="O1259" s="180"/>
      <c r="P1259" s="181">
        <f>P1260</f>
        <v>0</v>
      </c>
      <c r="Q1259" s="180"/>
      <c r="R1259" s="181">
        <f>R1260</f>
        <v>0</v>
      </c>
      <c r="S1259" s="180"/>
      <c r="T1259" s="182">
        <f>T1260</f>
        <v>0</v>
      </c>
      <c r="AR1259" s="183" t="s">
        <v>80</v>
      </c>
      <c r="AT1259" s="184" t="s">
        <v>71</v>
      </c>
      <c r="AU1259" s="184" t="s">
        <v>80</v>
      </c>
      <c r="AY1259" s="183" t="s">
        <v>219</v>
      </c>
      <c r="BK1259" s="185">
        <f>BK1260</f>
        <v>0</v>
      </c>
    </row>
    <row r="1260" spans="2:65" s="1" customFormat="1" ht="25.5" customHeight="1">
      <c r="B1260" s="37"/>
      <c r="C1260" s="186" t="s">
        <v>814</v>
      </c>
      <c r="D1260" s="186" t="s">
        <v>220</v>
      </c>
      <c r="E1260" s="187" t="s">
        <v>1554</v>
      </c>
      <c r="F1260" s="188" t="s">
        <v>1555</v>
      </c>
      <c r="G1260" s="189" t="s">
        <v>236</v>
      </c>
      <c r="H1260" s="190">
        <v>28</v>
      </c>
      <c r="I1260" s="191"/>
      <c r="J1260" s="192">
        <f>ROUND(I1260*H1260,2)</f>
        <v>0</v>
      </c>
      <c r="K1260" s="188" t="s">
        <v>224</v>
      </c>
      <c r="L1260" s="57"/>
      <c r="M1260" s="193" t="s">
        <v>21</v>
      </c>
      <c r="N1260" s="194" t="s">
        <v>43</v>
      </c>
      <c r="O1260" s="38"/>
      <c r="P1260" s="195">
        <f>O1260*H1260</f>
        <v>0</v>
      </c>
      <c r="Q1260" s="195">
        <v>0</v>
      </c>
      <c r="R1260" s="195">
        <f>Q1260*H1260</f>
        <v>0</v>
      </c>
      <c r="S1260" s="195">
        <v>0</v>
      </c>
      <c r="T1260" s="196">
        <f>S1260*H1260</f>
        <v>0</v>
      </c>
      <c r="AR1260" s="20" t="s">
        <v>225</v>
      </c>
      <c r="AT1260" s="20" t="s">
        <v>220</v>
      </c>
      <c r="AU1260" s="20" t="s">
        <v>82</v>
      </c>
      <c r="AY1260" s="20" t="s">
        <v>219</v>
      </c>
      <c r="BE1260" s="197">
        <f>IF(N1260="základní",J1260,0)</f>
        <v>0</v>
      </c>
      <c r="BF1260" s="197">
        <f>IF(N1260="snížená",J1260,0)</f>
        <v>0</v>
      </c>
      <c r="BG1260" s="197">
        <f>IF(N1260="zákl. přenesená",J1260,0)</f>
        <v>0</v>
      </c>
      <c r="BH1260" s="197">
        <f>IF(N1260="sníž. přenesená",J1260,0)</f>
        <v>0</v>
      </c>
      <c r="BI1260" s="197">
        <f>IF(N1260="nulová",J1260,0)</f>
        <v>0</v>
      </c>
      <c r="BJ1260" s="20" t="s">
        <v>80</v>
      </c>
      <c r="BK1260" s="197">
        <f>ROUND(I1260*H1260,2)</f>
        <v>0</v>
      </c>
      <c r="BL1260" s="20" t="s">
        <v>225</v>
      </c>
      <c r="BM1260" s="20" t="s">
        <v>1556</v>
      </c>
    </row>
    <row r="1261" spans="2:63" s="10" customFormat="1" ht="29.85" customHeight="1">
      <c r="B1261" s="172"/>
      <c r="C1261" s="173"/>
      <c r="D1261" s="174" t="s">
        <v>71</v>
      </c>
      <c r="E1261" s="198" t="s">
        <v>1557</v>
      </c>
      <c r="F1261" s="198" t="s">
        <v>1558</v>
      </c>
      <c r="G1261" s="173"/>
      <c r="H1261" s="173"/>
      <c r="I1261" s="176"/>
      <c r="J1261" s="199">
        <f>BK1261</f>
        <v>0</v>
      </c>
      <c r="K1261" s="173"/>
      <c r="L1261" s="178"/>
      <c r="M1261" s="179"/>
      <c r="N1261" s="180"/>
      <c r="O1261" s="180"/>
      <c r="P1261" s="181">
        <f>SUM(P1262:P1264)</f>
        <v>0</v>
      </c>
      <c r="Q1261" s="180"/>
      <c r="R1261" s="181">
        <f>SUM(R1262:R1264)</f>
        <v>0</v>
      </c>
      <c r="S1261" s="180"/>
      <c r="T1261" s="182">
        <f>SUM(T1262:T1264)</f>
        <v>0</v>
      </c>
      <c r="AR1261" s="183" t="s">
        <v>80</v>
      </c>
      <c r="AT1261" s="184" t="s">
        <v>71</v>
      </c>
      <c r="AU1261" s="184" t="s">
        <v>80</v>
      </c>
      <c r="AY1261" s="183" t="s">
        <v>219</v>
      </c>
      <c r="BK1261" s="185">
        <f>SUM(BK1262:BK1264)</f>
        <v>0</v>
      </c>
    </row>
    <row r="1262" spans="2:65" s="1" customFormat="1" ht="16.5" customHeight="1">
      <c r="B1262" s="37"/>
      <c r="C1262" s="186" t="s">
        <v>1559</v>
      </c>
      <c r="D1262" s="186" t="s">
        <v>220</v>
      </c>
      <c r="E1262" s="187" t="s">
        <v>1560</v>
      </c>
      <c r="F1262" s="188" t="s">
        <v>1561</v>
      </c>
      <c r="G1262" s="189" t="s">
        <v>236</v>
      </c>
      <c r="H1262" s="190">
        <v>4</v>
      </c>
      <c r="I1262" s="191"/>
      <c r="J1262" s="192">
        <f>ROUND(I1262*H1262,2)</f>
        <v>0</v>
      </c>
      <c r="K1262" s="188" t="s">
        <v>224</v>
      </c>
      <c r="L1262" s="57"/>
      <c r="M1262" s="193" t="s">
        <v>21</v>
      </c>
      <c r="N1262" s="194" t="s">
        <v>43</v>
      </c>
      <c r="O1262" s="38"/>
      <c r="P1262" s="195">
        <f>O1262*H1262</f>
        <v>0</v>
      </c>
      <c r="Q1262" s="195">
        <v>0</v>
      </c>
      <c r="R1262" s="195">
        <f>Q1262*H1262</f>
        <v>0</v>
      </c>
      <c r="S1262" s="195">
        <v>0</v>
      </c>
      <c r="T1262" s="196">
        <f>S1262*H1262</f>
        <v>0</v>
      </c>
      <c r="AR1262" s="20" t="s">
        <v>225</v>
      </c>
      <c r="AT1262" s="20" t="s">
        <v>220</v>
      </c>
      <c r="AU1262" s="20" t="s">
        <v>82</v>
      </c>
      <c r="AY1262" s="20" t="s">
        <v>219</v>
      </c>
      <c r="BE1262" s="197">
        <f>IF(N1262="základní",J1262,0)</f>
        <v>0</v>
      </c>
      <c r="BF1262" s="197">
        <f>IF(N1262="snížená",J1262,0)</f>
        <v>0</v>
      </c>
      <c r="BG1262" s="197">
        <f>IF(N1262="zákl. přenesená",J1262,0)</f>
        <v>0</v>
      </c>
      <c r="BH1262" s="197">
        <f>IF(N1262="sníž. přenesená",J1262,0)</f>
        <v>0</v>
      </c>
      <c r="BI1262" s="197">
        <f>IF(N1262="nulová",J1262,0)</f>
        <v>0</v>
      </c>
      <c r="BJ1262" s="20" t="s">
        <v>80</v>
      </c>
      <c r="BK1262" s="197">
        <f>ROUND(I1262*H1262,2)</f>
        <v>0</v>
      </c>
      <c r="BL1262" s="20" t="s">
        <v>225</v>
      </c>
      <c r="BM1262" s="20" t="s">
        <v>1562</v>
      </c>
    </row>
    <row r="1263" spans="2:65" s="1" customFormat="1" ht="16.5" customHeight="1">
      <c r="B1263" s="37"/>
      <c r="C1263" s="186" t="s">
        <v>816</v>
      </c>
      <c r="D1263" s="186" t="s">
        <v>220</v>
      </c>
      <c r="E1263" s="187" t="s">
        <v>1563</v>
      </c>
      <c r="F1263" s="188" t="s">
        <v>1564</v>
      </c>
      <c r="G1263" s="189" t="s">
        <v>236</v>
      </c>
      <c r="H1263" s="190">
        <v>3</v>
      </c>
      <c r="I1263" s="191"/>
      <c r="J1263" s="192">
        <f>ROUND(I1263*H1263,2)</f>
        <v>0</v>
      </c>
      <c r="K1263" s="188" t="s">
        <v>224</v>
      </c>
      <c r="L1263" s="57"/>
      <c r="M1263" s="193" t="s">
        <v>21</v>
      </c>
      <c r="N1263" s="194" t="s">
        <v>43</v>
      </c>
      <c r="O1263" s="38"/>
      <c r="P1263" s="195">
        <f>O1263*H1263</f>
        <v>0</v>
      </c>
      <c r="Q1263" s="195">
        <v>0</v>
      </c>
      <c r="R1263" s="195">
        <f>Q1263*H1263</f>
        <v>0</v>
      </c>
      <c r="S1263" s="195">
        <v>0</v>
      </c>
      <c r="T1263" s="196">
        <f>S1263*H1263</f>
        <v>0</v>
      </c>
      <c r="AR1263" s="20" t="s">
        <v>225</v>
      </c>
      <c r="AT1263" s="20" t="s">
        <v>220</v>
      </c>
      <c r="AU1263" s="20" t="s">
        <v>82</v>
      </c>
      <c r="AY1263" s="20" t="s">
        <v>219</v>
      </c>
      <c r="BE1263" s="197">
        <f>IF(N1263="základní",J1263,0)</f>
        <v>0</v>
      </c>
      <c r="BF1263" s="197">
        <f>IF(N1263="snížená",J1263,0)</f>
        <v>0</v>
      </c>
      <c r="BG1263" s="197">
        <f>IF(N1263="zákl. přenesená",J1263,0)</f>
        <v>0</v>
      </c>
      <c r="BH1263" s="197">
        <f>IF(N1263="sníž. přenesená",J1263,0)</f>
        <v>0</v>
      </c>
      <c r="BI1263" s="197">
        <f>IF(N1263="nulová",J1263,0)</f>
        <v>0</v>
      </c>
      <c r="BJ1263" s="20" t="s">
        <v>80</v>
      </c>
      <c r="BK1263" s="197">
        <f>ROUND(I1263*H1263,2)</f>
        <v>0</v>
      </c>
      <c r="BL1263" s="20" t="s">
        <v>225</v>
      </c>
      <c r="BM1263" s="20" t="s">
        <v>1565</v>
      </c>
    </row>
    <row r="1264" spans="2:65" s="1" customFormat="1" ht="16.5" customHeight="1">
      <c r="B1264" s="37"/>
      <c r="C1264" s="186" t="s">
        <v>1566</v>
      </c>
      <c r="D1264" s="186" t="s">
        <v>220</v>
      </c>
      <c r="E1264" s="187" t="s">
        <v>1567</v>
      </c>
      <c r="F1264" s="188" t="s">
        <v>1568</v>
      </c>
      <c r="G1264" s="189" t="s">
        <v>236</v>
      </c>
      <c r="H1264" s="190">
        <v>2</v>
      </c>
      <c r="I1264" s="191"/>
      <c r="J1264" s="192">
        <f>ROUND(I1264*H1264,2)</f>
        <v>0</v>
      </c>
      <c r="K1264" s="188" t="s">
        <v>224</v>
      </c>
      <c r="L1264" s="57"/>
      <c r="M1264" s="193" t="s">
        <v>21</v>
      </c>
      <c r="N1264" s="194" t="s">
        <v>43</v>
      </c>
      <c r="O1264" s="38"/>
      <c r="P1264" s="195">
        <f>O1264*H1264</f>
        <v>0</v>
      </c>
      <c r="Q1264" s="195">
        <v>0</v>
      </c>
      <c r="R1264" s="195">
        <f>Q1264*H1264</f>
        <v>0</v>
      </c>
      <c r="S1264" s="195">
        <v>0</v>
      </c>
      <c r="T1264" s="196">
        <f>S1264*H1264</f>
        <v>0</v>
      </c>
      <c r="AR1264" s="20" t="s">
        <v>225</v>
      </c>
      <c r="AT1264" s="20" t="s">
        <v>220</v>
      </c>
      <c r="AU1264" s="20" t="s">
        <v>82</v>
      </c>
      <c r="AY1264" s="20" t="s">
        <v>219</v>
      </c>
      <c r="BE1264" s="197">
        <f>IF(N1264="základní",J1264,0)</f>
        <v>0</v>
      </c>
      <c r="BF1264" s="197">
        <f>IF(N1264="snížená",J1264,0)</f>
        <v>0</v>
      </c>
      <c r="BG1264" s="197">
        <f>IF(N1264="zákl. přenesená",J1264,0)</f>
        <v>0</v>
      </c>
      <c r="BH1264" s="197">
        <f>IF(N1264="sníž. přenesená",J1264,0)</f>
        <v>0</v>
      </c>
      <c r="BI1264" s="197">
        <f>IF(N1264="nulová",J1264,0)</f>
        <v>0</v>
      </c>
      <c r="BJ1264" s="20" t="s">
        <v>80</v>
      </c>
      <c r="BK1264" s="197">
        <f>ROUND(I1264*H1264,2)</f>
        <v>0</v>
      </c>
      <c r="BL1264" s="20" t="s">
        <v>225</v>
      </c>
      <c r="BM1264" s="20" t="s">
        <v>1569</v>
      </c>
    </row>
    <row r="1265" spans="2:63" s="10" customFormat="1" ht="29.85" customHeight="1">
      <c r="B1265" s="172"/>
      <c r="C1265" s="173"/>
      <c r="D1265" s="174" t="s">
        <v>71</v>
      </c>
      <c r="E1265" s="198" t="s">
        <v>1310</v>
      </c>
      <c r="F1265" s="198" t="s">
        <v>1311</v>
      </c>
      <c r="G1265" s="173"/>
      <c r="H1265" s="173"/>
      <c r="I1265" s="176"/>
      <c r="J1265" s="199">
        <f>BK1265</f>
        <v>0</v>
      </c>
      <c r="K1265" s="173"/>
      <c r="L1265" s="178"/>
      <c r="M1265" s="179"/>
      <c r="N1265" s="180"/>
      <c r="O1265" s="180"/>
      <c r="P1265" s="181">
        <f>SUM(P1266:P1271)</f>
        <v>0</v>
      </c>
      <c r="Q1265" s="180"/>
      <c r="R1265" s="181">
        <f>SUM(R1266:R1271)</f>
        <v>0</v>
      </c>
      <c r="S1265" s="180"/>
      <c r="T1265" s="182">
        <f>SUM(T1266:T1271)</f>
        <v>0</v>
      </c>
      <c r="AR1265" s="183" t="s">
        <v>80</v>
      </c>
      <c r="AT1265" s="184" t="s">
        <v>71</v>
      </c>
      <c r="AU1265" s="184" t="s">
        <v>80</v>
      </c>
      <c r="AY1265" s="183" t="s">
        <v>219</v>
      </c>
      <c r="BK1265" s="185">
        <f>SUM(BK1266:BK1271)</f>
        <v>0</v>
      </c>
    </row>
    <row r="1266" spans="2:65" s="1" customFormat="1" ht="16.5" customHeight="1">
      <c r="B1266" s="37"/>
      <c r="C1266" s="186" t="s">
        <v>818</v>
      </c>
      <c r="D1266" s="186" t="s">
        <v>220</v>
      </c>
      <c r="E1266" s="187" t="s">
        <v>1570</v>
      </c>
      <c r="F1266" s="188" t="s">
        <v>1313</v>
      </c>
      <c r="G1266" s="189" t="s">
        <v>236</v>
      </c>
      <c r="H1266" s="190">
        <v>355</v>
      </c>
      <c r="I1266" s="191"/>
      <c r="J1266" s="192">
        <f aca="true" t="shared" si="270" ref="J1266:J1271">ROUND(I1266*H1266,2)</f>
        <v>0</v>
      </c>
      <c r="K1266" s="188" t="s">
        <v>224</v>
      </c>
      <c r="L1266" s="57"/>
      <c r="M1266" s="193" t="s">
        <v>21</v>
      </c>
      <c r="N1266" s="194" t="s">
        <v>43</v>
      </c>
      <c r="O1266" s="38"/>
      <c r="P1266" s="195">
        <f aca="true" t="shared" si="271" ref="P1266:P1271">O1266*H1266</f>
        <v>0</v>
      </c>
      <c r="Q1266" s="195">
        <v>0</v>
      </c>
      <c r="R1266" s="195">
        <f aca="true" t="shared" si="272" ref="R1266:R1271">Q1266*H1266</f>
        <v>0</v>
      </c>
      <c r="S1266" s="195">
        <v>0</v>
      </c>
      <c r="T1266" s="196">
        <f aca="true" t="shared" si="273" ref="T1266:T1271">S1266*H1266</f>
        <v>0</v>
      </c>
      <c r="AR1266" s="20" t="s">
        <v>225</v>
      </c>
      <c r="AT1266" s="20" t="s">
        <v>220</v>
      </c>
      <c r="AU1266" s="20" t="s">
        <v>82</v>
      </c>
      <c r="AY1266" s="20" t="s">
        <v>219</v>
      </c>
      <c r="BE1266" s="197">
        <f aca="true" t="shared" si="274" ref="BE1266:BE1271">IF(N1266="základní",J1266,0)</f>
        <v>0</v>
      </c>
      <c r="BF1266" s="197">
        <f aca="true" t="shared" si="275" ref="BF1266:BF1271">IF(N1266="snížená",J1266,0)</f>
        <v>0</v>
      </c>
      <c r="BG1266" s="197">
        <f aca="true" t="shared" si="276" ref="BG1266:BG1271">IF(N1266="zákl. přenesená",J1266,0)</f>
        <v>0</v>
      </c>
      <c r="BH1266" s="197">
        <f aca="true" t="shared" si="277" ref="BH1266:BH1271">IF(N1266="sníž. přenesená",J1266,0)</f>
        <v>0</v>
      </c>
      <c r="BI1266" s="197">
        <f aca="true" t="shared" si="278" ref="BI1266:BI1271">IF(N1266="nulová",J1266,0)</f>
        <v>0</v>
      </c>
      <c r="BJ1266" s="20" t="s">
        <v>80</v>
      </c>
      <c r="BK1266" s="197">
        <f aca="true" t="shared" si="279" ref="BK1266:BK1271">ROUND(I1266*H1266,2)</f>
        <v>0</v>
      </c>
      <c r="BL1266" s="20" t="s">
        <v>225</v>
      </c>
      <c r="BM1266" s="20" t="s">
        <v>1571</v>
      </c>
    </row>
    <row r="1267" spans="2:65" s="1" customFormat="1" ht="16.5" customHeight="1">
      <c r="B1267" s="37"/>
      <c r="C1267" s="186" t="s">
        <v>1572</v>
      </c>
      <c r="D1267" s="186" t="s">
        <v>220</v>
      </c>
      <c r="E1267" s="187" t="s">
        <v>1573</v>
      </c>
      <c r="F1267" s="188" t="s">
        <v>1574</v>
      </c>
      <c r="G1267" s="189" t="s">
        <v>236</v>
      </c>
      <c r="H1267" s="190">
        <v>40</v>
      </c>
      <c r="I1267" s="191"/>
      <c r="J1267" s="192">
        <f t="shared" si="270"/>
        <v>0</v>
      </c>
      <c r="K1267" s="188" t="s">
        <v>224</v>
      </c>
      <c r="L1267" s="57"/>
      <c r="M1267" s="193" t="s">
        <v>21</v>
      </c>
      <c r="N1267" s="194" t="s">
        <v>43</v>
      </c>
      <c r="O1267" s="38"/>
      <c r="P1267" s="195">
        <f t="shared" si="271"/>
        <v>0</v>
      </c>
      <c r="Q1267" s="195">
        <v>0</v>
      </c>
      <c r="R1267" s="195">
        <f t="shared" si="272"/>
        <v>0</v>
      </c>
      <c r="S1267" s="195">
        <v>0</v>
      </c>
      <c r="T1267" s="196">
        <f t="shared" si="273"/>
        <v>0</v>
      </c>
      <c r="AR1267" s="20" t="s">
        <v>225</v>
      </c>
      <c r="AT1267" s="20" t="s">
        <v>220</v>
      </c>
      <c r="AU1267" s="20" t="s">
        <v>82</v>
      </c>
      <c r="AY1267" s="20" t="s">
        <v>219</v>
      </c>
      <c r="BE1267" s="197">
        <f t="shared" si="274"/>
        <v>0</v>
      </c>
      <c r="BF1267" s="197">
        <f t="shared" si="275"/>
        <v>0</v>
      </c>
      <c r="BG1267" s="197">
        <f t="shared" si="276"/>
        <v>0</v>
      </c>
      <c r="BH1267" s="197">
        <f t="shared" si="277"/>
        <v>0</v>
      </c>
      <c r="BI1267" s="197">
        <f t="shared" si="278"/>
        <v>0</v>
      </c>
      <c r="BJ1267" s="20" t="s">
        <v>80</v>
      </c>
      <c r="BK1267" s="197">
        <f t="shared" si="279"/>
        <v>0</v>
      </c>
      <c r="BL1267" s="20" t="s">
        <v>225</v>
      </c>
      <c r="BM1267" s="20" t="s">
        <v>1575</v>
      </c>
    </row>
    <row r="1268" spans="2:65" s="1" customFormat="1" ht="16.5" customHeight="1">
      <c r="B1268" s="37"/>
      <c r="C1268" s="186" t="s">
        <v>819</v>
      </c>
      <c r="D1268" s="186" t="s">
        <v>220</v>
      </c>
      <c r="E1268" s="187" t="s">
        <v>1576</v>
      </c>
      <c r="F1268" s="188" t="s">
        <v>1317</v>
      </c>
      <c r="G1268" s="189" t="s">
        <v>236</v>
      </c>
      <c r="H1268" s="190">
        <v>18</v>
      </c>
      <c r="I1268" s="191"/>
      <c r="J1268" s="192">
        <f t="shared" si="270"/>
        <v>0</v>
      </c>
      <c r="K1268" s="188" t="s">
        <v>224</v>
      </c>
      <c r="L1268" s="57"/>
      <c r="M1268" s="193" t="s">
        <v>21</v>
      </c>
      <c r="N1268" s="194" t="s">
        <v>43</v>
      </c>
      <c r="O1268" s="38"/>
      <c r="P1268" s="195">
        <f t="shared" si="271"/>
        <v>0</v>
      </c>
      <c r="Q1268" s="195">
        <v>0</v>
      </c>
      <c r="R1268" s="195">
        <f t="shared" si="272"/>
        <v>0</v>
      </c>
      <c r="S1268" s="195">
        <v>0</v>
      </c>
      <c r="T1268" s="196">
        <f t="shared" si="273"/>
        <v>0</v>
      </c>
      <c r="AR1268" s="20" t="s">
        <v>225</v>
      </c>
      <c r="AT1268" s="20" t="s">
        <v>220</v>
      </c>
      <c r="AU1268" s="20" t="s">
        <v>82</v>
      </c>
      <c r="AY1268" s="20" t="s">
        <v>219</v>
      </c>
      <c r="BE1268" s="197">
        <f t="shared" si="274"/>
        <v>0</v>
      </c>
      <c r="BF1268" s="197">
        <f t="shared" si="275"/>
        <v>0</v>
      </c>
      <c r="BG1268" s="197">
        <f t="shared" si="276"/>
        <v>0</v>
      </c>
      <c r="BH1268" s="197">
        <f t="shared" si="277"/>
        <v>0</v>
      </c>
      <c r="BI1268" s="197">
        <f t="shared" si="278"/>
        <v>0</v>
      </c>
      <c r="BJ1268" s="20" t="s">
        <v>80</v>
      </c>
      <c r="BK1268" s="197">
        <f t="shared" si="279"/>
        <v>0</v>
      </c>
      <c r="BL1268" s="20" t="s">
        <v>225</v>
      </c>
      <c r="BM1268" s="20" t="s">
        <v>1577</v>
      </c>
    </row>
    <row r="1269" spans="2:65" s="1" customFormat="1" ht="16.5" customHeight="1">
      <c r="B1269" s="37"/>
      <c r="C1269" s="186" t="s">
        <v>1578</v>
      </c>
      <c r="D1269" s="186" t="s">
        <v>220</v>
      </c>
      <c r="E1269" s="187" t="s">
        <v>1579</v>
      </c>
      <c r="F1269" s="188" t="s">
        <v>1580</v>
      </c>
      <c r="G1269" s="189" t="s">
        <v>236</v>
      </c>
      <c r="H1269" s="190">
        <v>117</v>
      </c>
      <c r="I1269" s="191"/>
      <c r="J1269" s="192">
        <f t="shared" si="270"/>
        <v>0</v>
      </c>
      <c r="K1269" s="188" t="s">
        <v>224</v>
      </c>
      <c r="L1269" s="57"/>
      <c r="M1269" s="193" t="s">
        <v>21</v>
      </c>
      <c r="N1269" s="194" t="s">
        <v>43</v>
      </c>
      <c r="O1269" s="38"/>
      <c r="P1269" s="195">
        <f t="shared" si="271"/>
        <v>0</v>
      </c>
      <c r="Q1269" s="195">
        <v>0</v>
      </c>
      <c r="R1269" s="195">
        <f t="shared" si="272"/>
        <v>0</v>
      </c>
      <c r="S1269" s="195">
        <v>0</v>
      </c>
      <c r="T1269" s="196">
        <f t="shared" si="273"/>
        <v>0</v>
      </c>
      <c r="AR1269" s="20" t="s">
        <v>225</v>
      </c>
      <c r="AT1269" s="20" t="s">
        <v>220</v>
      </c>
      <c r="AU1269" s="20" t="s">
        <v>82</v>
      </c>
      <c r="AY1269" s="20" t="s">
        <v>219</v>
      </c>
      <c r="BE1269" s="197">
        <f t="shared" si="274"/>
        <v>0</v>
      </c>
      <c r="BF1269" s="197">
        <f t="shared" si="275"/>
        <v>0</v>
      </c>
      <c r="BG1269" s="197">
        <f t="shared" si="276"/>
        <v>0</v>
      </c>
      <c r="BH1269" s="197">
        <f t="shared" si="277"/>
        <v>0</v>
      </c>
      <c r="BI1269" s="197">
        <f t="shared" si="278"/>
        <v>0</v>
      </c>
      <c r="BJ1269" s="20" t="s">
        <v>80</v>
      </c>
      <c r="BK1269" s="197">
        <f t="shared" si="279"/>
        <v>0</v>
      </c>
      <c r="BL1269" s="20" t="s">
        <v>225</v>
      </c>
      <c r="BM1269" s="20" t="s">
        <v>1581</v>
      </c>
    </row>
    <row r="1270" spans="2:65" s="1" customFormat="1" ht="16.5" customHeight="1">
      <c r="B1270" s="37"/>
      <c r="C1270" s="186" t="s">
        <v>821</v>
      </c>
      <c r="D1270" s="186" t="s">
        <v>220</v>
      </c>
      <c r="E1270" s="187" t="s">
        <v>1582</v>
      </c>
      <c r="F1270" s="188" t="s">
        <v>1583</v>
      </c>
      <c r="G1270" s="189" t="s">
        <v>236</v>
      </c>
      <c r="H1270" s="190">
        <v>46</v>
      </c>
      <c r="I1270" s="191"/>
      <c r="J1270" s="192">
        <f t="shared" si="270"/>
        <v>0</v>
      </c>
      <c r="K1270" s="188" t="s">
        <v>224</v>
      </c>
      <c r="L1270" s="57"/>
      <c r="M1270" s="193" t="s">
        <v>21</v>
      </c>
      <c r="N1270" s="194" t="s">
        <v>43</v>
      </c>
      <c r="O1270" s="38"/>
      <c r="P1270" s="195">
        <f t="shared" si="271"/>
        <v>0</v>
      </c>
      <c r="Q1270" s="195">
        <v>0</v>
      </c>
      <c r="R1270" s="195">
        <f t="shared" si="272"/>
        <v>0</v>
      </c>
      <c r="S1270" s="195">
        <v>0</v>
      </c>
      <c r="T1270" s="196">
        <f t="shared" si="273"/>
        <v>0</v>
      </c>
      <c r="AR1270" s="20" t="s">
        <v>225</v>
      </c>
      <c r="AT1270" s="20" t="s">
        <v>220</v>
      </c>
      <c r="AU1270" s="20" t="s">
        <v>82</v>
      </c>
      <c r="AY1270" s="20" t="s">
        <v>219</v>
      </c>
      <c r="BE1270" s="197">
        <f t="shared" si="274"/>
        <v>0</v>
      </c>
      <c r="BF1270" s="197">
        <f t="shared" si="275"/>
        <v>0</v>
      </c>
      <c r="BG1270" s="197">
        <f t="shared" si="276"/>
        <v>0</v>
      </c>
      <c r="BH1270" s="197">
        <f t="shared" si="277"/>
        <v>0</v>
      </c>
      <c r="BI1270" s="197">
        <f t="shared" si="278"/>
        <v>0</v>
      </c>
      <c r="BJ1270" s="20" t="s">
        <v>80</v>
      </c>
      <c r="BK1270" s="197">
        <f t="shared" si="279"/>
        <v>0</v>
      </c>
      <c r="BL1270" s="20" t="s">
        <v>225</v>
      </c>
      <c r="BM1270" s="20" t="s">
        <v>1584</v>
      </c>
    </row>
    <row r="1271" spans="2:65" s="1" customFormat="1" ht="16.5" customHeight="1">
      <c r="B1271" s="37"/>
      <c r="C1271" s="186" t="s">
        <v>1585</v>
      </c>
      <c r="D1271" s="186" t="s">
        <v>220</v>
      </c>
      <c r="E1271" s="187" t="s">
        <v>1586</v>
      </c>
      <c r="F1271" s="188" t="s">
        <v>1587</v>
      </c>
      <c r="G1271" s="189" t="s">
        <v>236</v>
      </c>
      <c r="H1271" s="190">
        <v>8</v>
      </c>
      <c r="I1271" s="191"/>
      <c r="J1271" s="192">
        <f t="shared" si="270"/>
        <v>0</v>
      </c>
      <c r="K1271" s="188" t="s">
        <v>224</v>
      </c>
      <c r="L1271" s="57"/>
      <c r="M1271" s="193" t="s">
        <v>21</v>
      </c>
      <c r="N1271" s="194" t="s">
        <v>43</v>
      </c>
      <c r="O1271" s="38"/>
      <c r="P1271" s="195">
        <f t="shared" si="271"/>
        <v>0</v>
      </c>
      <c r="Q1271" s="195">
        <v>0</v>
      </c>
      <c r="R1271" s="195">
        <f t="shared" si="272"/>
        <v>0</v>
      </c>
      <c r="S1271" s="195">
        <v>0</v>
      </c>
      <c r="T1271" s="196">
        <f t="shared" si="273"/>
        <v>0</v>
      </c>
      <c r="AR1271" s="20" t="s">
        <v>225</v>
      </c>
      <c r="AT1271" s="20" t="s">
        <v>220</v>
      </c>
      <c r="AU1271" s="20" t="s">
        <v>82</v>
      </c>
      <c r="AY1271" s="20" t="s">
        <v>219</v>
      </c>
      <c r="BE1271" s="197">
        <f t="shared" si="274"/>
        <v>0</v>
      </c>
      <c r="BF1271" s="197">
        <f t="shared" si="275"/>
        <v>0</v>
      </c>
      <c r="BG1271" s="197">
        <f t="shared" si="276"/>
        <v>0</v>
      </c>
      <c r="BH1271" s="197">
        <f t="shared" si="277"/>
        <v>0</v>
      </c>
      <c r="BI1271" s="197">
        <f t="shared" si="278"/>
        <v>0</v>
      </c>
      <c r="BJ1271" s="20" t="s">
        <v>80</v>
      </c>
      <c r="BK1271" s="197">
        <f t="shared" si="279"/>
        <v>0</v>
      </c>
      <c r="BL1271" s="20" t="s">
        <v>225</v>
      </c>
      <c r="BM1271" s="20" t="s">
        <v>1588</v>
      </c>
    </row>
    <row r="1272" spans="2:63" s="10" customFormat="1" ht="29.85" customHeight="1">
      <c r="B1272" s="172"/>
      <c r="C1272" s="173"/>
      <c r="D1272" s="174" t="s">
        <v>71</v>
      </c>
      <c r="E1272" s="198" t="s">
        <v>1589</v>
      </c>
      <c r="F1272" s="198" t="s">
        <v>1590</v>
      </c>
      <c r="G1272" s="173"/>
      <c r="H1272" s="173"/>
      <c r="I1272" s="176"/>
      <c r="J1272" s="199">
        <f>BK1272</f>
        <v>0</v>
      </c>
      <c r="K1272" s="173"/>
      <c r="L1272" s="178"/>
      <c r="M1272" s="179"/>
      <c r="N1272" s="180"/>
      <c r="O1272" s="180"/>
      <c r="P1272" s="181">
        <f>SUM(P1273:P1274)</f>
        <v>0</v>
      </c>
      <c r="Q1272" s="180"/>
      <c r="R1272" s="181">
        <f>SUM(R1273:R1274)</f>
        <v>0</v>
      </c>
      <c r="S1272" s="180"/>
      <c r="T1272" s="182">
        <f>SUM(T1273:T1274)</f>
        <v>0</v>
      </c>
      <c r="AR1272" s="183" t="s">
        <v>80</v>
      </c>
      <c r="AT1272" s="184" t="s">
        <v>71</v>
      </c>
      <c r="AU1272" s="184" t="s">
        <v>80</v>
      </c>
      <c r="AY1272" s="183" t="s">
        <v>219</v>
      </c>
      <c r="BK1272" s="185">
        <f>SUM(BK1273:BK1274)</f>
        <v>0</v>
      </c>
    </row>
    <row r="1273" spans="2:65" s="1" customFormat="1" ht="16.5" customHeight="1">
      <c r="B1273" s="37"/>
      <c r="C1273" s="186" t="s">
        <v>823</v>
      </c>
      <c r="D1273" s="186" t="s">
        <v>220</v>
      </c>
      <c r="E1273" s="187" t="s">
        <v>1591</v>
      </c>
      <c r="F1273" s="188" t="s">
        <v>1592</v>
      </c>
      <c r="G1273" s="189" t="s">
        <v>236</v>
      </c>
      <c r="H1273" s="190">
        <v>668</v>
      </c>
      <c r="I1273" s="191"/>
      <c r="J1273" s="192">
        <f>ROUND(I1273*H1273,2)</f>
        <v>0</v>
      </c>
      <c r="K1273" s="188" t="s">
        <v>224</v>
      </c>
      <c r="L1273" s="57"/>
      <c r="M1273" s="193" t="s">
        <v>21</v>
      </c>
      <c r="N1273" s="194" t="s">
        <v>43</v>
      </c>
      <c r="O1273" s="38"/>
      <c r="P1273" s="195">
        <f>O1273*H1273</f>
        <v>0</v>
      </c>
      <c r="Q1273" s="195">
        <v>0</v>
      </c>
      <c r="R1273" s="195">
        <f>Q1273*H1273</f>
        <v>0</v>
      </c>
      <c r="S1273" s="195">
        <v>0</v>
      </c>
      <c r="T1273" s="196">
        <f>S1273*H1273</f>
        <v>0</v>
      </c>
      <c r="AR1273" s="20" t="s">
        <v>225</v>
      </c>
      <c r="AT1273" s="20" t="s">
        <v>220</v>
      </c>
      <c r="AU1273" s="20" t="s">
        <v>82</v>
      </c>
      <c r="AY1273" s="20" t="s">
        <v>219</v>
      </c>
      <c r="BE1273" s="197">
        <f>IF(N1273="základní",J1273,0)</f>
        <v>0</v>
      </c>
      <c r="BF1273" s="197">
        <f>IF(N1273="snížená",J1273,0)</f>
        <v>0</v>
      </c>
      <c r="BG1273" s="197">
        <f>IF(N1273="zákl. přenesená",J1273,0)</f>
        <v>0</v>
      </c>
      <c r="BH1273" s="197">
        <f>IF(N1273="sníž. přenesená",J1273,0)</f>
        <v>0</v>
      </c>
      <c r="BI1273" s="197">
        <f>IF(N1273="nulová",J1273,0)</f>
        <v>0</v>
      </c>
      <c r="BJ1273" s="20" t="s">
        <v>80</v>
      </c>
      <c r="BK1273" s="197">
        <f>ROUND(I1273*H1273,2)</f>
        <v>0</v>
      </c>
      <c r="BL1273" s="20" t="s">
        <v>225</v>
      </c>
      <c r="BM1273" s="20" t="s">
        <v>1593</v>
      </c>
    </row>
    <row r="1274" spans="2:65" s="1" customFormat="1" ht="16.5" customHeight="1">
      <c r="B1274" s="37"/>
      <c r="C1274" s="186" t="s">
        <v>1594</v>
      </c>
      <c r="D1274" s="186" t="s">
        <v>220</v>
      </c>
      <c r="E1274" s="187" t="s">
        <v>1595</v>
      </c>
      <c r="F1274" s="188" t="s">
        <v>1596</v>
      </c>
      <c r="G1274" s="189" t="s">
        <v>236</v>
      </c>
      <c r="H1274" s="190">
        <v>846</v>
      </c>
      <c r="I1274" s="191"/>
      <c r="J1274" s="192">
        <f>ROUND(I1274*H1274,2)</f>
        <v>0</v>
      </c>
      <c r="K1274" s="188" t="s">
        <v>224</v>
      </c>
      <c r="L1274" s="57"/>
      <c r="M1274" s="193" t="s">
        <v>21</v>
      </c>
      <c r="N1274" s="194" t="s">
        <v>43</v>
      </c>
      <c r="O1274" s="38"/>
      <c r="P1274" s="195">
        <f>O1274*H1274</f>
        <v>0</v>
      </c>
      <c r="Q1274" s="195">
        <v>0</v>
      </c>
      <c r="R1274" s="195">
        <f>Q1274*H1274</f>
        <v>0</v>
      </c>
      <c r="S1274" s="195">
        <v>0</v>
      </c>
      <c r="T1274" s="196">
        <f>S1274*H1274</f>
        <v>0</v>
      </c>
      <c r="AR1274" s="20" t="s">
        <v>225</v>
      </c>
      <c r="AT1274" s="20" t="s">
        <v>220</v>
      </c>
      <c r="AU1274" s="20" t="s">
        <v>82</v>
      </c>
      <c r="AY1274" s="20" t="s">
        <v>219</v>
      </c>
      <c r="BE1274" s="197">
        <f>IF(N1274="základní",J1274,0)</f>
        <v>0</v>
      </c>
      <c r="BF1274" s="197">
        <f>IF(N1274="snížená",J1274,0)</f>
        <v>0</v>
      </c>
      <c r="BG1274" s="197">
        <f>IF(N1274="zákl. přenesená",J1274,0)</f>
        <v>0</v>
      </c>
      <c r="BH1274" s="197">
        <f>IF(N1274="sníž. přenesená",J1274,0)</f>
        <v>0</v>
      </c>
      <c r="BI1274" s="197">
        <f>IF(N1274="nulová",J1274,0)</f>
        <v>0</v>
      </c>
      <c r="BJ1274" s="20" t="s">
        <v>80</v>
      </c>
      <c r="BK1274" s="197">
        <f>ROUND(I1274*H1274,2)</f>
        <v>0</v>
      </c>
      <c r="BL1274" s="20" t="s">
        <v>225</v>
      </c>
      <c r="BM1274" s="20" t="s">
        <v>1597</v>
      </c>
    </row>
    <row r="1275" spans="2:63" s="10" customFormat="1" ht="29.85" customHeight="1">
      <c r="B1275" s="172"/>
      <c r="C1275" s="173"/>
      <c r="D1275" s="174" t="s">
        <v>71</v>
      </c>
      <c r="E1275" s="198" t="s">
        <v>1598</v>
      </c>
      <c r="F1275" s="198" t="s">
        <v>1599</v>
      </c>
      <c r="G1275" s="173"/>
      <c r="H1275" s="173"/>
      <c r="I1275" s="176"/>
      <c r="J1275" s="199">
        <f>BK1275</f>
        <v>0</v>
      </c>
      <c r="K1275" s="173"/>
      <c r="L1275" s="178"/>
      <c r="M1275" s="179"/>
      <c r="N1275" s="180"/>
      <c r="O1275" s="180"/>
      <c r="P1275" s="181">
        <f>P1276</f>
        <v>0</v>
      </c>
      <c r="Q1275" s="180"/>
      <c r="R1275" s="181">
        <f>R1276</f>
        <v>0</v>
      </c>
      <c r="S1275" s="180"/>
      <c r="T1275" s="182">
        <f>T1276</f>
        <v>0</v>
      </c>
      <c r="AR1275" s="183" t="s">
        <v>80</v>
      </c>
      <c r="AT1275" s="184" t="s">
        <v>71</v>
      </c>
      <c r="AU1275" s="184" t="s">
        <v>80</v>
      </c>
      <c r="AY1275" s="183" t="s">
        <v>219</v>
      </c>
      <c r="BK1275" s="185">
        <f>BK1276</f>
        <v>0</v>
      </c>
    </row>
    <row r="1276" spans="2:65" s="1" customFormat="1" ht="16.5" customHeight="1">
      <c r="B1276" s="37"/>
      <c r="C1276" s="186" t="s">
        <v>826</v>
      </c>
      <c r="D1276" s="186" t="s">
        <v>220</v>
      </c>
      <c r="E1276" s="187" t="s">
        <v>1600</v>
      </c>
      <c r="F1276" s="188" t="s">
        <v>1601</v>
      </c>
      <c r="G1276" s="189" t="s">
        <v>236</v>
      </c>
      <c r="H1276" s="190">
        <v>8</v>
      </c>
      <c r="I1276" s="191"/>
      <c r="J1276" s="192">
        <f>ROUND(I1276*H1276,2)</f>
        <v>0</v>
      </c>
      <c r="K1276" s="188" t="s">
        <v>224</v>
      </c>
      <c r="L1276" s="57"/>
      <c r="M1276" s="193" t="s">
        <v>21</v>
      </c>
      <c r="N1276" s="194" t="s">
        <v>43</v>
      </c>
      <c r="O1276" s="38"/>
      <c r="P1276" s="195">
        <f>O1276*H1276</f>
        <v>0</v>
      </c>
      <c r="Q1276" s="195">
        <v>0</v>
      </c>
      <c r="R1276" s="195">
        <f>Q1276*H1276</f>
        <v>0</v>
      </c>
      <c r="S1276" s="195">
        <v>0</v>
      </c>
      <c r="T1276" s="196">
        <f>S1276*H1276</f>
        <v>0</v>
      </c>
      <c r="AR1276" s="20" t="s">
        <v>225</v>
      </c>
      <c r="AT1276" s="20" t="s">
        <v>220</v>
      </c>
      <c r="AU1276" s="20" t="s">
        <v>82</v>
      </c>
      <c r="AY1276" s="20" t="s">
        <v>219</v>
      </c>
      <c r="BE1276" s="197">
        <f>IF(N1276="základní",J1276,0)</f>
        <v>0</v>
      </c>
      <c r="BF1276" s="197">
        <f>IF(N1276="snížená",J1276,0)</f>
        <v>0</v>
      </c>
      <c r="BG1276" s="197">
        <f>IF(N1276="zákl. přenesená",J1276,0)</f>
        <v>0</v>
      </c>
      <c r="BH1276" s="197">
        <f>IF(N1276="sníž. přenesená",J1276,0)</f>
        <v>0</v>
      </c>
      <c r="BI1276" s="197">
        <f>IF(N1276="nulová",J1276,0)</f>
        <v>0</v>
      </c>
      <c r="BJ1276" s="20" t="s">
        <v>80</v>
      </c>
      <c r="BK1276" s="197">
        <f>ROUND(I1276*H1276,2)</f>
        <v>0</v>
      </c>
      <c r="BL1276" s="20" t="s">
        <v>225</v>
      </c>
      <c r="BM1276" s="20" t="s">
        <v>1602</v>
      </c>
    </row>
    <row r="1277" spans="2:63" s="10" customFormat="1" ht="29.85" customHeight="1">
      <c r="B1277" s="172"/>
      <c r="C1277" s="173"/>
      <c r="D1277" s="174" t="s">
        <v>71</v>
      </c>
      <c r="E1277" s="198" t="s">
        <v>1322</v>
      </c>
      <c r="F1277" s="198" t="s">
        <v>1323</v>
      </c>
      <c r="G1277" s="173"/>
      <c r="H1277" s="173"/>
      <c r="I1277" s="176"/>
      <c r="J1277" s="199">
        <f>BK1277</f>
        <v>0</v>
      </c>
      <c r="K1277" s="173"/>
      <c r="L1277" s="178"/>
      <c r="M1277" s="179"/>
      <c r="N1277" s="180"/>
      <c r="O1277" s="180"/>
      <c r="P1277" s="181">
        <f>SUM(P1278:P1287)</f>
        <v>0</v>
      </c>
      <c r="Q1277" s="180"/>
      <c r="R1277" s="181">
        <f>SUM(R1278:R1287)</f>
        <v>0</v>
      </c>
      <c r="S1277" s="180"/>
      <c r="T1277" s="182">
        <f>SUM(T1278:T1287)</f>
        <v>0</v>
      </c>
      <c r="AR1277" s="183" t="s">
        <v>80</v>
      </c>
      <c r="AT1277" s="184" t="s">
        <v>71</v>
      </c>
      <c r="AU1277" s="184" t="s">
        <v>80</v>
      </c>
      <c r="AY1277" s="183" t="s">
        <v>219</v>
      </c>
      <c r="BK1277" s="185">
        <f>SUM(BK1278:BK1287)</f>
        <v>0</v>
      </c>
    </row>
    <row r="1278" spans="2:65" s="1" customFormat="1" ht="16.5" customHeight="1">
      <c r="B1278" s="37"/>
      <c r="C1278" s="186" t="s">
        <v>1603</v>
      </c>
      <c r="D1278" s="186" t="s">
        <v>220</v>
      </c>
      <c r="E1278" s="187" t="s">
        <v>1604</v>
      </c>
      <c r="F1278" s="188" t="s">
        <v>1605</v>
      </c>
      <c r="G1278" s="189" t="s">
        <v>1055</v>
      </c>
      <c r="H1278" s="190">
        <v>210</v>
      </c>
      <c r="I1278" s="191"/>
      <c r="J1278" s="192">
        <f aca="true" t="shared" si="280" ref="J1278:J1287">ROUND(I1278*H1278,2)</f>
        <v>0</v>
      </c>
      <c r="K1278" s="188" t="s">
        <v>224</v>
      </c>
      <c r="L1278" s="57"/>
      <c r="M1278" s="193" t="s">
        <v>21</v>
      </c>
      <c r="N1278" s="194" t="s">
        <v>43</v>
      </c>
      <c r="O1278" s="38"/>
      <c r="P1278" s="195">
        <f aca="true" t="shared" si="281" ref="P1278:P1287">O1278*H1278</f>
        <v>0</v>
      </c>
      <c r="Q1278" s="195">
        <v>0</v>
      </c>
      <c r="R1278" s="195">
        <f aca="true" t="shared" si="282" ref="R1278:R1287">Q1278*H1278</f>
        <v>0</v>
      </c>
      <c r="S1278" s="195">
        <v>0</v>
      </c>
      <c r="T1278" s="196">
        <f aca="true" t="shared" si="283" ref="T1278:T1287">S1278*H1278</f>
        <v>0</v>
      </c>
      <c r="AR1278" s="20" t="s">
        <v>225</v>
      </c>
      <c r="AT1278" s="20" t="s">
        <v>220</v>
      </c>
      <c r="AU1278" s="20" t="s">
        <v>82</v>
      </c>
      <c r="AY1278" s="20" t="s">
        <v>219</v>
      </c>
      <c r="BE1278" s="197">
        <f aca="true" t="shared" si="284" ref="BE1278:BE1287">IF(N1278="základní",J1278,0)</f>
        <v>0</v>
      </c>
      <c r="BF1278" s="197">
        <f aca="true" t="shared" si="285" ref="BF1278:BF1287">IF(N1278="snížená",J1278,0)</f>
        <v>0</v>
      </c>
      <c r="BG1278" s="197">
        <f aca="true" t="shared" si="286" ref="BG1278:BG1287">IF(N1278="zákl. přenesená",J1278,0)</f>
        <v>0</v>
      </c>
      <c r="BH1278" s="197">
        <f aca="true" t="shared" si="287" ref="BH1278:BH1287">IF(N1278="sníž. přenesená",J1278,0)</f>
        <v>0</v>
      </c>
      <c r="BI1278" s="197">
        <f aca="true" t="shared" si="288" ref="BI1278:BI1287">IF(N1278="nulová",J1278,0)</f>
        <v>0</v>
      </c>
      <c r="BJ1278" s="20" t="s">
        <v>80</v>
      </c>
      <c r="BK1278" s="197">
        <f aca="true" t="shared" si="289" ref="BK1278:BK1287">ROUND(I1278*H1278,2)</f>
        <v>0</v>
      </c>
      <c r="BL1278" s="20" t="s">
        <v>225</v>
      </c>
      <c r="BM1278" s="20" t="s">
        <v>1606</v>
      </c>
    </row>
    <row r="1279" spans="2:65" s="1" customFormat="1" ht="16.5" customHeight="1">
      <c r="B1279" s="37"/>
      <c r="C1279" s="186" t="s">
        <v>827</v>
      </c>
      <c r="D1279" s="186" t="s">
        <v>220</v>
      </c>
      <c r="E1279" s="187" t="s">
        <v>1328</v>
      </c>
      <c r="F1279" s="188" t="s">
        <v>1329</v>
      </c>
      <c r="G1279" s="189" t="s">
        <v>236</v>
      </c>
      <c r="H1279" s="190">
        <v>140</v>
      </c>
      <c r="I1279" s="191"/>
      <c r="J1279" s="192">
        <f t="shared" si="280"/>
        <v>0</v>
      </c>
      <c r="K1279" s="188" t="s">
        <v>224</v>
      </c>
      <c r="L1279" s="57"/>
      <c r="M1279" s="193" t="s">
        <v>21</v>
      </c>
      <c r="N1279" s="194" t="s">
        <v>43</v>
      </c>
      <c r="O1279" s="38"/>
      <c r="P1279" s="195">
        <f t="shared" si="281"/>
        <v>0</v>
      </c>
      <c r="Q1279" s="195">
        <v>0</v>
      </c>
      <c r="R1279" s="195">
        <f t="shared" si="282"/>
        <v>0</v>
      </c>
      <c r="S1279" s="195">
        <v>0</v>
      </c>
      <c r="T1279" s="196">
        <f t="shared" si="283"/>
        <v>0</v>
      </c>
      <c r="AR1279" s="20" t="s">
        <v>225</v>
      </c>
      <c r="AT1279" s="20" t="s">
        <v>220</v>
      </c>
      <c r="AU1279" s="20" t="s">
        <v>82</v>
      </c>
      <c r="AY1279" s="20" t="s">
        <v>219</v>
      </c>
      <c r="BE1279" s="197">
        <f t="shared" si="284"/>
        <v>0</v>
      </c>
      <c r="BF1279" s="197">
        <f t="shared" si="285"/>
        <v>0</v>
      </c>
      <c r="BG1279" s="197">
        <f t="shared" si="286"/>
        <v>0</v>
      </c>
      <c r="BH1279" s="197">
        <f t="shared" si="287"/>
        <v>0</v>
      </c>
      <c r="BI1279" s="197">
        <f t="shared" si="288"/>
        <v>0</v>
      </c>
      <c r="BJ1279" s="20" t="s">
        <v>80</v>
      </c>
      <c r="BK1279" s="197">
        <f t="shared" si="289"/>
        <v>0</v>
      </c>
      <c r="BL1279" s="20" t="s">
        <v>225</v>
      </c>
      <c r="BM1279" s="20" t="s">
        <v>1607</v>
      </c>
    </row>
    <row r="1280" spans="2:65" s="1" customFormat="1" ht="16.5" customHeight="1">
      <c r="B1280" s="37"/>
      <c r="C1280" s="186" t="s">
        <v>1608</v>
      </c>
      <c r="D1280" s="186" t="s">
        <v>220</v>
      </c>
      <c r="E1280" s="187" t="s">
        <v>1332</v>
      </c>
      <c r="F1280" s="188" t="s">
        <v>1333</v>
      </c>
      <c r="G1280" s="189" t="s">
        <v>1055</v>
      </c>
      <c r="H1280" s="190">
        <v>40</v>
      </c>
      <c r="I1280" s="191"/>
      <c r="J1280" s="192">
        <f t="shared" si="280"/>
        <v>0</v>
      </c>
      <c r="K1280" s="188" t="s">
        <v>224</v>
      </c>
      <c r="L1280" s="57"/>
      <c r="M1280" s="193" t="s">
        <v>21</v>
      </c>
      <c r="N1280" s="194" t="s">
        <v>43</v>
      </c>
      <c r="O1280" s="38"/>
      <c r="P1280" s="195">
        <f t="shared" si="281"/>
        <v>0</v>
      </c>
      <c r="Q1280" s="195">
        <v>0</v>
      </c>
      <c r="R1280" s="195">
        <f t="shared" si="282"/>
        <v>0</v>
      </c>
      <c r="S1280" s="195">
        <v>0</v>
      </c>
      <c r="T1280" s="196">
        <f t="shared" si="283"/>
        <v>0</v>
      </c>
      <c r="AR1280" s="20" t="s">
        <v>225</v>
      </c>
      <c r="AT1280" s="20" t="s">
        <v>220</v>
      </c>
      <c r="AU1280" s="20" t="s">
        <v>82</v>
      </c>
      <c r="AY1280" s="20" t="s">
        <v>219</v>
      </c>
      <c r="BE1280" s="197">
        <f t="shared" si="284"/>
        <v>0</v>
      </c>
      <c r="BF1280" s="197">
        <f t="shared" si="285"/>
        <v>0</v>
      </c>
      <c r="BG1280" s="197">
        <f t="shared" si="286"/>
        <v>0</v>
      </c>
      <c r="BH1280" s="197">
        <f t="shared" si="287"/>
        <v>0</v>
      </c>
      <c r="BI1280" s="197">
        <f t="shared" si="288"/>
        <v>0</v>
      </c>
      <c r="BJ1280" s="20" t="s">
        <v>80</v>
      </c>
      <c r="BK1280" s="197">
        <f t="shared" si="289"/>
        <v>0</v>
      </c>
      <c r="BL1280" s="20" t="s">
        <v>225</v>
      </c>
      <c r="BM1280" s="20" t="s">
        <v>1609</v>
      </c>
    </row>
    <row r="1281" spans="2:65" s="1" customFormat="1" ht="16.5" customHeight="1">
      <c r="B1281" s="37"/>
      <c r="C1281" s="186" t="s">
        <v>830</v>
      </c>
      <c r="D1281" s="186" t="s">
        <v>220</v>
      </c>
      <c r="E1281" s="187" t="s">
        <v>1335</v>
      </c>
      <c r="F1281" s="188" t="s">
        <v>1336</v>
      </c>
      <c r="G1281" s="189" t="s">
        <v>1055</v>
      </c>
      <c r="H1281" s="190">
        <v>140</v>
      </c>
      <c r="I1281" s="191"/>
      <c r="J1281" s="192">
        <f t="shared" si="280"/>
        <v>0</v>
      </c>
      <c r="K1281" s="188" t="s">
        <v>224</v>
      </c>
      <c r="L1281" s="57"/>
      <c r="M1281" s="193" t="s">
        <v>21</v>
      </c>
      <c r="N1281" s="194" t="s">
        <v>43</v>
      </c>
      <c r="O1281" s="38"/>
      <c r="P1281" s="195">
        <f t="shared" si="281"/>
        <v>0</v>
      </c>
      <c r="Q1281" s="195">
        <v>0</v>
      </c>
      <c r="R1281" s="195">
        <f t="shared" si="282"/>
        <v>0</v>
      </c>
      <c r="S1281" s="195">
        <v>0</v>
      </c>
      <c r="T1281" s="196">
        <f t="shared" si="283"/>
        <v>0</v>
      </c>
      <c r="AR1281" s="20" t="s">
        <v>225</v>
      </c>
      <c r="AT1281" s="20" t="s">
        <v>220</v>
      </c>
      <c r="AU1281" s="20" t="s">
        <v>82</v>
      </c>
      <c r="AY1281" s="20" t="s">
        <v>219</v>
      </c>
      <c r="BE1281" s="197">
        <f t="shared" si="284"/>
        <v>0</v>
      </c>
      <c r="BF1281" s="197">
        <f t="shared" si="285"/>
        <v>0</v>
      </c>
      <c r="BG1281" s="197">
        <f t="shared" si="286"/>
        <v>0</v>
      </c>
      <c r="BH1281" s="197">
        <f t="shared" si="287"/>
        <v>0</v>
      </c>
      <c r="BI1281" s="197">
        <f t="shared" si="288"/>
        <v>0</v>
      </c>
      <c r="BJ1281" s="20" t="s">
        <v>80</v>
      </c>
      <c r="BK1281" s="197">
        <f t="shared" si="289"/>
        <v>0</v>
      </c>
      <c r="BL1281" s="20" t="s">
        <v>225</v>
      </c>
      <c r="BM1281" s="20" t="s">
        <v>1610</v>
      </c>
    </row>
    <row r="1282" spans="2:65" s="1" customFormat="1" ht="16.5" customHeight="1">
      <c r="B1282" s="37"/>
      <c r="C1282" s="186" t="s">
        <v>1611</v>
      </c>
      <c r="D1282" s="186" t="s">
        <v>220</v>
      </c>
      <c r="E1282" s="187" t="s">
        <v>1339</v>
      </c>
      <c r="F1282" s="188" t="s">
        <v>1340</v>
      </c>
      <c r="G1282" s="189" t="s">
        <v>236</v>
      </c>
      <c r="H1282" s="190">
        <v>700</v>
      </c>
      <c r="I1282" s="191"/>
      <c r="J1282" s="192">
        <f t="shared" si="280"/>
        <v>0</v>
      </c>
      <c r="K1282" s="188" t="s">
        <v>224</v>
      </c>
      <c r="L1282" s="57"/>
      <c r="M1282" s="193" t="s">
        <v>21</v>
      </c>
      <c r="N1282" s="194" t="s">
        <v>43</v>
      </c>
      <c r="O1282" s="38"/>
      <c r="P1282" s="195">
        <f t="shared" si="281"/>
        <v>0</v>
      </c>
      <c r="Q1282" s="195">
        <v>0</v>
      </c>
      <c r="R1282" s="195">
        <f t="shared" si="282"/>
        <v>0</v>
      </c>
      <c r="S1282" s="195">
        <v>0</v>
      </c>
      <c r="T1282" s="196">
        <f t="shared" si="283"/>
        <v>0</v>
      </c>
      <c r="AR1282" s="20" t="s">
        <v>225</v>
      </c>
      <c r="AT1282" s="20" t="s">
        <v>220</v>
      </c>
      <c r="AU1282" s="20" t="s">
        <v>82</v>
      </c>
      <c r="AY1282" s="20" t="s">
        <v>219</v>
      </c>
      <c r="BE1282" s="197">
        <f t="shared" si="284"/>
        <v>0</v>
      </c>
      <c r="BF1282" s="197">
        <f t="shared" si="285"/>
        <v>0</v>
      </c>
      <c r="BG1282" s="197">
        <f t="shared" si="286"/>
        <v>0</v>
      </c>
      <c r="BH1282" s="197">
        <f t="shared" si="287"/>
        <v>0</v>
      </c>
      <c r="BI1282" s="197">
        <f t="shared" si="288"/>
        <v>0</v>
      </c>
      <c r="BJ1282" s="20" t="s">
        <v>80</v>
      </c>
      <c r="BK1282" s="197">
        <f t="shared" si="289"/>
        <v>0</v>
      </c>
      <c r="BL1282" s="20" t="s">
        <v>225</v>
      </c>
      <c r="BM1282" s="20" t="s">
        <v>1612</v>
      </c>
    </row>
    <row r="1283" spans="2:65" s="1" customFormat="1" ht="16.5" customHeight="1">
      <c r="B1283" s="37"/>
      <c r="C1283" s="186" t="s">
        <v>833</v>
      </c>
      <c r="D1283" s="186" t="s">
        <v>220</v>
      </c>
      <c r="E1283" s="187" t="s">
        <v>1342</v>
      </c>
      <c r="F1283" s="188" t="s">
        <v>1343</v>
      </c>
      <c r="G1283" s="189" t="s">
        <v>236</v>
      </c>
      <c r="H1283" s="190">
        <v>400</v>
      </c>
      <c r="I1283" s="191"/>
      <c r="J1283" s="192">
        <f t="shared" si="280"/>
        <v>0</v>
      </c>
      <c r="K1283" s="188" t="s">
        <v>224</v>
      </c>
      <c r="L1283" s="57"/>
      <c r="M1283" s="193" t="s">
        <v>21</v>
      </c>
      <c r="N1283" s="194" t="s">
        <v>43</v>
      </c>
      <c r="O1283" s="38"/>
      <c r="P1283" s="195">
        <f t="shared" si="281"/>
        <v>0</v>
      </c>
      <c r="Q1283" s="195">
        <v>0</v>
      </c>
      <c r="R1283" s="195">
        <f t="shared" si="282"/>
        <v>0</v>
      </c>
      <c r="S1283" s="195">
        <v>0</v>
      </c>
      <c r="T1283" s="196">
        <f t="shared" si="283"/>
        <v>0</v>
      </c>
      <c r="AR1283" s="20" t="s">
        <v>225</v>
      </c>
      <c r="AT1283" s="20" t="s">
        <v>220</v>
      </c>
      <c r="AU1283" s="20" t="s">
        <v>82</v>
      </c>
      <c r="AY1283" s="20" t="s">
        <v>219</v>
      </c>
      <c r="BE1283" s="197">
        <f t="shared" si="284"/>
        <v>0</v>
      </c>
      <c r="BF1283" s="197">
        <f t="shared" si="285"/>
        <v>0</v>
      </c>
      <c r="BG1283" s="197">
        <f t="shared" si="286"/>
        <v>0</v>
      </c>
      <c r="BH1283" s="197">
        <f t="shared" si="287"/>
        <v>0</v>
      </c>
      <c r="BI1283" s="197">
        <f t="shared" si="288"/>
        <v>0</v>
      </c>
      <c r="BJ1283" s="20" t="s">
        <v>80</v>
      </c>
      <c r="BK1283" s="197">
        <f t="shared" si="289"/>
        <v>0</v>
      </c>
      <c r="BL1283" s="20" t="s">
        <v>225</v>
      </c>
      <c r="BM1283" s="20" t="s">
        <v>1613</v>
      </c>
    </row>
    <row r="1284" spans="2:65" s="1" customFormat="1" ht="16.5" customHeight="1">
      <c r="B1284" s="37"/>
      <c r="C1284" s="186" t="s">
        <v>1614</v>
      </c>
      <c r="D1284" s="186" t="s">
        <v>220</v>
      </c>
      <c r="E1284" s="187" t="s">
        <v>1346</v>
      </c>
      <c r="F1284" s="188" t="s">
        <v>1347</v>
      </c>
      <c r="G1284" s="189" t="s">
        <v>236</v>
      </c>
      <c r="H1284" s="190">
        <v>700</v>
      </c>
      <c r="I1284" s="191"/>
      <c r="J1284" s="192">
        <f t="shared" si="280"/>
        <v>0</v>
      </c>
      <c r="K1284" s="188" t="s">
        <v>224</v>
      </c>
      <c r="L1284" s="57"/>
      <c r="M1284" s="193" t="s">
        <v>21</v>
      </c>
      <c r="N1284" s="194" t="s">
        <v>43</v>
      </c>
      <c r="O1284" s="38"/>
      <c r="P1284" s="195">
        <f t="shared" si="281"/>
        <v>0</v>
      </c>
      <c r="Q1284" s="195">
        <v>0</v>
      </c>
      <c r="R1284" s="195">
        <f t="shared" si="282"/>
        <v>0</v>
      </c>
      <c r="S1284" s="195">
        <v>0</v>
      </c>
      <c r="T1284" s="196">
        <f t="shared" si="283"/>
        <v>0</v>
      </c>
      <c r="AR1284" s="20" t="s">
        <v>225</v>
      </c>
      <c r="AT1284" s="20" t="s">
        <v>220</v>
      </c>
      <c r="AU1284" s="20" t="s">
        <v>82</v>
      </c>
      <c r="AY1284" s="20" t="s">
        <v>219</v>
      </c>
      <c r="BE1284" s="197">
        <f t="shared" si="284"/>
        <v>0</v>
      </c>
      <c r="BF1284" s="197">
        <f t="shared" si="285"/>
        <v>0</v>
      </c>
      <c r="BG1284" s="197">
        <f t="shared" si="286"/>
        <v>0</v>
      </c>
      <c r="BH1284" s="197">
        <f t="shared" si="287"/>
        <v>0</v>
      </c>
      <c r="BI1284" s="197">
        <f t="shared" si="288"/>
        <v>0</v>
      </c>
      <c r="BJ1284" s="20" t="s">
        <v>80</v>
      </c>
      <c r="BK1284" s="197">
        <f t="shared" si="289"/>
        <v>0</v>
      </c>
      <c r="BL1284" s="20" t="s">
        <v>225</v>
      </c>
      <c r="BM1284" s="20" t="s">
        <v>1615</v>
      </c>
    </row>
    <row r="1285" spans="2:65" s="1" customFormat="1" ht="16.5" customHeight="1">
      <c r="B1285" s="37"/>
      <c r="C1285" s="186" t="s">
        <v>835</v>
      </c>
      <c r="D1285" s="186" t="s">
        <v>220</v>
      </c>
      <c r="E1285" s="187" t="s">
        <v>1349</v>
      </c>
      <c r="F1285" s="188" t="s">
        <v>1350</v>
      </c>
      <c r="G1285" s="189" t="s">
        <v>236</v>
      </c>
      <c r="H1285" s="190">
        <v>400</v>
      </c>
      <c r="I1285" s="191"/>
      <c r="J1285" s="192">
        <f t="shared" si="280"/>
        <v>0</v>
      </c>
      <c r="K1285" s="188" t="s">
        <v>224</v>
      </c>
      <c r="L1285" s="57"/>
      <c r="M1285" s="193" t="s">
        <v>21</v>
      </c>
      <c r="N1285" s="194" t="s">
        <v>43</v>
      </c>
      <c r="O1285" s="38"/>
      <c r="P1285" s="195">
        <f t="shared" si="281"/>
        <v>0</v>
      </c>
      <c r="Q1285" s="195">
        <v>0</v>
      </c>
      <c r="R1285" s="195">
        <f t="shared" si="282"/>
        <v>0</v>
      </c>
      <c r="S1285" s="195">
        <v>0</v>
      </c>
      <c r="T1285" s="196">
        <f t="shared" si="283"/>
        <v>0</v>
      </c>
      <c r="AR1285" s="20" t="s">
        <v>225</v>
      </c>
      <c r="AT1285" s="20" t="s">
        <v>220</v>
      </c>
      <c r="AU1285" s="20" t="s">
        <v>82</v>
      </c>
      <c r="AY1285" s="20" t="s">
        <v>219</v>
      </c>
      <c r="BE1285" s="197">
        <f t="shared" si="284"/>
        <v>0</v>
      </c>
      <c r="BF1285" s="197">
        <f t="shared" si="285"/>
        <v>0</v>
      </c>
      <c r="BG1285" s="197">
        <f t="shared" si="286"/>
        <v>0</v>
      </c>
      <c r="BH1285" s="197">
        <f t="shared" si="287"/>
        <v>0</v>
      </c>
      <c r="BI1285" s="197">
        <f t="shared" si="288"/>
        <v>0</v>
      </c>
      <c r="BJ1285" s="20" t="s">
        <v>80</v>
      </c>
      <c r="BK1285" s="197">
        <f t="shared" si="289"/>
        <v>0</v>
      </c>
      <c r="BL1285" s="20" t="s">
        <v>225</v>
      </c>
      <c r="BM1285" s="20" t="s">
        <v>1616</v>
      </c>
    </row>
    <row r="1286" spans="2:65" s="1" customFormat="1" ht="16.5" customHeight="1">
      <c r="B1286" s="37"/>
      <c r="C1286" s="186" t="s">
        <v>1617</v>
      </c>
      <c r="D1286" s="186" t="s">
        <v>220</v>
      </c>
      <c r="E1286" s="187" t="s">
        <v>1353</v>
      </c>
      <c r="F1286" s="188" t="s">
        <v>1354</v>
      </c>
      <c r="G1286" s="189" t="s">
        <v>236</v>
      </c>
      <c r="H1286" s="190">
        <v>16</v>
      </c>
      <c r="I1286" s="191"/>
      <c r="J1286" s="192">
        <f t="shared" si="280"/>
        <v>0</v>
      </c>
      <c r="K1286" s="188" t="s">
        <v>224</v>
      </c>
      <c r="L1286" s="57"/>
      <c r="M1286" s="193" t="s">
        <v>21</v>
      </c>
      <c r="N1286" s="194" t="s">
        <v>43</v>
      </c>
      <c r="O1286" s="38"/>
      <c r="P1286" s="195">
        <f t="shared" si="281"/>
        <v>0</v>
      </c>
      <c r="Q1286" s="195">
        <v>0</v>
      </c>
      <c r="R1286" s="195">
        <f t="shared" si="282"/>
        <v>0</v>
      </c>
      <c r="S1286" s="195">
        <v>0</v>
      </c>
      <c r="T1286" s="196">
        <f t="shared" si="283"/>
        <v>0</v>
      </c>
      <c r="AR1286" s="20" t="s">
        <v>225</v>
      </c>
      <c r="AT1286" s="20" t="s">
        <v>220</v>
      </c>
      <c r="AU1286" s="20" t="s">
        <v>82</v>
      </c>
      <c r="AY1286" s="20" t="s">
        <v>219</v>
      </c>
      <c r="BE1286" s="197">
        <f t="shared" si="284"/>
        <v>0</v>
      </c>
      <c r="BF1286" s="197">
        <f t="shared" si="285"/>
        <v>0</v>
      </c>
      <c r="BG1286" s="197">
        <f t="shared" si="286"/>
        <v>0</v>
      </c>
      <c r="BH1286" s="197">
        <f t="shared" si="287"/>
        <v>0</v>
      </c>
      <c r="BI1286" s="197">
        <f t="shared" si="288"/>
        <v>0</v>
      </c>
      <c r="BJ1286" s="20" t="s">
        <v>80</v>
      </c>
      <c r="BK1286" s="197">
        <f t="shared" si="289"/>
        <v>0</v>
      </c>
      <c r="BL1286" s="20" t="s">
        <v>225</v>
      </c>
      <c r="BM1286" s="20" t="s">
        <v>1618</v>
      </c>
    </row>
    <row r="1287" spans="2:65" s="1" customFormat="1" ht="16.5" customHeight="1">
      <c r="B1287" s="37"/>
      <c r="C1287" s="186" t="s">
        <v>836</v>
      </c>
      <c r="D1287" s="186" t="s">
        <v>220</v>
      </c>
      <c r="E1287" s="187" t="s">
        <v>1619</v>
      </c>
      <c r="F1287" s="188" t="s">
        <v>1357</v>
      </c>
      <c r="G1287" s="189" t="s">
        <v>236</v>
      </c>
      <c r="H1287" s="190">
        <v>75</v>
      </c>
      <c r="I1287" s="191"/>
      <c r="J1287" s="192">
        <f t="shared" si="280"/>
        <v>0</v>
      </c>
      <c r="K1287" s="188" t="s">
        <v>224</v>
      </c>
      <c r="L1287" s="57"/>
      <c r="M1287" s="193" t="s">
        <v>21</v>
      </c>
      <c r="N1287" s="194" t="s">
        <v>43</v>
      </c>
      <c r="O1287" s="38"/>
      <c r="P1287" s="195">
        <f t="shared" si="281"/>
        <v>0</v>
      </c>
      <c r="Q1287" s="195">
        <v>0</v>
      </c>
      <c r="R1287" s="195">
        <f t="shared" si="282"/>
        <v>0</v>
      </c>
      <c r="S1287" s="195">
        <v>0</v>
      </c>
      <c r="T1287" s="196">
        <f t="shared" si="283"/>
        <v>0</v>
      </c>
      <c r="AR1287" s="20" t="s">
        <v>225</v>
      </c>
      <c r="AT1287" s="20" t="s">
        <v>220</v>
      </c>
      <c r="AU1287" s="20" t="s">
        <v>82</v>
      </c>
      <c r="AY1287" s="20" t="s">
        <v>219</v>
      </c>
      <c r="BE1287" s="197">
        <f t="shared" si="284"/>
        <v>0</v>
      </c>
      <c r="BF1287" s="197">
        <f t="shared" si="285"/>
        <v>0</v>
      </c>
      <c r="BG1287" s="197">
        <f t="shared" si="286"/>
        <v>0</v>
      </c>
      <c r="BH1287" s="197">
        <f t="shared" si="287"/>
        <v>0</v>
      </c>
      <c r="BI1287" s="197">
        <f t="shared" si="288"/>
        <v>0</v>
      </c>
      <c r="BJ1287" s="20" t="s">
        <v>80</v>
      </c>
      <c r="BK1287" s="197">
        <f t="shared" si="289"/>
        <v>0</v>
      </c>
      <c r="BL1287" s="20" t="s">
        <v>225</v>
      </c>
      <c r="BM1287" s="20" t="s">
        <v>1620</v>
      </c>
    </row>
    <row r="1288" spans="2:63" s="10" customFormat="1" ht="29.85" customHeight="1">
      <c r="B1288" s="172"/>
      <c r="C1288" s="173"/>
      <c r="D1288" s="174" t="s">
        <v>71</v>
      </c>
      <c r="E1288" s="198" t="s">
        <v>1365</v>
      </c>
      <c r="F1288" s="198" t="s">
        <v>1366</v>
      </c>
      <c r="G1288" s="173"/>
      <c r="H1288" s="173"/>
      <c r="I1288" s="176"/>
      <c r="J1288" s="199">
        <f>BK1288</f>
        <v>0</v>
      </c>
      <c r="K1288" s="173"/>
      <c r="L1288" s="178"/>
      <c r="M1288" s="179"/>
      <c r="N1288" s="180"/>
      <c r="O1288" s="180"/>
      <c r="P1288" s="181">
        <f>SUM(P1289:P1290)</f>
        <v>0</v>
      </c>
      <c r="Q1288" s="180"/>
      <c r="R1288" s="181">
        <f>SUM(R1289:R1290)</f>
        <v>0</v>
      </c>
      <c r="S1288" s="180"/>
      <c r="T1288" s="182">
        <f>SUM(T1289:T1290)</f>
        <v>0</v>
      </c>
      <c r="AR1288" s="183" t="s">
        <v>80</v>
      </c>
      <c r="AT1288" s="184" t="s">
        <v>71</v>
      </c>
      <c r="AU1288" s="184" t="s">
        <v>80</v>
      </c>
      <c r="AY1288" s="183" t="s">
        <v>219</v>
      </c>
      <c r="BK1288" s="185">
        <f>SUM(BK1289:BK1290)</f>
        <v>0</v>
      </c>
    </row>
    <row r="1289" spans="2:65" s="1" customFormat="1" ht="16.5" customHeight="1">
      <c r="B1289" s="37"/>
      <c r="C1289" s="186" t="s">
        <v>1621</v>
      </c>
      <c r="D1289" s="186" t="s">
        <v>220</v>
      </c>
      <c r="E1289" s="187" t="s">
        <v>1622</v>
      </c>
      <c r="F1289" s="188" t="s">
        <v>1623</v>
      </c>
      <c r="G1289" s="189" t="s">
        <v>1055</v>
      </c>
      <c r="H1289" s="190">
        <v>96</v>
      </c>
      <c r="I1289" s="191"/>
      <c r="J1289" s="192">
        <f>ROUND(I1289*H1289,2)</f>
        <v>0</v>
      </c>
      <c r="K1289" s="188" t="s">
        <v>224</v>
      </c>
      <c r="L1289" s="57"/>
      <c r="M1289" s="193" t="s">
        <v>21</v>
      </c>
      <c r="N1289" s="194" t="s">
        <v>43</v>
      </c>
      <c r="O1289" s="38"/>
      <c r="P1289" s="195">
        <f>O1289*H1289</f>
        <v>0</v>
      </c>
      <c r="Q1289" s="195">
        <v>0</v>
      </c>
      <c r="R1289" s="195">
        <f>Q1289*H1289</f>
        <v>0</v>
      </c>
      <c r="S1289" s="195">
        <v>0</v>
      </c>
      <c r="T1289" s="196">
        <f>S1289*H1289</f>
        <v>0</v>
      </c>
      <c r="AR1289" s="20" t="s">
        <v>225</v>
      </c>
      <c r="AT1289" s="20" t="s">
        <v>220</v>
      </c>
      <c r="AU1289" s="20" t="s">
        <v>82</v>
      </c>
      <c r="AY1289" s="20" t="s">
        <v>219</v>
      </c>
      <c r="BE1289" s="197">
        <f>IF(N1289="základní",J1289,0)</f>
        <v>0</v>
      </c>
      <c r="BF1289" s="197">
        <f>IF(N1289="snížená",J1289,0)</f>
        <v>0</v>
      </c>
      <c r="BG1289" s="197">
        <f>IF(N1289="zákl. přenesená",J1289,0)</f>
        <v>0</v>
      </c>
      <c r="BH1289" s="197">
        <f>IF(N1289="sníž. přenesená",J1289,0)</f>
        <v>0</v>
      </c>
      <c r="BI1289" s="197">
        <f>IF(N1289="nulová",J1289,0)</f>
        <v>0</v>
      </c>
      <c r="BJ1289" s="20" t="s">
        <v>80</v>
      </c>
      <c r="BK1289" s="197">
        <f>ROUND(I1289*H1289,2)</f>
        <v>0</v>
      </c>
      <c r="BL1289" s="20" t="s">
        <v>225</v>
      </c>
      <c r="BM1289" s="20" t="s">
        <v>1624</v>
      </c>
    </row>
    <row r="1290" spans="2:65" s="1" customFormat="1" ht="16.5" customHeight="1">
      <c r="B1290" s="37"/>
      <c r="C1290" s="186" t="s">
        <v>838</v>
      </c>
      <c r="D1290" s="186" t="s">
        <v>220</v>
      </c>
      <c r="E1290" s="187" t="s">
        <v>1625</v>
      </c>
      <c r="F1290" s="188" t="s">
        <v>1626</v>
      </c>
      <c r="G1290" s="189" t="s">
        <v>236</v>
      </c>
      <c r="H1290" s="190">
        <v>120</v>
      </c>
      <c r="I1290" s="191"/>
      <c r="J1290" s="192">
        <f>ROUND(I1290*H1290,2)</f>
        <v>0</v>
      </c>
      <c r="K1290" s="188" t="s">
        <v>224</v>
      </c>
      <c r="L1290" s="57"/>
      <c r="M1290" s="193" t="s">
        <v>21</v>
      </c>
      <c r="N1290" s="194" t="s">
        <v>43</v>
      </c>
      <c r="O1290" s="38"/>
      <c r="P1290" s="195">
        <f>O1290*H1290</f>
        <v>0</v>
      </c>
      <c r="Q1290" s="195">
        <v>0</v>
      </c>
      <c r="R1290" s="195">
        <f>Q1290*H1290</f>
        <v>0</v>
      </c>
      <c r="S1290" s="195">
        <v>0</v>
      </c>
      <c r="T1290" s="196">
        <f>S1290*H1290</f>
        <v>0</v>
      </c>
      <c r="AR1290" s="20" t="s">
        <v>225</v>
      </c>
      <c r="AT1290" s="20" t="s">
        <v>220</v>
      </c>
      <c r="AU1290" s="20" t="s">
        <v>82</v>
      </c>
      <c r="AY1290" s="20" t="s">
        <v>219</v>
      </c>
      <c r="BE1290" s="197">
        <f>IF(N1290="základní",J1290,0)</f>
        <v>0</v>
      </c>
      <c r="BF1290" s="197">
        <f>IF(N1290="snížená",J1290,0)</f>
        <v>0</v>
      </c>
      <c r="BG1290" s="197">
        <f>IF(N1290="zákl. přenesená",J1290,0)</f>
        <v>0</v>
      </c>
      <c r="BH1290" s="197">
        <f>IF(N1290="sníž. přenesená",J1290,0)</f>
        <v>0</v>
      </c>
      <c r="BI1290" s="197">
        <f>IF(N1290="nulová",J1290,0)</f>
        <v>0</v>
      </c>
      <c r="BJ1290" s="20" t="s">
        <v>80</v>
      </c>
      <c r="BK1290" s="197">
        <f>ROUND(I1290*H1290,2)</f>
        <v>0</v>
      </c>
      <c r="BL1290" s="20" t="s">
        <v>225</v>
      </c>
      <c r="BM1290" s="20" t="s">
        <v>1627</v>
      </c>
    </row>
    <row r="1291" spans="2:63" s="10" customFormat="1" ht="29.85" customHeight="1">
      <c r="B1291" s="172"/>
      <c r="C1291" s="173"/>
      <c r="D1291" s="174" t="s">
        <v>71</v>
      </c>
      <c r="E1291" s="198" t="s">
        <v>1628</v>
      </c>
      <c r="F1291" s="198" t="s">
        <v>1629</v>
      </c>
      <c r="G1291" s="173"/>
      <c r="H1291" s="173"/>
      <c r="I1291" s="176"/>
      <c r="J1291" s="199">
        <f>BK1291</f>
        <v>0</v>
      </c>
      <c r="K1291" s="173"/>
      <c r="L1291" s="178"/>
      <c r="M1291" s="179"/>
      <c r="N1291" s="180"/>
      <c r="O1291" s="180"/>
      <c r="P1291" s="181">
        <f>P1292</f>
        <v>0</v>
      </c>
      <c r="Q1291" s="180"/>
      <c r="R1291" s="181">
        <f>R1292</f>
        <v>0</v>
      </c>
      <c r="S1291" s="180"/>
      <c r="T1291" s="182">
        <f>T1292</f>
        <v>0</v>
      </c>
      <c r="AR1291" s="183" t="s">
        <v>80</v>
      </c>
      <c r="AT1291" s="184" t="s">
        <v>71</v>
      </c>
      <c r="AU1291" s="184" t="s">
        <v>80</v>
      </c>
      <c r="AY1291" s="183" t="s">
        <v>219</v>
      </c>
      <c r="BK1291" s="185">
        <f>BK1292</f>
        <v>0</v>
      </c>
    </row>
    <row r="1292" spans="2:65" s="1" customFormat="1" ht="16.5" customHeight="1">
      <c r="B1292" s="37"/>
      <c r="C1292" s="186" t="s">
        <v>1630</v>
      </c>
      <c r="D1292" s="186" t="s">
        <v>220</v>
      </c>
      <c r="E1292" s="187" t="s">
        <v>1631</v>
      </c>
      <c r="F1292" s="188" t="s">
        <v>1632</v>
      </c>
      <c r="G1292" s="189" t="s">
        <v>236</v>
      </c>
      <c r="H1292" s="190">
        <v>160</v>
      </c>
      <c r="I1292" s="191"/>
      <c r="J1292" s="192">
        <f>ROUND(I1292*H1292,2)</f>
        <v>0</v>
      </c>
      <c r="K1292" s="188" t="s">
        <v>224</v>
      </c>
      <c r="L1292" s="57"/>
      <c r="M1292" s="193" t="s">
        <v>21</v>
      </c>
      <c r="N1292" s="194" t="s">
        <v>43</v>
      </c>
      <c r="O1292" s="38"/>
      <c r="P1292" s="195">
        <f>O1292*H1292</f>
        <v>0</v>
      </c>
      <c r="Q1292" s="195">
        <v>0</v>
      </c>
      <c r="R1292" s="195">
        <f>Q1292*H1292</f>
        <v>0</v>
      </c>
      <c r="S1292" s="195">
        <v>0</v>
      </c>
      <c r="T1292" s="196">
        <f>S1292*H1292</f>
        <v>0</v>
      </c>
      <c r="AR1292" s="20" t="s">
        <v>225</v>
      </c>
      <c r="AT1292" s="20" t="s">
        <v>220</v>
      </c>
      <c r="AU1292" s="20" t="s">
        <v>82</v>
      </c>
      <c r="AY1292" s="20" t="s">
        <v>219</v>
      </c>
      <c r="BE1292" s="197">
        <f>IF(N1292="základní",J1292,0)</f>
        <v>0</v>
      </c>
      <c r="BF1292" s="197">
        <f>IF(N1292="snížená",J1292,0)</f>
        <v>0</v>
      </c>
      <c r="BG1292" s="197">
        <f>IF(N1292="zákl. přenesená",J1292,0)</f>
        <v>0</v>
      </c>
      <c r="BH1292" s="197">
        <f>IF(N1292="sníž. přenesená",J1292,0)</f>
        <v>0</v>
      </c>
      <c r="BI1292" s="197">
        <f>IF(N1292="nulová",J1292,0)</f>
        <v>0</v>
      </c>
      <c r="BJ1292" s="20" t="s">
        <v>80</v>
      </c>
      <c r="BK1292" s="197">
        <f>ROUND(I1292*H1292,2)</f>
        <v>0</v>
      </c>
      <c r="BL1292" s="20" t="s">
        <v>225</v>
      </c>
      <c r="BM1292" s="20" t="s">
        <v>1633</v>
      </c>
    </row>
    <row r="1293" spans="2:63" s="10" customFormat="1" ht="29.85" customHeight="1">
      <c r="B1293" s="172"/>
      <c r="C1293" s="173"/>
      <c r="D1293" s="174" t="s">
        <v>71</v>
      </c>
      <c r="E1293" s="198" t="s">
        <v>1634</v>
      </c>
      <c r="F1293" s="198" t="s">
        <v>1635</v>
      </c>
      <c r="G1293" s="173"/>
      <c r="H1293" s="173"/>
      <c r="I1293" s="176"/>
      <c r="J1293" s="199">
        <f>BK1293</f>
        <v>0</v>
      </c>
      <c r="K1293" s="173"/>
      <c r="L1293" s="178"/>
      <c r="M1293" s="179"/>
      <c r="N1293" s="180"/>
      <c r="O1293" s="180"/>
      <c r="P1293" s="181">
        <f>SUM(P1294:P1321)</f>
        <v>0</v>
      </c>
      <c r="Q1293" s="180"/>
      <c r="R1293" s="181">
        <f>SUM(R1294:R1321)</f>
        <v>0</v>
      </c>
      <c r="S1293" s="180"/>
      <c r="T1293" s="182">
        <f>SUM(T1294:T1321)</f>
        <v>0</v>
      </c>
      <c r="AR1293" s="183" t="s">
        <v>80</v>
      </c>
      <c r="AT1293" s="184" t="s">
        <v>71</v>
      </c>
      <c r="AU1293" s="184" t="s">
        <v>80</v>
      </c>
      <c r="AY1293" s="183" t="s">
        <v>219</v>
      </c>
      <c r="BK1293" s="185">
        <f>SUM(BK1294:BK1321)</f>
        <v>0</v>
      </c>
    </row>
    <row r="1294" spans="2:65" s="1" customFormat="1" ht="16.5" customHeight="1">
      <c r="B1294" s="37"/>
      <c r="C1294" s="186" t="s">
        <v>839</v>
      </c>
      <c r="D1294" s="186" t="s">
        <v>220</v>
      </c>
      <c r="E1294" s="187" t="s">
        <v>1636</v>
      </c>
      <c r="F1294" s="188" t="s">
        <v>1637</v>
      </c>
      <c r="G1294" s="189" t="s">
        <v>236</v>
      </c>
      <c r="H1294" s="190">
        <v>4</v>
      </c>
      <c r="I1294" s="191"/>
      <c r="J1294" s="192">
        <f aca="true" t="shared" si="290" ref="J1294:J1321">ROUND(I1294*H1294,2)</f>
        <v>0</v>
      </c>
      <c r="K1294" s="188" t="s">
        <v>224</v>
      </c>
      <c r="L1294" s="57"/>
      <c r="M1294" s="193" t="s">
        <v>21</v>
      </c>
      <c r="N1294" s="194" t="s">
        <v>43</v>
      </c>
      <c r="O1294" s="38"/>
      <c r="P1294" s="195">
        <f aca="true" t="shared" si="291" ref="P1294:P1321">O1294*H1294</f>
        <v>0</v>
      </c>
      <c r="Q1294" s="195">
        <v>0</v>
      </c>
      <c r="R1294" s="195">
        <f aca="true" t="shared" si="292" ref="R1294:R1321">Q1294*H1294</f>
        <v>0</v>
      </c>
      <c r="S1294" s="195">
        <v>0</v>
      </c>
      <c r="T1294" s="196">
        <f aca="true" t="shared" si="293" ref="T1294:T1321">S1294*H1294</f>
        <v>0</v>
      </c>
      <c r="AR1294" s="20" t="s">
        <v>225</v>
      </c>
      <c r="AT1294" s="20" t="s">
        <v>220</v>
      </c>
      <c r="AU1294" s="20" t="s">
        <v>82</v>
      </c>
      <c r="AY1294" s="20" t="s">
        <v>219</v>
      </c>
      <c r="BE1294" s="197">
        <f aca="true" t="shared" si="294" ref="BE1294:BE1321">IF(N1294="základní",J1294,0)</f>
        <v>0</v>
      </c>
      <c r="BF1294" s="197">
        <f aca="true" t="shared" si="295" ref="BF1294:BF1321">IF(N1294="snížená",J1294,0)</f>
        <v>0</v>
      </c>
      <c r="BG1294" s="197">
        <f aca="true" t="shared" si="296" ref="BG1294:BG1321">IF(N1294="zákl. přenesená",J1294,0)</f>
        <v>0</v>
      </c>
      <c r="BH1294" s="197">
        <f aca="true" t="shared" si="297" ref="BH1294:BH1321">IF(N1294="sníž. přenesená",J1294,0)</f>
        <v>0</v>
      </c>
      <c r="BI1294" s="197">
        <f aca="true" t="shared" si="298" ref="BI1294:BI1321">IF(N1294="nulová",J1294,0)</f>
        <v>0</v>
      </c>
      <c r="BJ1294" s="20" t="s">
        <v>80</v>
      </c>
      <c r="BK1294" s="197">
        <f aca="true" t="shared" si="299" ref="BK1294:BK1321">ROUND(I1294*H1294,2)</f>
        <v>0</v>
      </c>
      <c r="BL1294" s="20" t="s">
        <v>225</v>
      </c>
      <c r="BM1294" s="20" t="s">
        <v>1638</v>
      </c>
    </row>
    <row r="1295" spans="2:65" s="1" customFormat="1" ht="25.5" customHeight="1">
      <c r="B1295" s="37"/>
      <c r="C1295" s="186" t="s">
        <v>1639</v>
      </c>
      <c r="D1295" s="186" t="s">
        <v>220</v>
      </c>
      <c r="E1295" s="187" t="s">
        <v>1640</v>
      </c>
      <c r="F1295" s="188" t="s">
        <v>1641</v>
      </c>
      <c r="G1295" s="189" t="s">
        <v>236</v>
      </c>
      <c r="H1295" s="190">
        <v>123</v>
      </c>
      <c r="I1295" s="191"/>
      <c r="J1295" s="192">
        <f t="shared" si="290"/>
        <v>0</v>
      </c>
      <c r="K1295" s="188" t="s">
        <v>224</v>
      </c>
      <c r="L1295" s="57"/>
      <c r="M1295" s="193" t="s">
        <v>21</v>
      </c>
      <c r="N1295" s="194" t="s">
        <v>43</v>
      </c>
      <c r="O1295" s="38"/>
      <c r="P1295" s="195">
        <f t="shared" si="291"/>
        <v>0</v>
      </c>
      <c r="Q1295" s="195">
        <v>0</v>
      </c>
      <c r="R1295" s="195">
        <f t="shared" si="292"/>
        <v>0</v>
      </c>
      <c r="S1295" s="195">
        <v>0</v>
      </c>
      <c r="T1295" s="196">
        <f t="shared" si="293"/>
        <v>0</v>
      </c>
      <c r="AR1295" s="20" t="s">
        <v>225</v>
      </c>
      <c r="AT1295" s="20" t="s">
        <v>220</v>
      </c>
      <c r="AU1295" s="20" t="s">
        <v>82</v>
      </c>
      <c r="AY1295" s="20" t="s">
        <v>219</v>
      </c>
      <c r="BE1295" s="197">
        <f t="shared" si="294"/>
        <v>0</v>
      </c>
      <c r="BF1295" s="197">
        <f t="shared" si="295"/>
        <v>0</v>
      </c>
      <c r="BG1295" s="197">
        <f t="shared" si="296"/>
        <v>0</v>
      </c>
      <c r="BH1295" s="197">
        <f t="shared" si="297"/>
        <v>0</v>
      </c>
      <c r="BI1295" s="197">
        <f t="shared" si="298"/>
        <v>0</v>
      </c>
      <c r="BJ1295" s="20" t="s">
        <v>80</v>
      </c>
      <c r="BK1295" s="197">
        <f t="shared" si="299"/>
        <v>0</v>
      </c>
      <c r="BL1295" s="20" t="s">
        <v>225</v>
      </c>
      <c r="BM1295" s="20" t="s">
        <v>1642</v>
      </c>
    </row>
    <row r="1296" spans="2:65" s="1" customFormat="1" ht="25.5" customHeight="1">
      <c r="B1296" s="37"/>
      <c r="C1296" s="186" t="s">
        <v>841</v>
      </c>
      <c r="D1296" s="186" t="s">
        <v>220</v>
      </c>
      <c r="E1296" s="187" t="s">
        <v>1643</v>
      </c>
      <c r="F1296" s="188" t="s">
        <v>1644</v>
      </c>
      <c r="G1296" s="189" t="s">
        <v>236</v>
      </c>
      <c r="H1296" s="190">
        <v>57</v>
      </c>
      <c r="I1296" s="191"/>
      <c r="J1296" s="192">
        <f t="shared" si="290"/>
        <v>0</v>
      </c>
      <c r="K1296" s="188" t="s">
        <v>224</v>
      </c>
      <c r="L1296" s="57"/>
      <c r="M1296" s="193" t="s">
        <v>21</v>
      </c>
      <c r="N1296" s="194" t="s">
        <v>43</v>
      </c>
      <c r="O1296" s="38"/>
      <c r="P1296" s="195">
        <f t="shared" si="291"/>
        <v>0</v>
      </c>
      <c r="Q1296" s="195">
        <v>0</v>
      </c>
      <c r="R1296" s="195">
        <f t="shared" si="292"/>
        <v>0</v>
      </c>
      <c r="S1296" s="195">
        <v>0</v>
      </c>
      <c r="T1296" s="196">
        <f t="shared" si="293"/>
        <v>0</v>
      </c>
      <c r="AR1296" s="20" t="s">
        <v>225</v>
      </c>
      <c r="AT1296" s="20" t="s">
        <v>220</v>
      </c>
      <c r="AU1296" s="20" t="s">
        <v>82</v>
      </c>
      <c r="AY1296" s="20" t="s">
        <v>219</v>
      </c>
      <c r="BE1296" s="197">
        <f t="shared" si="294"/>
        <v>0</v>
      </c>
      <c r="BF1296" s="197">
        <f t="shared" si="295"/>
        <v>0</v>
      </c>
      <c r="BG1296" s="197">
        <f t="shared" si="296"/>
        <v>0</v>
      </c>
      <c r="BH1296" s="197">
        <f t="shared" si="297"/>
        <v>0</v>
      </c>
      <c r="BI1296" s="197">
        <f t="shared" si="298"/>
        <v>0</v>
      </c>
      <c r="BJ1296" s="20" t="s">
        <v>80</v>
      </c>
      <c r="BK1296" s="197">
        <f t="shared" si="299"/>
        <v>0</v>
      </c>
      <c r="BL1296" s="20" t="s">
        <v>225</v>
      </c>
      <c r="BM1296" s="20" t="s">
        <v>1645</v>
      </c>
    </row>
    <row r="1297" spans="2:65" s="1" customFormat="1" ht="16.5" customHeight="1">
      <c r="B1297" s="37"/>
      <c r="C1297" s="186" t="s">
        <v>1646</v>
      </c>
      <c r="D1297" s="186" t="s">
        <v>220</v>
      </c>
      <c r="E1297" s="187" t="s">
        <v>1647</v>
      </c>
      <c r="F1297" s="188" t="s">
        <v>1648</v>
      </c>
      <c r="G1297" s="189" t="s">
        <v>236</v>
      </c>
      <c r="H1297" s="190">
        <v>10</v>
      </c>
      <c r="I1297" s="191"/>
      <c r="J1297" s="192">
        <f t="shared" si="290"/>
        <v>0</v>
      </c>
      <c r="K1297" s="188" t="s">
        <v>224</v>
      </c>
      <c r="L1297" s="57"/>
      <c r="M1297" s="193" t="s">
        <v>21</v>
      </c>
      <c r="N1297" s="194" t="s">
        <v>43</v>
      </c>
      <c r="O1297" s="38"/>
      <c r="P1297" s="195">
        <f t="shared" si="291"/>
        <v>0</v>
      </c>
      <c r="Q1297" s="195">
        <v>0</v>
      </c>
      <c r="R1297" s="195">
        <f t="shared" si="292"/>
        <v>0</v>
      </c>
      <c r="S1297" s="195">
        <v>0</v>
      </c>
      <c r="T1297" s="196">
        <f t="shared" si="293"/>
        <v>0</v>
      </c>
      <c r="AR1297" s="20" t="s">
        <v>225</v>
      </c>
      <c r="AT1297" s="20" t="s">
        <v>220</v>
      </c>
      <c r="AU1297" s="20" t="s">
        <v>82</v>
      </c>
      <c r="AY1297" s="20" t="s">
        <v>219</v>
      </c>
      <c r="BE1297" s="197">
        <f t="shared" si="294"/>
        <v>0</v>
      </c>
      <c r="BF1297" s="197">
        <f t="shared" si="295"/>
        <v>0</v>
      </c>
      <c r="BG1297" s="197">
        <f t="shared" si="296"/>
        <v>0</v>
      </c>
      <c r="BH1297" s="197">
        <f t="shared" si="297"/>
        <v>0</v>
      </c>
      <c r="BI1297" s="197">
        <f t="shared" si="298"/>
        <v>0</v>
      </c>
      <c r="BJ1297" s="20" t="s">
        <v>80</v>
      </c>
      <c r="BK1297" s="197">
        <f t="shared" si="299"/>
        <v>0</v>
      </c>
      <c r="BL1297" s="20" t="s">
        <v>225</v>
      </c>
      <c r="BM1297" s="20" t="s">
        <v>1649</v>
      </c>
    </row>
    <row r="1298" spans="2:65" s="1" customFormat="1" ht="16.5" customHeight="1">
      <c r="B1298" s="37"/>
      <c r="C1298" s="186" t="s">
        <v>842</v>
      </c>
      <c r="D1298" s="186" t="s">
        <v>220</v>
      </c>
      <c r="E1298" s="187" t="s">
        <v>1650</v>
      </c>
      <c r="F1298" s="188" t="s">
        <v>1651</v>
      </c>
      <c r="G1298" s="189" t="s">
        <v>236</v>
      </c>
      <c r="H1298" s="190">
        <v>12</v>
      </c>
      <c r="I1298" s="191"/>
      <c r="J1298" s="192">
        <f t="shared" si="290"/>
        <v>0</v>
      </c>
      <c r="K1298" s="188" t="s">
        <v>224</v>
      </c>
      <c r="L1298" s="57"/>
      <c r="M1298" s="193" t="s">
        <v>21</v>
      </c>
      <c r="N1298" s="194" t="s">
        <v>43</v>
      </c>
      <c r="O1298" s="38"/>
      <c r="P1298" s="195">
        <f t="shared" si="291"/>
        <v>0</v>
      </c>
      <c r="Q1298" s="195">
        <v>0</v>
      </c>
      <c r="R1298" s="195">
        <f t="shared" si="292"/>
        <v>0</v>
      </c>
      <c r="S1298" s="195">
        <v>0</v>
      </c>
      <c r="T1298" s="196">
        <f t="shared" si="293"/>
        <v>0</v>
      </c>
      <c r="AR1298" s="20" t="s">
        <v>225</v>
      </c>
      <c r="AT1298" s="20" t="s">
        <v>220</v>
      </c>
      <c r="AU1298" s="20" t="s">
        <v>82</v>
      </c>
      <c r="AY1298" s="20" t="s">
        <v>219</v>
      </c>
      <c r="BE1298" s="197">
        <f t="shared" si="294"/>
        <v>0</v>
      </c>
      <c r="BF1298" s="197">
        <f t="shared" si="295"/>
        <v>0</v>
      </c>
      <c r="BG1298" s="197">
        <f t="shared" si="296"/>
        <v>0</v>
      </c>
      <c r="BH1298" s="197">
        <f t="shared" si="297"/>
        <v>0</v>
      </c>
      <c r="BI1298" s="197">
        <f t="shared" si="298"/>
        <v>0</v>
      </c>
      <c r="BJ1298" s="20" t="s">
        <v>80</v>
      </c>
      <c r="BK1298" s="197">
        <f t="shared" si="299"/>
        <v>0</v>
      </c>
      <c r="BL1298" s="20" t="s">
        <v>225</v>
      </c>
      <c r="BM1298" s="20" t="s">
        <v>1652</v>
      </c>
    </row>
    <row r="1299" spans="2:65" s="1" customFormat="1" ht="25.5" customHeight="1">
      <c r="B1299" s="37"/>
      <c r="C1299" s="186" t="s">
        <v>1653</v>
      </c>
      <c r="D1299" s="186" t="s">
        <v>220</v>
      </c>
      <c r="E1299" s="187" t="s">
        <v>1654</v>
      </c>
      <c r="F1299" s="188" t="s">
        <v>1655</v>
      </c>
      <c r="G1299" s="189" t="s">
        <v>236</v>
      </c>
      <c r="H1299" s="190">
        <v>4</v>
      </c>
      <c r="I1299" s="191"/>
      <c r="J1299" s="192">
        <f t="shared" si="290"/>
        <v>0</v>
      </c>
      <c r="K1299" s="188" t="s">
        <v>224</v>
      </c>
      <c r="L1299" s="57"/>
      <c r="M1299" s="193" t="s">
        <v>21</v>
      </c>
      <c r="N1299" s="194" t="s">
        <v>43</v>
      </c>
      <c r="O1299" s="38"/>
      <c r="P1299" s="195">
        <f t="shared" si="291"/>
        <v>0</v>
      </c>
      <c r="Q1299" s="195">
        <v>0</v>
      </c>
      <c r="R1299" s="195">
        <f t="shared" si="292"/>
        <v>0</v>
      </c>
      <c r="S1299" s="195">
        <v>0</v>
      </c>
      <c r="T1299" s="196">
        <f t="shared" si="293"/>
        <v>0</v>
      </c>
      <c r="AR1299" s="20" t="s">
        <v>225</v>
      </c>
      <c r="AT1299" s="20" t="s">
        <v>220</v>
      </c>
      <c r="AU1299" s="20" t="s">
        <v>82</v>
      </c>
      <c r="AY1299" s="20" t="s">
        <v>219</v>
      </c>
      <c r="BE1299" s="197">
        <f t="shared" si="294"/>
        <v>0</v>
      </c>
      <c r="BF1299" s="197">
        <f t="shared" si="295"/>
        <v>0</v>
      </c>
      <c r="BG1299" s="197">
        <f t="shared" si="296"/>
        <v>0</v>
      </c>
      <c r="BH1299" s="197">
        <f t="shared" si="297"/>
        <v>0</v>
      </c>
      <c r="BI1299" s="197">
        <f t="shared" si="298"/>
        <v>0</v>
      </c>
      <c r="BJ1299" s="20" t="s">
        <v>80</v>
      </c>
      <c r="BK1299" s="197">
        <f t="shared" si="299"/>
        <v>0</v>
      </c>
      <c r="BL1299" s="20" t="s">
        <v>225</v>
      </c>
      <c r="BM1299" s="20" t="s">
        <v>1656</v>
      </c>
    </row>
    <row r="1300" spans="2:65" s="1" customFormat="1" ht="16.5" customHeight="1">
      <c r="B1300" s="37"/>
      <c r="C1300" s="186" t="s">
        <v>844</v>
      </c>
      <c r="D1300" s="186" t="s">
        <v>220</v>
      </c>
      <c r="E1300" s="187" t="s">
        <v>1657</v>
      </c>
      <c r="F1300" s="188" t="s">
        <v>1658</v>
      </c>
      <c r="G1300" s="189" t="s">
        <v>236</v>
      </c>
      <c r="H1300" s="190">
        <v>40</v>
      </c>
      <c r="I1300" s="191"/>
      <c r="J1300" s="192">
        <f t="shared" si="290"/>
        <v>0</v>
      </c>
      <c r="K1300" s="188" t="s">
        <v>224</v>
      </c>
      <c r="L1300" s="57"/>
      <c r="M1300" s="193" t="s">
        <v>21</v>
      </c>
      <c r="N1300" s="194" t="s">
        <v>43</v>
      </c>
      <c r="O1300" s="38"/>
      <c r="P1300" s="195">
        <f t="shared" si="291"/>
        <v>0</v>
      </c>
      <c r="Q1300" s="195">
        <v>0</v>
      </c>
      <c r="R1300" s="195">
        <f t="shared" si="292"/>
        <v>0</v>
      </c>
      <c r="S1300" s="195">
        <v>0</v>
      </c>
      <c r="T1300" s="196">
        <f t="shared" si="293"/>
        <v>0</v>
      </c>
      <c r="AR1300" s="20" t="s">
        <v>225</v>
      </c>
      <c r="AT1300" s="20" t="s">
        <v>220</v>
      </c>
      <c r="AU1300" s="20" t="s">
        <v>82</v>
      </c>
      <c r="AY1300" s="20" t="s">
        <v>219</v>
      </c>
      <c r="BE1300" s="197">
        <f t="shared" si="294"/>
        <v>0</v>
      </c>
      <c r="BF1300" s="197">
        <f t="shared" si="295"/>
        <v>0</v>
      </c>
      <c r="BG1300" s="197">
        <f t="shared" si="296"/>
        <v>0</v>
      </c>
      <c r="BH1300" s="197">
        <f t="shared" si="297"/>
        <v>0</v>
      </c>
      <c r="BI1300" s="197">
        <f t="shared" si="298"/>
        <v>0</v>
      </c>
      <c r="BJ1300" s="20" t="s">
        <v>80</v>
      </c>
      <c r="BK1300" s="197">
        <f t="shared" si="299"/>
        <v>0</v>
      </c>
      <c r="BL1300" s="20" t="s">
        <v>225</v>
      </c>
      <c r="BM1300" s="20" t="s">
        <v>1659</v>
      </c>
    </row>
    <row r="1301" spans="2:65" s="1" customFormat="1" ht="16.5" customHeight="1">
      <c r="B1301" s="37"/>
      <c r="C1301" s="186" t="s">
        <v>1660</v>
      </c>
      <c r="D1301" s="186" t="s">
        <v>220</v>
      </c>
      <c r="E1301" s="187" t="s">
        <v>1661</v>
      </c>
      <c r="F1301" s="188" t="s">
        <v>1662</v>
      </c>
      <c r="G1301" s="189" t="s">
        <v>236</v>
      </c>
      <c r="H1301" s="190">
        <v>15</v>
      </c>
      <c r="I1301" s="191"/>
      <c r="J1301" s="192">
        <f t="shared" si="290"/>
        <v>0</v>
      </c>
      <c r="K1301" s="188" t="s">
        <v>224</v>
      </c>
      <c r="L1301" s="57"/>
      <c r="M1301" s="193" t="s">
        <v>21</v>
      </c>
      <c r="N1301" s="194" t="s">
        <v>43</v>
      </c>
      <c r="O1301" s="38"/>
      <c r="P1301" s="195">
        <f t="shared" si="291"/>
        <v>0</v>
      </c>
      <c r="Q1301" s="195">
        <v>0</v>
      </c>
      <c r="R1301" s="195">
        <f t="shared" si="292"/>
        <v>0</v>
      </c>
      <c r="S1301" s="195">
        <v>0</v>
      </c>
      <c r="T1301" s="196">
        <f t="shared" si="293"/>
        <v>0</v>
      </c>
      <c r="AR1301" s="20" t="s">
        <v>225</v>
      </c>
      <c r="AT1301" s="20" t="s">
        <v>220</v>
      </c>
      <c r="AU1301" s="20" t="s">
        <v>82</v>
      </c>
      <c r="AY1301" s="20" t="s">
        <v>219</v>
      </c>
      <c r="BE1301" s="197">
        <f t="shared" si="294"/>
        <v>0</v>
      </c>
      <c r="BF1301" s="197">
        <f t="shared" si="295"/>
        <v>0</v>
      </c>
      <c r="BG1301" s="197">
        <f t="shared" si="296"/>
        <v>0</v>
      </c>
      <c r="BH1301" s="197">
        <f t="shared" si="297"/>
        <v>0</v>
      </c>
      <c r="BI1301" s="197">
        <f t="shared" si="298"/>
        <v>0</v>
      </c>
      <c r="BJ1301" s="20" t="s">
        <v>80</v>
      </c>
      <c r="BK1301" s="197">
        <f t="shared" si="299"/>
        <v>0</v>
      </c>
      <c r="BL1301" s="20" t="s">
        <v>225</v>
      </c>
      <c r="BM1301" s="20" t="s">
        <v>1663</v>
      </c>
    </row>
    <row r="1302" spans="2:65" s="1" customFormat="1" ht="25.5" customHeight="1">
      <c r="B1302" s="37"/>
      <c r="C1302" s="186" t="s">
        <v>845</v>
      </c>
      <c r="D1302" s="186" t="s">
        <v>220</v>
      </c>
      <c r="E1302" s="187" t="s">
        <v>1664</v>
      </c>
      <c r="F1302" s="188" t="s">
        <v>1665</v>
      </c>
      <c r="G1302" s="189" t="s">
        <v>236</v>
      </c>
      <c r="H1302" s="190">
        <v>24</v>
      </c>
      <c r="I1302" s="191"/>
      <c r="J1302" s="192">
        <f t="shared" si="290"/>
        <v>0</v>
      </c>
      <c r="K1302" s="188" t="s">
        <v>224</v>
      </c>
      <c r="L1302" s="57"/>
      <c r="M1302" s="193" t="s">
        <v>21</v>
      </c>
      <c r="N1302" s="194" t="s">
        <v>43</v>
      </c>
      <c r="O1302" s="38"/>
      <c r="P1302" s="195">
        <f t="shared" si="291"/>
        <v>0</v>
      </c>
      <c r="Q1302" s="195">
        <v>0</v>
      </c>
      <c r="R1302" s="195">
        <f t="shared" si="292"/>
        <v>0</v>
      </c>
      <c r="S1302" s="195">
        <v>0</v>
      </c>
      <c r="T1302" s="196">
        <f t="shared" si="293"/>
        <v>0</v>
      </c>
      <c r="AR1302" s="20" t="s">
        <v>225</v>
      </c>
      <c r="AT1302" s="20" t="s">
        <v>220</v>
      </c>
      <c r="AU1302" s="20" t="s">
        <v>82</v>
      </c>
      <c r="AY1302" s="20" t="s">
        <v>219</v>
      </c>
      <c r="BE1302" s="197">
        <f t="shared" si="294"/>
        <v>0</v>
      </c>
      <c r="BF1302" s="197">
        <f t="shared" si="295"/>
        <v>0</v>
      </c>
      <c r="BG1302" s="197">
        <f t="shared" si="296"/>
        <v>0</v>
      </c>
      <c r="BH1302" s="197">
        <f t="shared" si="297"/>
        <v>0</v>
      </c>
      <c r="BI1302" s="197">
        <f t="shared" si="298"/>
        <v>0</v>
      </c>
      <c r="BJ1302" s="20" t="s">
        <v>80</v>
      </c>
      <c r="BK1302" s="197">
        <f t="shared" si="299"/>
        <v>0</v>
      </c>
      <c r="BL1302" s="20" t="s">
        <v>225</v>
      </c>
      <c r="BM1302" s="20" t="s">
        <v>1666</v>
      </c>
    </row>
    <row r="1303" spans="2:65" s="1" customFormat="1" ht="16.5" customHeight="1">
      <c r="B1303" s="37"/>
      <c r="C1303" s="186" t="s">
        <v>1667</v>
      </c>
      <c r="D1303" s="186" t="s">
        <v>220</v>
      </c>
      <c r="E1303" s="187" t="s">
        <v>1668</v>
      </c>
      <c r="F1303" s="188" t="s">
        <v>1669</v>
      </c>
      <c r="G1303" s="189" t="s">
        <v>236</v>
      </c>
      <c r="H1303" s="190">
        <v>24</v>
      </c>
      <c r="I1303" s="191"/>
      <c r="J1303" s="192">
        <f t="shared" si="290"/>
        <v>0</v>
      </c>
      <c r="K1303" s="188" t="s">
        <v>224</v>
      </c>
      <c r="L1303" s="57"/>
      <c r="M1303" s="193" t="s">
        <v>21</v>
      </c>
      <c r="N1303" s="194" t="s">
        <v>43</v>
      </c>
      <c r="O1303" s="38"/>
      <c r="P1303" s="195">
        <f t="shared" si="291"/>
        <v>0</v>
      </c>
      <c r="Q1303" s="195">
        <v>0</v>
      </c>
      <c r="R1303" s="195">
        <f t="shared" si="292"/>
        <v>0</v>
      </c>
      <c r="S1303" s="195">
        <v>0</v>
      </c>
      <c r="T1303" s="196">
        <f t="shared" si="293"/>
        <v>0</v>
      </c>
      <c r="AR1303" s="20" t="s">
        <v>225</v>
      </c>
      <c r="AT1303" s="20" t="s">
        <v>220</v>
      </c>
      <c r="AU1303" s="20" t="s">
        <v>82</v>
      </c>
      <c r="AY1303" s="20" t="s">
        <v>219</v>
      </c>
      <c r="BE1303" s="197">
        <f t="shared" si="294"/>
        <v>0</v>
      </c>
      <c r="BF1303" s="197">
        <f t="shared" si="295"/>
        <v>0</v>
      </c>
      <c r="BG1303" s="197">
        <f t="shared" si="296"/>
        <v>0</v>
      </c>
      <c r="BH1303" s="197">
        <f t="shared" si="297"/>
        <v>0</v>
      </c>
      <c r="BI1303" s="197">
        <f t="shared" si="298"/>
        <v>0</v>
      </c>
      <c r="BJ1303" s="20" t="s">
        <v>80</v>
      </c>
      <c r="BK1303" s="197">
        <f t="shared" si="299"/>
        <v>0</v>
      </c>
      <c r="BL1303" s="20" t="s">
        <v>225</v>
      </c>
      <c r="BM1303" s="20" t="s">
        <v>1670</v>
      </c>
    </row>
    <row r="1304" spans="2:65" s="1" customFormat="1" ht="25.5" customHeight="1">
      <c r="B1304" s="37"/>
      <c r="C1304" s="186" t="s">
        <v>847</v>
      </c>
      <c r="D1304" s="186" t="s">
        <v>220</v>
      </c>
      <c r="E1304" s="187" t="s">
        <v>1671</v>
      </c>
      <c r="F1304" s="188" t="s">
        <v>1672</v>
      </c>
      <c r="G1304" s="189" t="s">
        <v>236</v>
      </c>
      <c r="H1304" s="190">
        <v>20</v>
      </c>
      <c r="I1304" s="191"/>
      <c r="J1304" s="192">
        <f t="shared" si="290"/>
        <v>0</v>
      </c>
      <c r="K1304" s="188" t="s">
        <v>224</v>
      </c>
      <c r="L1304" s="57"/>
      <c r="M1304" s="193" t="s">
        <v>21</v>
      </c>
      <c r="N1304" s="194" t="s">
        <v>43</v>
      </c>
      <c r="O1304" s="38"/>
      <c r="P1304" s="195">
        <f t="shared" si="291"/>
        <v>0</v>
      </c>
      <c r="Q1304" s="195">
        <v>0</v>
      </c>
      <c r="R1304" s="195">
        <f t="shared" si="292"/>
        <v>0</v>
      </c>
      <c r="S1304" s="195">
        <v>0</v>
      </c>
      <c r="T1304" s="196">
        <f t="shared" si="293"/>
        <v>0</v>
      </c>
      <c r="AR1304" s="20" t="s">
        <v>225</v>
      </c>
      <c r="AT1304" s="20" t="s">
        <v>220</v>
      </c>
      <c r="AU1304" s="20" t="s">
        <v>82</v>
      </c>
      <c r="AY1304" s="20" t="s">
        <v>219</v>
      </c>
      <c r="BE1304" s="197">
        <f t="shared" si="294"/>
        <v>0</v>
      </c>
      <c r="BF1304" s="197">
        <f t="shared" si="295"/>
        <v>0</v>
      </c>
      <c r="BG1304" s="197">
        <f t="shared" si="296"/>
        <v>0</v>
      </c>
      <c r="BH1304" s="197">
        <f t="shared" si="297"/>
        <v>0</v>
      </c>
      <c r="BI1304" s="197">
        <f t="shared" si="298"/>
        <v>0</v>
      </c>
      <c r="BJ1304" s="20" t="s">
        <v>80</v>
      </c>
      <c r="BK1304" s="197">
        <f t="shared" si="299"/>
        <v>0</v>
      </c>
      <c r="BL1304" s="20" t="s">
        <v>225</v>
      </c>
      <c r="BM1304" s="20" t="s">
        <v>1673</v>
      </c>
    </row>
    <row r="1305" spans="2:65" s="1" customFormat="1" ht="16.5" customHeight="1">
      <c r="B1305" s="37"/>
      <c r="C1305" s="186" t="s">
        <v>1674</v>
      </c>
      <c r="D1305" s="186" t="s">
        <v>220</v>
      </c>
      <c r="E1305" s="187" t="s">
        <v>1675</v>
      </c>
      <c r="F1305" s="188" t="s">
        <v>1676</v>
      </c>
      <c r="G1305" s="189" t="s">
        <v>236</v>
      </c>
      <c r="H1305" s="190">
        <v>20</v>
      </c>
      <c r="I1305" s="191"/>
      <c r="J1305" s="192">
        <f t="shared" si="290"/>
        <v>0</v>
      </c>
      <c r="K1305" s="188" t="s">
        <v>224</v>
      </c>
      <c r="L1305" s="57"/>
      <c r="M1305" s="193" t="s">
        <v>21</v>
      </c>
      <c r="N1305" s="194" t="s">
        <v>43</v>
      </c>
      <c r="O1305" s="38"/>
      <c r="P1305" s="195">
        <f t="shared" si="291"/>
        <v>0</v>
      </c>
      <c r="Q1305" s="195">
        <v>0</v>
      </c>
      <c r="R1305" s="195">
        <f t="shared" si="292"/>
        <v>0</v>
      </c>
      <c r="S1305" s="195">
        <v>0</v>
      </c>
      <c r="T1305" s="196">
        <f t="shared" si="293"/>
        <v>0</v>
      </c>
      <c r="AR1305" s="20" t="s">
        <v>225</v>
      </c>
      <c r="AT1305" s="20" t="s">
        <v>220</v>
      </c>
      <c r="AU1305" s="20" t="s">
        <v>82</v>
      </c>
      <c r="AY1305" s="20" t="s">
        <v>219</v>
      </c>
      <c r="BE1305" s="197">
        <f t="shared" si="294"/>
        <v>0</v>
      </c>
      <c r="BF1305" s="197">
        <f t="shared" si="295"/>
        <v>0</v>
      </c>
      <c r="BG1305" s="197">
        <f t="shared" si="296"/>
        <v>0</v>
      </c>
      <c r="BH1305" s="197">
        <f t="shared" si="297"/>
        <v>0</v>
      </c>
      <c r="BI1305" s="197">
        <f t="shared" si="298"/>
        <v>0</v>
      </c>
      <c r="BJ1305" s="20" t="s">
        <v>80</v>
      </c>
      <c r="BK1305" s="197">
        <f t="shared" si="299"/>
        <v>0</v>
      </c>
      <c r="BL1305" s="20" t="s">
        <v>225</v>
      </c>
      <c r="BM1305" s="20" t="s">
        <v>1677</v>
      </c>
    </row>
    <row r="1306" spans="2:65" s="1" customFormat="1" ht="25.5" customHeight="1">
      <c r="B1306" s="37"/>
      <c r="C1306" s="186" t="s">
        <v>848</v>
      </c>
      <c r="D1306" s="186" t="s">
        <v>220</v>
      </c>
      <c r="E1306" s="187" t="s">
        <v>1678</v>
      </c>
      <c r="F1306" s="188" t="s">
        <v>1679</v>
      </c>
      <c r="G1306" s="189" t="s">
        <v>236</v>
      </c>
      <c r="H1306" s="190">
        <v>11</v>
      </c>
      <c r="I1306" s="191"/>
      <c r="J1306" s="192">
        <f t="shared" si="290"/>
        <v>0</v>
      </c>
      <c r="K1306" s="188" t="s">
        <v>224</v>
      </c>
      <c r="L1306" s="57"/>
      <c r="M1306" s="193" t="s">
        <v>21</v>
      </c>
      <c r="N1306" s="194" t="s">
        <v>43</v>
      </c>
      <c r="O1306" s="38"/>
      <c r="P1306" s="195">
        <f t="shared" si="291"/>
        <v>0</v>
      </c>
      <c r="Q1306" s="195">
        <v>0</v>
      </c>
      <c r="R1306" s="195">
        <f t="shared" si="292"/>
        <v>0</v>
      </c>
      <c r="S1306" s="195">
        <v>0</v>
      </c>
      <c r="T1306" s="196">
        <f t="shared" si="293"/>
        <v>0</v>
      </c>
      <c r="AR1306" s="20" t="s">
        <v>225</v>
      </c>
      <c r="AT1306" s="20" t="s">
        <v>220</v>
      </c>
      <c r="AU1306" s="20" t="s">
        <v>82</v>
      </c>
      <c r="AY1306" s="20" t="s">
        <v>219</v>
      </c>
      <c r="BE1306" s="197">
        <f t="shared" si="294"/>
        <v>0</v>
      </c>
      <c r="BF1306" s="197">
        <f t="shared" si="295"/>
        <v>0</v>
      </c>
      <c r="BG1306" s="197">
        <f t="shared" si="296"/>
        <v>0</v>
      </c>
      <c r="BH1306" s="197">
        <f t="shared" si="297"/>
        <v>0</v>
      </c>
      <c r="BI1306" s="197">
        <f t="shared" si="298"/>
        <v>0</v>
      </c>
      <c r="BJ1306" s="20" t="s">
        <v>80</v>
      </c>
      <c r="BK1306" s="197">
        <f t="shared" si="299"/>
        <v>0</v>
      </c>
      <c r="BL1306" s="20" t="s">
        <v>225</v>
      </c>
      <c r="BM1306" s="20" t="s">
        <v>1680</v>
      </c>
    </row>
    <row r="1307" spans="2:65" s="1" customFormat="1" ht="16.5" customHeight="1">
      <c r="B1307" s="37"/>
      <c r="C1307" s="186" t="s">
        <v>1681</v>
      </c>
      <c r="D1307" s="186" t="s">
        <v>220</v>
      </c>
      <c r="E1307" s="187" t="s">
        <v>1682</v>
      </c>
      <c r="F1307" s="188" t="s">
        <v>1683</v>
      </c>
      <c r="G1307" s="189" t="s">
        <v>236</v>
      </c>
      <c r="H1307" s="190">
        <v>11</v>
      </c>
      <c r="I1307" s="191"/>
      <c r="J1307" s="192">
        <f t="shared" si="290"/>
        <v>0</v>
      </c>
      <c r="K1307" s="188" t="s">
        <v>224</v>
      </c>
      <c r="L1307" s="57"/>
      <c r="M1307" s="193" t="s">
        <v>21</v>
      </c>
      <c r="N1307" s="194" t="s">
        <v>43</v>
      </c>
      <c r="O1307" s="38"/>
      <c r="P1307" s="195">
        <f t="shared" si="291"/>
        <v>0</v>
      </c>
      <c r="Q1307" s="195">
        <v>0</v>
      </c>
      <c r="R1307" s="195">
        <f t="shared" si="292"/>
        <v>0</v>
      </c>
      <c r="S1307" s="195">
        <v>0</v>
      </c>
      <c r="T1307" s="196">
        <f t="shared" si="293"/>
        <v>0</v>
      </c>
      <c r="AR1307" s="20" t="s">
        <v>225</v>
      </c>
      <c r="AT1307" s="20" t="s">
        <v>220</v>
      </c>
      <c r="AU1307" s="20" t="s">
        <v>82</v>
      </c>
      <c r="AY1307" s="20" t="s">
        <v>219</v>
      </c>
      <c r="BE1307" s="197">
        <f t="shared" si="294"/>
        <v>0</v>
      </c>
      <c r="BF1307" s="197">
        <f t="shared" si="295"/>
        <v>0</v>
      </c>
      <c r="BG1307" s="197">
        <f t="shared" si="296"/>
        <v>0</v>
      </c>
      <c r="BH1307" s="197">
        <f t="shared" si="297"/>
        <v>0</v>
      </c>
      <c r="BI1307" s="197">
        <f t="shared" si="298"/>
        <v>0</v>
      </c>
      <c r="BJ1307" s="20" t="s">
        <v>80</v>
      </c>
      <c r="BK1307" s="197">
        <f t="shared" si="299"/>
        <v>0</v>
      </c>
      <c r="BL1307" s="20" t="s">
        <v>225</v>
      </c>
      <c r="BM1307" s="20" t="s">
        <v>1684</v>
      </c>
    </row>
    <row r="1308" spans="2:65" s="1" customFormat="1" ht="16.5" customHeight="1">
      <c r="B1308" s="37"/>
      <c r="C1308" s="186" t="s">
        <v>850</v>
      </c>
      <c r="D1308" s="186" t="s">
        <v>220</v>
      </c>
      <c r="E1308" s="187" t="s">
        <v>1685</v>
      </c>
      <c r="F1308" s="188" t="s">
        <v>1686</v>
      </c>
      <c r="G1308" s="189" t="s">
        <v>236</v>
      </c>
      <c r="H1308" s="190">
        <v>18</v>
      </c>
      <c r="I1308" s="191"/>
      <c r="J1308" s="192">
        <f t="shared" si="290"/>
        <v>0</v>
      </c>
      <c r="K1308" s="188" t="s">
        <v>224</v>
      </c>
      <c r="L1308" s="57"/>
      <c r="M1308" s="193" t="s">
        <v>21</v>
      </c>
      <c r="N1308" s="194" t="s">
        <v>43</v>
      </c>
      <c r="O1308" s="38"/>
      <c r="P1308" s="195">
        <f t="shared" si="291"/>
        <v>0</v>
      </c>
      <c r="Q1308" s="195">
        <v>0</v>
      </c>
      <c r="R1308" s="195">
        <f t="shared" si="292"/>
        <v>0</v>
      </c>
      <c r="S1308" s="195">
        <v>0</v>
      </c>
      <c r="T1308" s="196">
        <f t="shared" si="293"/>
        <v>0</v>
      </c>
      <c r="AR1308" s="20" t="s">
        <v>225</v>
      </c>
      <c r="AT1308" s="20" t="s">
        <v>220</v>
      </c>
      <c r="AU1308" s="20" t="s">
        <v>82</v>
      </c>
      <c r="AY1308" s="20" t="s">
        <v>219</v>
      </c>
      <c r="BE1308" s="197">
        <f t="shared" si="294"/>
        <v>0</v>
      </c>
      <c r="BF1308" s="197">
        <f t="shared" si="295"/>
        <v>0</v>
      </c>
      <c r="BG1308" s="197">
        <f t="shared" si="296"/>
        <v>0</v>
      </c>
      <c r="BH1308" s="197">
        <f t="shared" si="297"/>
        <v>0</v>
      </c>
      <c r="BI1308" s="197">
        <f t="shared" si="298"/>
        <v>0</v>
      </c>
      <c r="BJ1308" s="20" t="s">
        <v>80</v>
      </c>
      <c r="BK1308" s="197">
        <f t="shared" si="299"/>
        <v>0</v>
      </c>
      <c r="BL1308" s="20" t="s">
        <v>225</v>
      </c>
      <c r="BM1308" s="20" t="s">
        <v>1687</v>
      </c>
    </row>
    <row r="1309" spans="2:65" s="1" customFormat="1" ht="25.5" customHeight="1">
      <c r="B1309" s="37"/>
      <c r="C1309" s="186" t="s">
        <v>1688</v>
      </c>
      <c r="D1309" s="186" t="s">
        <v>220</v>
      </c>
      <c r="E1309" s="187" t="s">
        <v>1689</v>
      </c>
      <c r="F1309" s="188" t="s">
        <v>1690</v>
      </c>
      <c r="G1309" s="189" t="s">
        <v>236</v>
      </c>
      <c r="H1309" s="190">
        <v>8</v>
      </c>
      <c r="I1309" s="191"/>
      <c r="J1309" s="192">
        <f t="shared" si="290"/>
        <v>0</v>
      </c>
      <c r="K1309" s="188" t="s">
        <v>224</v>
      </c>
      <c r="L1309" s="57"/>
      <c r="M1309" s="193" t="s">
        <v>21</v>
      </c>
      <c r="N1309" s="194" t="s">
        <v>43</v>
      </c>
      <c r="O1309" s="38"/>
      <c r="P1309" s="195">
        <f t="shared" si="291"/>
        <v>0</v>
      </c>
      <c r="Q1309" s="195">
        <v>0</v>
      </c>
      <c r="R1309" s="195">
        <f t="shared" si="292"/>
        <v>0</v>
      </c>
      <c r="S1309" s="195">
        <v>0</v>
      </c>
      <c r="T1309" s="196">
        <f t="shared" si="293"/>
        <v>0</v>
      </c>
      <c r="AR1309" s="20" t="s">
        <v>225</v>
      </c>
      <c r="AT1309" s="20" t="s">
        <v>220</v>
      </c>
      <c r="AU1309" s="20" t="s">
        <v>82</v>
      </c>
      <c r="AY1309" s="20" t="s">
        <v>219</v>
      </c>
      <c r="BE1309" s="197">
        <f t="shared" si="294"/>
        <v>0</v>
      </c>
      <c r="BF1309" s="197">
        <f t="shared" si="295"/>
        <v>0</v>
      </c>
      <c r="BG1309" s="197">
        <f t="shared" si="296"/>
        <v>0</v>
      </c>
      <c r="BH1309" s="197">
        <f t="shared" si="297"/>
        <v>0</v>
      </c>
      <c r="BI1309" s="197">
        <f t="shared" si="298"/>
        <v>0</v>
      </c>
      <c r="BJ1309" s="20" t="s">
        <v>80</v>
      </c>
      <c r="BK1309" s="197">
        <f t="shared" si="299"/>
        <v>0</v>
      </c>
      <c r="BL1309" s="20" t="s">
        <v>225</v>
      </c>
      <c r="BM1309" s="20" t="s">
        <v>1691</v>
      </c>
    </row>
    <row r="1310" spans="2:65" s="1" customFormat="1" ht="16.5" customHeight="1">
      <c r="B1310" s="37"/>
      <c r="C1310" s="186" t="s">
        <v>851</v>
      </c>
      <c r="D1310" s="186" t="s">
        <v>220</v>
      </c>
      <c r="E1310" s="187" t="s">
        <v>1692</v>
      </c>
      <c r="F1310" s="188" t="s">
        <v>1693</v>
      </c>
      <c r="G1310" s="189" t="s">
        <v>236</v>
      </c>
      <c r="H1310" s="190">
        <v>112</v>
      </c>
      <c r="I1310" s="191"/>
      <c r="J1310" s="192">
        <f t="shared" si="290"/>
        <v>0</v>
      </c>
      <c r="K1310" s="188" t="s">
        <v>224</v>
      </c>
      <c r="L1310" s="57"/>
      <c r="M1310" s="193" t="s">
        <v>21</v>
      </c>
      <c r="N1310" s="194" t="s">
        <v>43</v>
      </c>
      <c r="O1310" s="38"/>
      <c r="P1310" s="195">
        <f t="shared" si="291"/>
        <v>0</v>
      </c>
      <c r="Q1310" s="195">
        <v>0</v>
      </c>
      <c r="R1310" s="195">
        <f t="shared" si="292"/>
        <v>0</v>
      </c>
      <c r="S1310" s="195">
        <v>0</v>
      </c>
      <c r="T1310" s="196">
        <f t="shared" si="293"/>
        <v>0</v>
      </c>
      <c r="AR1310" s="20" t="s">
        <v>225</v>
      </c>
      <c r="AT1310" s="20" t="s">
        <v>220</v>
      </c>
      <c r="AU1310" s="20" t="s">
        <v>82</v>
      </c>
      <c r="AY1310" s="20" t="s">
        <v>219</v>
      </c>
      <c r="BE1310" s="197">
        <f t="shared" si="294"/>
        <v>0</v>
      </c>
      <c r="BF1310" s="197">
        <f t="shared" si="295"/>
        <v>0</v>
      </c>
      <c r="BG1310" s="197">
        <f t="shared" si="296"/>
        <v>0</v>
      </c>
      <c r="BH1310" s="197">
        <f t="shared" si="297"/>
        <v>0</v>
      </c>
      <c r="BI1310" s="197">
        <f t="shared" si="298"/>
        <v>0</v>
      </c>
      <c r="BJ1310" s="20" t="s">
        <v>80</v>
      </c>
      <c r="BK1310" s="197">
        <f t="shared" si="299"/>
        <v>0</v>
      </c>
      <c r="BL1310" s="20" t="s">
        <v>225</v>
      </c>
      <c r="BM1310" s="20" t="s">
        <v>1694</v>
      </c>
    </row>
    <row r="1311" spans="2:65" s="1" customFormat="1" ht="16.5" customHeight="1">
      <c r="B1311" s="37"/>
      <c r="C1311" s="186" t="s">
        <v>1695</v>
      </c>
      <c r="D1311" s="186" t="s">
        <v>220</v>
      </c>
      <c r="E1311" s="187" t="s">
        <v>1696</v>
      </c>
      <c r="F1311" s="188" t="s">
        <v>1697</v>
      </c>
      <c r="G1311" s="189" t="s">
        <v>236</v>
      </c>
      <c r="H1311" s="190">
        <v>40</v>
      </c>
      <c r="I1311" s="191"/>
      <c r="J1311" s="192">
        <f t="shared" si="290"/>
        <v>0</v>
      </c>
      <c r="K1311" s="188" t="s">
        <v>224</v>
      </c>
      <c r="L1311" s="57"/>
      <c r="M1311" s="193" t="s">
        <v>21</v>
      </c>
      <c r="N1311" s="194" t="s">
        <v>43</v>
      </c>
      <c r="O1311" s="38"/>
      <c r="P1311" s="195">
        <f t="shared" si="291"/>
        <v>0</v>
      </c>
      <c r="Q1311" s="195">
        <v>0</v>
      </c>
      <c r="R1311" s="195">
        <f t="shared" si="292"/>
        <v>0</v>
      </c>
      <c r="S1311" s="195">
        <v>0</v>
      </c>
      <c r="T1311" s="196">
        <f t="shared" si="293"/>
        <v>0</v>
      </c>
      <c r="AR1311" s="20" t="s">
        <v>225</v>
      </c>
      <c r="AT1311" s="20" t="s">
        <v>220</v>
      </c>
      <c r="AU1311" s="20" t="s">
        <v>82</v>
      </c>
      <c r="AY1311" s="20" t="s">
        <v>219</v>
      </c>
      <c r="BE1311" s="197">
        <f t="shared" si="294"/>
        <v>0</v>
      </c>
      <c r="BF1311" s="197">
        <f t="shared" si="295"/>
        <v>0</v>
      </c>
      <c r="BG1311" s="197">
        <f t="shared" si="296"/>
        <v>0</v>
      </c>
      <c r="BH1311" s="197">
        <f t="shared" si="297"/>
        <v>0</v>
      </c>
      <c r="BI1311" s="197">
        <f t="shared" si="298"/>
        <v>0</v>
      </c>
      <c r="BJ1311" s="20" t="s">
        <v>80</v>
      </c>
      <c r="BK1311" s="197">
        <f t="shared" si="299"/>
        <v>0</v>
      </c>
      <c r="BL1311" s="20" t="s">
        <v>225</v>
      </c>
      <c r="BM1311" s="20" t="s">
        <v>1698</v>
      </c>
    </row>
    <row r="1312" spans="2:65" s="1" customFormat="1" ht="25.5" customHeight="1">
      <c r="B1312" s="37"/>
      <c r="C1312" s="186" t="s">
        <v>853</v>
      </c>
      <c r="D1312" s="186" t="s">
        <v>220</v>
      </c>
      <c r="E1312" s="187" t="s">
        <v>1699</v>
      </c>
      <c r="F1312" s="188" t="s">
        <v>1700</v>
      </c>
      <c r="G1312" s="189" t="s">
        <v>236</v>
      </c>
      <c r="H1312" s="190">
        <v>9</v>
      </c>
      <c r="I1312" s="191"/>
      <c r="J1312" s="192">
        <f t="shared" si="290"/>
        <v>0</v>
      </c>
      <c r="K1312" s="188" t="s">
        <v>224</v>
      </c>
      <c r="L1312" s="57"/>
      <c r="M1312" s="193" t="s">
        <v>21</v>
      </c>
      <c r="N1312" s="194" t="s">
        <v>43</v>
      </c>
      <c r="O1312" s="38"/>
      <c r="P1312" s="195">
        <f t="shared" si="291"/>
        <v>0</v>
      </c>
      <c r="Q1312" s="195">
        <v>0</v>
      </c>
      <c r="R1312" s="195">
        <f t="shared" si="292"/>
        <v>0</v>
      </c>
      <c r="S1312" s="195">
        <v>0</v>
      </c>
      <c r="T1312" s="196">
        <f t="shared" si="293"/>
        <v>0</v>
      </c>
      <c r="AR1312" s="20" t="s">
        <v>225</v>
      </c>
      <c r="AT1312" s="20" t="s">
        <v>220</v>
      </c>
      <c r="AU1312" s="20" t="s">
        <v>82</v>
      </c>
      <c r="AY1312" s="20" t="s">
        <v>219</v>
      </c>
      <c r="BE1312" s="197">
        <f t="shared" si="294"/>
        <v>0</v>
      </c>
      <c r="BF1312" s="197">
        <f t="shared" si="295"/>
        <v>0</v>
      </c>
      <c r="BG1312" s="197">
        <f t="shared" si="296"/>
        <v>0</v>
      </c>
      <c r="BH1312" s="197">
        <f t="shared" si="297"/>
        <v>0</v>
      </c>
      <c r="BI1312" s="197">
        <f t="shared" si="298"/>
        <v>0</v>
      </c>
      <c r="BJ1312" s="20" t="s">
        <v>80</v>
      </c>
      <c r="BK1312" s="197">
        <f t="shared" si="299"/>
        <v>0</v>
      </c>
      <c r="BL1312" s="20" t="s">
        <v>225</v>
      </c>
      <c r="BM1312" s="20" t="s">
        <v>1701</v>
      </c>
    </row>
    <row r="1313" spans="2:65" s="1" customFormat="1" ht="25.5" customHeight="1">
      <c r="B1313" s="37"/>
      <c r="C1313" s="186" t="s">
        <v>1702</v>
      </c>
      <c r="D1313" s="186" t="s">
        <v>220</v>
      </c>
      <c r="E1313" s="187" t="s">
        <v>1703</v>
      </c>
      <c r="F1313" s="188" t="s">
        <v>1704</v>
      </c>
      <c r="G1313" s="189" t="s">
        <v>236</v>
      </c>
      <c r="H1313" s="190">
        <v>36</v>
      </c>
      <c r="I1313" s="191"/>
      <c r="J1313" s="192">
        <f t="shared" si="290"/>
        <v>0</v>
      </c>
      <c r="K1313" s="188" t="s">
        <v>224</v>
      </c>
      <c r="L1313" s="57"/>
      <c r="M1313" s="193" t="s">
        <v>21</v>
      </c>
      <c r="N1313" s="194" t="s">
        <v>43</v>
      </c>
      <c r="O1313" s="38"/>
      <c r="P1313" s="195">
        <f t="shared" si="291"/>
        <v>0</v>
      </c>
      <c r="Q1313" s="195">
        <v>0</v>
      </c>
      <c r="R1313" s="195">
        <f t="shared" si="292"/>
        <v>0</v>
      </c>
      <c r="S1313" s="195">
        <v>0</v>
      </c>
      <c r="T1313" s="196">
        <f t="shared" si="293"/>
        <v>0</v>
      </c>
      <c r="AR1313" s="20" t="s">
        <v>225</v>
      </c>
      <c r="AT1313" s="20" t="s">
        <v>220</v>
      </c>
      <c r="AU1313" s="20" t="s">
        <v>82</v>
      </c>
      <c r="AY1313" s="20" t="s">
        <v>219</v>
      </c>
      <c r="BE1313" s="197">
        <f t="shared" si="294"/>
        <v>0</v>
      </c>
      <c r="BF1313" s="197">
        <f t="shared" si="295"/>
        <v>0</v>
      </c>
      <c r="BG1313" s="197">
        <f t="shared" si="296"/>
        <v>0</v>
      </c>
      <c r="BH1313" s="197">
        <f t="shared" si="297"/>
        <v>0</v>
      </c>
      <c r="BI1313" s="197">
        <f t="shared" si="298"/>
        <v>0</v>
      </c>
      <c r="BJ1313" s="20" t="s">
        <v>80</v>
      </c>
      <c r="BK1313" s="197">
        <f t="shared" si="299"/>
        <v>0</v>
      </c>
      <c r="BL1313" s="20" t="s">
        <v>225</v>
      </c>
      <c r="BM1313" s="20" t="s">
        <v>1705</v>
      </c>
    </row>
    <row r="1314" spans="2:65" s="1" customFormat="1" ht="16.5" customHeight="1">
      <c r="B1314" s="37"/>
      <c r="C1314" s="186" t="s">
        <v>854</v>
      </c>
      <c r="D1314" s="186" t="s">
        <v>220</v>
      </c>
      <c r="E1314" s="187" t="s">
        <v>1706</v>
      </c>
      <c r="F1314" s="188" t="s">
        <v>1707</v>
      </c>
      <c r="G1314" s="189" t="s">
        <v>236</v>
      </c>
      <c r="H1314" s="190">
        <v>33</v>
      </c>
      <c r="I1314" s="191"/>
      <c r="J1314" s="192">
        <f t="shared" si="290"/>
        <v>0</v>
      </c>
      <c r="K1314" s="188" t="s">
        <v>224</v>
      </c>
      <c r="L1314" s="57"/>
      <c r="M1314" s="193" t="s">
        <v>21</v>
      </c>
      <c r="N1314" s="194" t="s">
        <v>43</v>
      </c>
      <c r="O1314" s="38"/>
      <c r="P1314" s="195">
        <f t="shared" si="291"/>
        <v>0</v>
      </c>
      <c r="Q1314" s="195">
        <v>0</v>
      </c>
      <c r="R1314" s="195">
        <f t="shared" si="292"/>
        <v>0</v>
      </c>
      <c r="S1314" s="195">
        <v>0</v>
      </c>
      <c r="T1314" s="196">
        <f t="shared" si="293"/>
        <v>0</v>
      </c>
      <c r="AR1314" s="20" t="s">
        <v>225</v>
      </c>
      <c r="AT1314" s="20" t="s">
        <v>220</v>
      </c>
      <c r="AU1314" s="20" t="s">
        <v>82</v>
      </c>
      <c r="AY1314" s="20" t="s">
        <v>219</v>
      </c>
      <c r="BE1314" s="197">
        <f t="shared" si="294"/>
        <v>0</v>
      </c>
      <c r="BF1314" s="197">
        <f t="shared" si="295"/>
        <v>0</v>
      </c>
      <c r="BG1314" s="197">
        <f t="shared" si="296"/>
        <v>0</v>
      </c>
      <c r="BH1314" s="197">
        <f t="shared" si="297"/>
        <v>0</v>
      </c>
      <c r="BI1314" s="197">
        <f t="shared" si="298"/>
        <v>0</v>
      </c>
      <c r="BJ1314" s="20" t="s">
        <v>80</v>
      </c>
      <c r="BK1314" s="197">
        <f t="shared" si="299"/>
        <v>0</v>
      </c>
      <c r="BL1314" s="20" t="s">
        <v>225</v>
      </c>
      <c r="BM1314" s="20" t="s">
        <v>1708</v>
      </c>
    </row>
    <row r="1315" spans="2:65" s="1" customFormat="1" ht="25.5" customHeight="1">
      <c r="B1315" s="37"/>
      <c r="C1315" s="186" t="s">
        <v>1709</v>
      </c>
      <c r="D1315" s="186" t="s">
        <v>220</v>
      </c>
      <c r="E1315" s="187" t="s">
        <v>1710</v>
      </c>
      <c r="F1315" s="188" t="s">
        <v>1711</v>
      </c>
      <c r="G1315" s="189" t="s">
        <v>236</v>
      </c>
      <c r="H1315" s="190">
        <v>12</v>
      </c>
      <c r="I1315" s="191"/>
      <c r="J1315" s="192">
        <f t="shared" si="290"/>
        <v>0</v>
      </c>
      <c r="K1315" s="188" t="s">
        <v>224</v>
      </c>
      <c r="L1315" s="57"/>
      <c r="M1315" s="193" t="s">
        <v>21</v>
      </c>
      <c r="N1315" s="194" t="s">
        <v>43</v>
      </c>
      <c r="O1315" s="38"/>
      <c r="P1315" s="195">
        <f t="shared" si="291"/>
        <v>0</v>
      </c>
      <c r="Q1315" s="195">
        <v>0</v>
      </c>
      <c r="R1315" s="195">
        <f t="shared" si="292"/>
        <v>0</v>
      </c>
      <c r="S1315" s="195">
        <v>0</v>
      </c>
      <c r="T1315" s="196">
        <f t="shared" si="293"/>
        <v>0</v>
      </c>
      <c r="AR1315" s="20" t="s">
        <v>225</v>
      </c>
      <c r="AT1315" s="20" t="s">
        <v>220</v>
      </c>
      <c r="AU1315" s="20" t="s">
        <v>82</v>
      </c>
      <c r="AY1315" s="20" t="s">
        <v>219</v>
      </c>
      <c r="BE1315" s="197">
        <f t="shared" si="294"/>
        <v>0</v>
      </c>
      <c r="BF1315" s="197">
        <f t="shared" si="295"/>
        <v>0</v>
      </c>
      <c r="BG1315" s="197">
        <f t="shared" si="296"/>
        <v>0</v>
      </c>
      <c r="BH1315" s="197">
        <f t="shared" si="297"/>
        <v>0</v>
      </c>
      <c r="BI1315" s="197">
        <f t="shared" si="298"/>
        <v>0</v>
      </c>
      <c r="BJ1315" s="20" t="s">
        <v>80</v>
      </c>
      <c r="BK1315" s="197">
        <f t="shared" si="299"/>
        <v>0</v>
      </c>
      <c r="BL1315" s="20" t="s">
        <v>225</v>
      </c>
      <c r="BM1315" s="20" t="s">
        <v>1712</v>
      </c>
    </row>
    <row r="1316" spans="2:65" s="1" customFormat="1" ht="25.5" customHeight="1">
      <c r="B1316" s="37"/>
      <c r="C1316" s="186" t="s">
        <v>856</v>
      </c>
      <c r="D1316" s="186" t="s">
        <v>220</v>
      </c>
      <c r="E1316" s="187" t="s">
        <v>1713</v>
      </c>
      <c r="F1316" s="188" t="s">
        <v>1714</v>
      </c>
      <c r="G1316" s="189" t="s">
        <v>236</v>
      </c>
      <c r="H1316" s="190">
        <v>14</v>
      </c>
      <c r="I1316" s="191"/>
      <c r="J1316" s="192">
        <f t="shared" si="290"/>
        <v>0</v>
      </c>
      <c r="K1316" s="188" t="s">
        <v>224</v>
      </c>
      <c r="L1316" s="57"/>
      <c r="M1316" s="193" t="s">
        <v>21</v>
      </c>
      <c r="N1316" s="194" t="s">
        <v>43</v>
      </c>
      <c r="O1316" s="38"/>
      <c r="P1316" s="195">
        <f t="shared" si="291"/>
        <v>0</v>
      </c>
      <c r="Q1316" s="195">
        <v>0</v>
      </c>
      <c r="R1316" s="195">
        <f t="shared" si="292"/>
        <v>0</v>
      </c>
      <c r="S1316" s="195">
        <v>0</v>
      </c>
      <c r="T1316" s="196">
        <f t="shared" si="293"/>
        <v>0</v>
      </c>
      <c r="AR1316" s="20" t="s">
        <v>225</v>
      </c>
      <c r="AT1316" s="20" t="s">
        <v>220</v>
      </c>
      <c r="AU1316" s="20" t="s">
        <v>82</v>
      </c>
      <c r="AY1316" s="20" t="s">
        <v>219</v>
      </c>
      <c r="BE1316" s="197">
        <f t="shared" si="294"/>
        <v>0</v>
      </c>
      <c r="BF1316" s="197">
        <f t="shared" si="295"/>
        <v>0</v>
      </c>
      <c r="BG1316" s="197">
        <f t="shared" si="296"/>
        <v>0</v>
      </c>
      <c r="BH1316" s="197">
        <f t="shared" si="297"/>
        <v>0</v>
      </c>
      <c r="BI1316" s="197">
        <f t="shared" si="298"/>
        <v>0</v>
      </c>
      <c r="BJ1316" s="20" t="s">
        <v>80</v>
      </c>
      <c r="BK1316" s="197">
        <f t="shared" si="299"/>
        <v>0</v>
      </c>
      <c r="BL1316" s="20" t="s">
        <v>225</v>
      </c>
      <c r="BM1316" s="20" t="s">
        <v>1715</v>
      </c>
    </row>
    <row r="1317" spans="2:65" s="1" customFormat="1" ht="16.5" customHeight="1">
      <c r="B1317" s="37"/>
      <c r="C1317" s="186" t="s">
        <v>1716</v>
      </c>
      <c r="D1317" s="186" t="s">
        <v>220</v>
      </c>
      <c r="E1317" s="187" t="s">
        <v>1717</v>
      </c>
      <c r="F1317" s="188" t="s">
        <v>1718</v>
      </c>
      <c r="G1317" s="189" t="s">
        <v>236</v>
      </c>
      <c r="H1317" s="190">
        <v>14</v>
      </c>
      <c r="I1317" s="191"/>
      <c r="J1317" s="192">
        <f t="shared" si="290"/>
        <v>0</v>
      </c>
      <c r="K1317" s="188" t="s">
        <v>224</v>
      </c>
      <c r="L1317" s="57"/>
      <c r="M1317" s="193" t="s">
        <v>21</v>
      </c>
      <c r="N1317" s="194" t="s">
        <v>43</v>
      </c>
      <c r="O1317" s="38"/>
      <c r="P1317" s="195">
        <f t="shared" si="291"/>
        <v>0</v>
      </c>
      <c r="Q1317" s="195">
        <v>0</v>
      </c>
      <c r="R1317" s="195">
        <f t="shared" si="292"/>
        <v>0</v>
      </c>
      <c r="S1317" s="195">
        <v>0</v>
      </c>
      <c r="T1317" s="196">
        <f t="shared" si="293"/>
        <v>0</v>
      </c>
      <c r="AR1317" s="20" t="s">
        <v>225</v>
      </c>
      <c r="AT1317" s="20" t="s">
        <v>220</v>
      </c>
      <c r="AU1317" s="20" t="s">
        <v>82</v>
      </c>
      <c r="AY1317" s="20" t="s">
        <v>219</v>
      </c>
      <c r="BE1317" s="197">
        <f t="shared" si="294"/>
        <v>0</v>
      </c>
      <c r="BF1317" s="197">
        <f t="shared" si="295"/>
        <v>0</v>
      </c>
      <c r="BG1317" s="197">
        <f t="shared" si="296"/>
        <v>0</v>
      </c>
      <c r="BH1317" s="197">
        <f t="shared" si="297"/>
        <v>0</v>
      </c>
      <c r="BI1317" s="197">
        <f t="shared" si="298"/>
        <v>0</v>
      </c>
      <c r="BJ1317" s="20" t="s">
        <v>80</v>
      </c>
      <c r="BK1317" s="197">
        <f t="shared" si="299"/>
        <v>0</v>
      </c>
      <c r="BL1317" s="20" t="s">
        <v>225</v>
      </c>
      <c r="BM1317" s="20" t="s">
        <v>1719</v>
      </c>
    </row>
    <row r="1318" spans="2:65" s="1" customFormat="1" ht="25.5" customHeight="1">
      <c r="B1318" s="37"/>
      <c r="C1318" s="186" t="s">
        <v>857</v>
      </c>
      <c r="D1318" s="186" t="s">
        <v>220</v>
      </c>
      <c r="E1318" s="187" t="s">
        <v>1720</v>
      </c>
      <c r="F1318" s="188" t="s">
        <v>1721</v>
      </c>
      <c r="G1318" s="189" t="s">
        <v>236</v>
      </c>
      <c r="H1318" s="190">
        <v>93</v>
      </c>
      <c r="I1318" s="191"/>
      <c r="J1318" s="192">
        <f t="shared" si="290"/>
        <v>0</v>
      </c>
      <c r="K1318" s="188" t="s">
        <v>224</v>
      </c>
      <c r="L1318" s="57"/>
      <c r="M1318" s="193" t="s">
        <v>21</v>
      </c>
      <c r="N1318" s="194" t="s">
        <v>43</v>
      </c>
      <c r="O1318" s="38"/>
      <c r="P1318" s="195">
        <f t="shared" si="291"/>
        <v>0</v>
      </c>
      <c r="Q1318" s="195">
        <v>0</v>
      </c>
      <c r="R1318" s="195">
        <f t="shared" si="292"/>
        <v>0</v>
      </c>
      <c r="S1318" s="195">
        <v>0</v>
      </c>
      <c r="T1318" s="196">
        <f t="shared" si="293"/>
        <v>0</v>
      </c>
      <c r="AR1318" s="20" t="s">
        <v>225</v>
      </c>
      <c r="AT1318" s="20" t="s">
        <v>220</v>
      </c>
      <c r="AU1318" s="20" t="s">
        <v>82</v>
      </c>
      <c r="AY1318" s="20" t="s">
        <v>219</v>
      </c>
      <c r="BE1318" s="197">
        <f t="shared" si="294"/>
        <v>0</v>
      </c>
      <c r="BF1318" s="197">
        <f t="shared" si="295"/>
        <v>0</v>
      </c>
      <c r="BG1318" s="197">
        <f t="shared" si="296"/>
        <v>0</v>
      </c>
      <c r="BH1318" s="197">
        <f t="shared" si="297"/>
        <v>0</v>
      </c>
      <c r="BI1318" s="197">
        <f t="shared" si="298"/>
        <v>0</v>
      </c>
      <c r="BJ1318" s="20" t="s">
        <v>80</v>
      </c>
      <c r="BK1318" s="197">
        <f t="shared" si="299"/>
        <v>0</v>
      </c>
      <c r="BL1318" s="20" t="s">
        <v>225</v>
      </c>
      <c r="BM1318" s="20" t="s">
        <v>1722</v>
      </c>
    </row>
    <row r="1319" spans="2:65" s="1" customFormat="1" ht="16.5" customHeight="1">
      <c r="B1319" s="37"/>
      <c r="C1319" s="186" t="s">
        <v>1723</v>
      </c>
      <c r="D1319" s="186" t="s">
        <v>220</v>
      </c>
      <c r="E1319" s="187" t="s">
        <v>1724</v>
      </c>
      <c r="F1319" s="188" t="s">
        <v>1725</v>
      </c>
      <c r="G1319" s="189" t="s">
        <v>236</v>
      </c>
      <c r="H1319" s="190">
        <v>6</v>
      </c>
      <c r="I1319" s="191"/>
      <c r="J1319" s="192">
        <f t="shared" si="290"/>
        <v>0</v>
      </c>
      <c r="K1319" s="188" t="s">
        <v>224</v>
      </c>
      <c r="L1319" s="57"/>
      <c r="M1319" s="193" t="s">
        <v>21</v>
      </c>
      <c r="N1319" s="194" t="s">
        <v>43</v>
      </c>
      <c r="O1319" s="38"/>
      <c r="P1319" s="195">
        <f t="shared" si="291"/>
        <v>0</v>
      </c>
      <c r="Q1319" s="195">
        <v>0</v>
      </c>
      <c r="R1319" s="195">
        <f t="shared" si="292"/>
        <v>0</v>
      </c>
      <c r="S1319" s="195">
        <v>0</v>
      </c>
      <c r="T1319" s="196">
        <f t="shared" si="293"/>
        <v>0</v>
      </c>
      <c r="AR1319" s="20" t="s">
        <v>225</v>
      </c>
      <c r="AT1319" s="20" t="s">
        <v>220</v>
      </c>
      <c r="AU1319" s="20" t="s">
        <v>82</v>
      </c>
      <c r="AY1319" s="20" t="s">
        <v>219</v>
      </c>
      <c r="BE1319" s="197">
        <f t="shared" si="294"/>
        <v>0</v>
      </c>
      <c r="BF1319" s="197">
        <f t="shared" si="295"/>
        <v>0</v>
      </c>
      <c r="BG1319" s="197">
        <f t="shared" si="296"/>
        <v>0</v>
      </c>
      <c r="BH1319" s="197">
        <f t="shared" si="297"/>
        <v>0</v>
      </c>
      <c r="BI1319" s="197">
        <f t="shared" si="298"/>
        <v>0</v>
      </c>
      <c r="BJ1319" s="20" t="s">
        <v>80</v>
      </c>
      <c r="BK1319" s="197">
        <f t="shared" si="299"/>
        <v>0</v>
      </c>
      <c r="BL1319" s="20" t="s">
        <v>225</v>
      </c>
      <c r="BM1319" s="20" t="s">
        <v>1726</v>
      </c>
    </row>
    <row r="1320" spans="2:65" s="1" customFormat="1" ht="16.5" customHeight="1">
      <c r="B1320" s="37"/>
      <c r="C1320" s="186" t="s">
        <v>859</v>
      </c>
      <c r="D1320" s="186" t="s">
        <v>220</v>
      </c>
      <c r="E1320" s="187" t="s">
        <v>1727</v>
      </c>
      <c r="F1320" s="188" t="s">
        <v>1728</v>
      </c>
      <c r="G1320" s="189" t="s">
        <v>236</v>
      </c>
      <c r="H1320" s="190">
        <v>668</v>
      </c>
      <c r="I1320" s="191"/>
      <c r="J1320" s="192">
        <f t="shared" si="290"/>
        <v>0</v>
      </c>
      <c r="K1320" s="188" t="s">
        <v>224</v>
      </c>
      <c r="L1320" s="57"/>
      <c r="M1320" s="193" t="s">
        <v>21</v>
      </c>
      <c r="N1320" s="194" t="s">
        <v>43</v>
      </c>
      <c r="O1320" s="38"/>
      <c r="P1320" s="195">
        <f t="shared" si="291"/>
        <v>0</v>
      </c>
      <c r="Q1320" s="195">
        <v>0</v>
      </c>
      <c r="R1320" s="195">
        <f t="shared" si="292"/>
        <v>0</v>
      </c>
      <c r="S1320" s="195">
        <v>0</v>
      </c>
      <c r="T1320" s="196">
        <f t="shared" si="293"/>
        <v>0</v>
      </c>
      <c r="AR1320" s="20" t="s">
        <v>225</v>
      </c>
      <c r="AT1320" s="20" t="s">
        <v>220</v>
      </c>
      <c r="AU1320" s="20" t="s">
        <v>82</v>
      </c>
      <c r="AY1320" s="20" t="s">
        <v>219</v>
      </c>
      <c r="BE1320" s="197">
        <f t="shared" si="294"/>
        <v>0</v>
      </c>
      <c r="BF1320" s="197">
        <f t="shared" si="295"/>
        <v>0</v>
      </c>
      <c r="BG1320" s="197">
        <f t="shared" si="296"/>
        <v>0</v>
      </c>
      <c r="BH1320" s="197">
        <f t="shared" si="297"/>
        <v>0</v>
      </c>
      <c r="BI1320" s="197">
        <f t="shared" si="298"/>
        <v>0</v>
      </c>
      <c r="BJ1320" s="20" t="s">
        <v>80</v>
      </c>
      <c r="BK1320" s="197">
        <f t="shared" si="299"/>
        <v>0</v>
      </c>
      <c r="BL1320" s="20" t="s">
        <v>225</v>
      </c>
      <c r="BM1320" s="20" t="s">
        <v>1729</v>
      </c>
    </row>
    <row r="1321" spans="2:65" s="1" customFormat="1" ht="16.5" customHeight="1">
      <c r="B1321" s="37"/>
      <c r="C1321" s="186" t="s">
        <v>1730</v>
      </c>
      <c r="D1321" s="186" t="s">
        <v>220</v>
      </c>
      <c r="E1321" s="187" t="s">
        <v>1731</v>
      </c>
      <c r="F1321" s="188" t="s">
        <v>1732</v>
      </c>
      <c r="G1321" s="189" t="s">
        <v>236</v>
      </c>
      <c r="H1321" s="190">
        <v>668</v>
      </c>
      <c r="I1321" s="191"/>
      <c r="J1321" s="192">
        <f t="shared" si="290"/>
        <v>0</v>
      </c>
      <c r="K1321" s="188" t="s">
        <v>224</v>
      </c>
      <c r="L1321" s="57"/>
      <c r="M1321" s="193" t="s">
        <v>21</v>
      </c>
      <c r="N1321" s="194" t="s">
        <v>43</v>
      </c>
      <c r="O1321" s="38"/>
      <c r="P1321" s="195">
        <f t="shared" si="291"/>
        <v>0</v>
      </c>
      <c r="Q1321" s="195">
        <v>0</v>
      </c>
      <c r="R1321" s="195">
        <f t="shared" si="292"/>
        <v>0</v>
      </c>
      <c r="S1321" s="195">
        <v>0</v>
      </c>
      <c r="T1321" s="196">
        <f t="shared" si="293"/>
        <v>0</v>
      </c>
      <c r="AR1321" s="20" t="s">
        <v>225</v>
      </c>
      <c r="AT1321" s="20" t="s">
        <v>220</v>
      </c>
      <c r="AU1321" s="20" t="s">
        <v>82</v>
      </c>
      <c r="AY1321" s="20" t="s">
        <v>219</v>
      </c>
      <c r="BE1321" s="197">
        <f t="shared" si="294"/>
        <v>0</v>
      </c>
      <c r="BF1321" s="197">
        <f t="shared" si="295"/>
        <v>0</v>
      </c>
      <c r="BG1321" s="197">
        <f t="shared" si="296"/>
        <v>0</v>
      </c>
      <c r="BH1321" s="197">
        <f t="shared" si="297"/>
        <v>0</v>
      </c>
      <c r="BI1321" s="197">
        <f t="shared" si="298"/>
        <v>0</v>
      </c>
      <c r="BJ1321" s="20" t="s">
        <v>80</v>
      </c>
      <c r="BK1321" s="197">
        <f t="shared" si="299"/>
        <v>0</v>
      </c>
      <c r="BL1321" s="20" t="s">
        <v>225</v>
      </c>
      <c r="BM1321" s="20" t="s">
        <v>1733</v>
      </c>
    </row>
    <row r="1322" spans="2:63" s="10" customFormat="1" ht="29.85" customHeight="1">
      <c r="B1322" s="172"/>
      <c r="C1322" s="173"/>
      <c r="D1322" s="174" t="s">
        <v>71</v>
      </c>
      <c r="E1322" s="198" t="s">
        <v>1734</v>
      </c>
      <c r="F1322" s="198" t="s">
        <v>1735</v>
      </c>
      <c r="G1322" s="173"/>
      <c r="H1322" s="173"/>
      <c r="I1322" s="176"/>
      <c r="J1322" s="199">
        <f>BK1322</f>
        <v>0</v>
      </c>
      <c r="K1322" s="173"/>
      <c r="L1322" s="178"/>
      <c r="M1322" s="179"/>
      <c r="N1322" s="180"/>
      <c r="O1322" s="180"/>
      <c r="P1322" s="181">
        <f>SUM(P1323:P1330)</f>
        <v>0</v>
      </c>
      <c r="Q1322" s="180"/>
      <c r="R1322" s="181">
        <f>SUM(R1323:R1330)</f>
        <v>0</v>
      </c>
      <c r="S1322" s="180"/>
      <c r="T1322" s="182">
        <f>SUM(T1323:T1330)</f>
        <v>0</v>
      </c>
      <c r="AR1322" s="183" t="s">
        <v>80</v>
      </c>
      <c r="AT1322" s="184" t="s">
        <v>71</v>
      </c>
      <c r="AU1322" s="184" t="s">
        <v>80</v>
      </c>
      <c r="AY1322" s="183" t="s">
        <v>219</v>
      </c>
      <c r="BK1322" s="185">
        <f>SUM(BK1323:BK1330)</f>
        <v>0</v>
      </c>
    </row>
    <row r="1323" spans="2:65" s="1" customFormat="1" ht="16.5" customHeight="1">
      <c r="B1323" s="37"/>
      <c r="C1323" s="186" t="s">
        <v>860</v>
      </c>
      <c r="D1323" s="186" t="s">
        <v>220</v>
      </c>
      <c r="E1323" s="187" t="s">
        <v>1736</v>
      </c>
      <c r="F1323" s="188" t="s">
        <v>1737</v>
      </c>
      <c r="G1323" s="189" t="s">
        <v>1738</v>
      </c>
      <c r="H1323" s="190">
        <v>64</v>
      </c>
      <c r="I1323" s="191"/>
      <c r="J1323" s="192">
        <f aca="true" t="shared" si="300" ref="J1323:J1330">ROUND(I1323*H1323,2)</f>
        <v>0</v>
      </c>
      <c r="K1323" s="188" t="s">
        <v>224</v>
      </c>
      <c r="L1323" s="57"/>
      <c r="M1323" s="193" t="s">
        <v>21</v>
      </c>
      <c r="N1323" s="194" t="s">
        <v>43</v>
      </c>
      <c r="O1323" s="38"/>
      <c r="P1323" s="195">
        <f aca="true" t="shared" si="301" ref="P1323:P1330">O1323*H1323</f>
        <v>0</v>
      </c>
      <c r="Q1323" s="195">
        <v>0</v>
      </c>
      <c r="R1323" s="195">
        <f aca="true" t="shared" si="302" ref="R1323:R1330">Q1323*H1323</f>
        <v>0</v>
      </c>
      <c r="S1323" s="195">
        <v>0</v>
      </c>
      <c r="T1323" s="196">
        <f aca="true" t="shared" si="303" ref="T1323:T1330">S1323*H1323</f>
        <v>0</v>
      </c>
      <c r="AR1323" s="20" t="s">
        <v>225</v>
      </c>
      <c r="AT1323" s="20" t="s">
        <v>220</v>
      </c>
      <c r="AU1323" s="20" t="s">
        <v>82</v>
      </c>
      <c r="AY1323" s="20" t="s">
        <v>219</v>
      </c>
      <c r="BE1323" s="197">
        <f aca="true" t="shared" si="304" ref="BE1323:BE1330">IF(N1323="základní",J1323,0)</f>
        <v>0</v>
      </c>
      <c r="BF1323" s="197">
        <f aca="true" t="shared" si="305" ref="BF1323:BF1330">IF(N1323="snížená",J1323,0)</f>
        <v>0</v>
      </c>
      <c r="BG1323" s="197">
        <f aca="true" t="shared" si="306" ref="BG1323:BG1330">IF(N1323="zákl. přenesená",J1323,0)</f>
        <v>0</v>
      </c>
      <c r="BH1323" s="197">
        <f aca="true" t="shared" si="307" ref="BH1323:BH1330">IF(N1323="sníž. přenesená",J1323,0)</f>
        <v>0</v>
      </c>
      <c r="BI1323" s="197">
        <f aca="true" t="shared" si="308" ref="BI1323:BI1330">IF(N1323="nulová",J1323,0)</f>
        <v>0</v>
      </c>
      <c r="BJ1323" s="20" t="s">
        <v>80</v>
      </c>
      <c r="BK1323" s="197">
        <f aca="true" t="shared" si="309" ref="BK1323:BK1330">ROUND(I1323*H1323,2)</f>
        <v>0</v>
      </c>
      <c r="BL1323" s="20" t="s">
        <v>225</v>
      </c>
      <c r="BM1323" s="20" t="s">
        <v>1739</v>
      </c>
    </row>
    <row r="1324" spans="2:65" s="1" customFormat="1" ht="16.5" customHeight="1">
      <c r="B1324" s="37"/>
      <c r="C1324" s="186" t="s">
        <v>1740</v>
      </c>
      <c r="D1324" s="186" t="s">
        <v>220</v>
      </c>
      <c r="E1324" s="187" t="s">
        <v>1741</v>
      </c>
      <c r="F1324" s="188" t="s">
        <v>1742</v>
      </c>
      <c r="G1324" s="189" t="s">
        <v>1738</v>
      </c>
      <c r="H1324" s="190">
        <v>50</v>
      </c>
      <c r="I1324" s="191"/>
      <c r="J1324" s="192">
        <f t="shared" si="300"/>
        <v>0</v>
      </c>
      <c r="K1324" s="188" t="s">
        <v>224</v>
      </c>
      <c r="L1324" s="57"/>
      <c r="M1324" s="193" t="s">
        <v>21</v>
      </c>
      <c r="N1324" s="194" t="s">
        <v>43</v>
      </c>
      <c r="O1324" s="38"/>
      <c r="P1324" s="195">
        <f t="shared" si="301"/>
        <v>0</v>
      </c>
      <c r="Q1324" s="195">
        <v>0</v>
      </c>
      <c r="R1324" s="195">
        <f t="shared" si="302"/>
        <v>0</v>
      </c>
      <c r="S1324" s="195">
        <v>0</v>
      </c>
      <c r="T1324" s="196">
        <f t="shared" si="303"/>
        <v>0</v>
      </c>
      <c r="AR1324" s="20" t="s">
        <v>225</v>
      </c>
      <c r="AT1324" s="20" t="s">
        <v>220</v>
      </c>
      <c r="AU1324" s="20" t="s">
        <v>82</v>
      </c>
      <c r="AY1324" s="20" t="s">
        <v>219</v>
      </c>
      <c r="BE1324" s="197">
        <f t="shared" si="304"/>
        <v>0</v>
      </c>
      <c r="BF1324" s="197">
        <f t="shared" si="305"/>
        <v>0</v>
      </c>
      <c r="BG1324" s="197">
        <f t="shared" si="306"/>
        <v>0</v>
      </c>
      <c r="BH1324" s="197">
        <f t="shared" si="307"/>
        <v>0</v>
      </c>
      <c r="BI1324" s="197">
        <f t="shared" si="308"/>
        <v>0</v>
      </c>
      <c r="BJ1324" s="20" t="s">
        <v>80</v>
      </c>
      <c r="BK1324" s="197">
        <f t="shared" si="309"/>
        <v>0</v>
      </c>
      <c r="BL1324" s="20" t="s">
        <v>225</v>
      </c>
      <c r="BM1324" s="20" t="s">
        <v>1743</v>
      </c>
    </row>
    <row r="1325" spans="2:65" s="1" customFormat="1" ht="16.5" customHeight="1">
      <c r="B1325" s="37"/>
      <c r="C1325" s="186" t="s">
        <v>862</v>
      </c>
      <c r="D1325" s="186" t="s">
        <v>220</v>
      </c>
      <c r="E1325" s="187" t="s">
        <v>1744</v>
      </c>
      <c r="F1325" s="188" t="s">
        <v>1745</v>
      </c>
      <c r="G1325" s="189" t="s">
        <v>1738</v>
      </c>
      <c r="H1325" s="190">
        <v>260</v>
      </c>
      <c r="I1325" s="191"/>
      <c r="J1325" s="192">
        <f t="shared" si="300"/>
        <v>0</v>
      </c>
      <c r="K1325" s="188" t="s">
        <v>224</v>
      </c>
      <c r="L1325" s="57"/>
      <c r="M1325" s="193" t="s">
        <v>21</v>
      </c>
      <c r="N1325" s="194" t="s">
        <v>43</v>
      </c>
      <c r="O1325" s="38"/>
      <c r="P1325" s="195">
        <f t="shared" si="301"/>
        <v>0</v>
      </c>
      <c r="Q1325" s="195">
        <v>0</v>
      </c>
      <c r="R1325" s="195">
        <f t="shared" si="302"/>
        <v>0</v>
      </c>
      <c r="S1325" s="195">
        <v>0</v>
      </c>
      <c r="T1325" s="196">
        <f t="shared" si="303"/>
        <v>0</v>
      </c>
      <c r="AR1325" s="20" t="s">
        <v>225</v>
      </c>
      <c r="AT1325" s="20" t="s">
        <v>220</v>
      </c>
      <c r="AU1325" s="20" t="s">
        <v>82</v>
      </c>
      <c r="AY1325" s="20" t="s">
        <v>219</v>
      </c>
      <c r="BE1325" s="197">
        <f t="shared" si="304"/>
        <v>0</v>
      </c>
      <c r="BF1325" s="197">
        <f t="shared" si="305"/>
        <v>0</v>
      </c>
      <c r="BG1325" s="197">
        <f t="shared" si="306"/>
        <v>0</v>
      </c>
      <c r="BH1325" s="197">
        <f t="shared" si="307"/>
        <v>0</v>
      </c>
      <c r="BI1325" s="197">
        <f t="shared" si="308"/>
        <v>0</v>
      </c>
      <c r="BJ1325" s="20" t="s">
        <v>80</v>
      </c>
      <c r="BK1325" s="197">
        <f t="shared" si="309"/>
        <v>0</v>
      </c>
      <c r="BL1325" s="20" t="s">
        <v>225</v>
      </c>
      <c r="BM1325" s="20" t="s">
        <v>1746</v>
      </c>
    </row>
    <row r="1326" spans="2:65" s="1" customFormat="1" ht="16.5" customHeight="1">
      <c r="B1326" s="37"/>
      <c r="C1326" s="186" t="s">
        <v>1747</v>
      </c>
      <c r="D1326" s="186" t="s">
        <v>220</v>
      </c>
      <c r="E1326" s="187" t="s">
        <v>1748</v>
      </c>
      <c r="F1326" s="188" t="s">
        <v>1749</v>
      </c>
      <c r="G1326" s="189" t="s">
        <v>1738</v>
      </c>
      <c r="H1326" s="190">
        <v>120</v>
      </c>
      <c r="I1326" s="191"/>
      <c r="J1326" s="192">
        <f t="shared" si="300"/>
        <v>0</v>
      </c>
      <c r="K1326" s="188" t="s">
        <v>224</v>
      </c>
      <c r="L1326" s="57"/>
      <c r="M1326" s="193" t="s">
        <v>21</v>
      </c>
      <c r="N1326" s="194" t="s">
        <v>43</v>
      </c>
      <c r="O1326" s="38"/>
      <c r="P1326" s="195">
        <f t="shared" si="301"/>
        <v>0</v>
      </c>
      <c r="Q1326" s="195">
        <v>0</v>
      </c>
      <c r="R1326" s="195">
        <f t="shared" si="302"/>
        <v>0</v>
      </c>
      <c r="S1326" s="195">
        <v>0</v>
      </c>
      <c r="T1326" s="196">
        <f t="shared" si="303"/>
        <v>0</v>
      </c>
      <c r="AR1326" s="20" t="s">
        <v>225</v>
      </c>
      <c r="AT1326" s="20" t="s">
        <v>220</v>
      </c>
      <c r="AU1326" s="20" t="s">
        <v>82</v>
      </c>
      <c r="AY1326" s="20" t="s">
        <v>219</v>
      </c>
      <c r="BE1326" s="197">
        <f t="shared" si="304"/>
        <v>0</v>
      </c>
      <c r="BF1326" s="197">
        <f t="shared" si="305"/>
        <v>0</v>
      </c>
      <c r="BG1326" s="197">
        <f t="shared" si="306"/>
        <v>0</v>
      </c>
      <c r="BH1326" s="197">
        <f t="shared" si="307"/>
        <v>0</v>
      </c>
      <c r="BI1326" s="197">
        <f t="shared" si="308"/>
        <v>0</v>
      </c>
      <c r="BJ1326" s="20" t="s">
        <v>80</v>
      </c>
      <c r="BK1326" s="197">
        <f t="shared" si="309"/>
        <v>0</v>
      </c>
      <c r="BL1326" s="20" t="s">
        <v>225</v>
      </c>
      <c r="BM1326" s="20" t="s">
        <v>1750</v>
      </c>
    </row>
    <row r="1327" spans="2:65" s="1" customFormat="1" ht="16.5" customHeight="1">
      <c r="B1327" s="37"/>
      <c r="C1327" s="186" t="s">
        <v>863</v>
      </c>
      <c r="D1327" s="186" t="s">
        <v>220</v>
      </c>
      <c r="E1327" s="187" t="s">
        <v>1751</v>
      </c>
      <c r="F1327" s="188" t="s">
        <v>1752</v>
      </c>
      <c r="G1327" s="189" t="s">
        <v>1738</v>
      </c>
      <c r="H1327" s="190">
        <v>80</v>
      </c>
      <c r="I1327" s="191"/>
      <c r="J1327" s="192">
        <f t="shared" si="300"/>
        <v>0</v>
      </c>
      <c r="K1327" s="188" t="s">
        <v>224</v>
      </c>
      <c r="L1327" s="57"/>
      <c r="M1327" s="193" t="s">
        <v>21</v>
      </c>
      <c r="N1327" s="194" t="s">
        <v>43</v>
      </c>
      <c r="O1327" s="38"/>
      <c r="P1327" s="195">
        <f t="shared" si="301"/>
        <v>0</v>
      </c>
      <c r="Q1327" s="195">
        <v>0</v>
      </c>
      <c r="R1327" s="195">
        <f t="shared" si="302"/>
        <v>0</v>
      </c>
      <c r="S1327" s="195">
        <v>0</v>
      </c>
      <c r="T1327" s="196">
        <f t="shared" si="303"/>
        <v>0</v>
      </c>
      <c r="AR1327" s="20" t="s">
        <v>225</v>
      </c>
      <c r="AT1327" s="20" t="s">
        <v>220</v>
      </c>
      <c r="AU1327" s="20" t="s">
        <v>82</v>
      </c>
      <c r="AY1327" s="20" t="s">
        <v>219</v>
      </c>
      <c r="BE1327" s="197">
        <f t="shared" si="304"/>
        <v>0</v>
      </c>
      <c r="BF1327" s="197">
        <f t="shared" si="305"/>
        <v>0</v>
      </c>
      <c r="BG1327" s="197">
        <f t="shared" si="306"/>
        <v>0</v>
      </c>
      <c r="BH1327" s="197">
        <f t="shared" si="307"/>
        <v>0</v>
      </c>
      <c r="BI1327" s="197">
        <f t="shared" si="308"/>
        <v>0</v>
      </c>
      <c r="BJ1327" s="20" t="s">
        <v>80</v>
      </c>
      <c r="BK1327" s="197">
        <f t="shared" si="309"/>
        <v>0</v>
      </c>
      <c r="BL1327" s="20" t="s">
        <v>225</v>
      </c>
      <c r="BM1327" s="20" t="s">
        <v>1753</v>
      </c>
    </row>
    <row r="1328" spans="2:65" s="1" customFormat="1" ht="16.5" customHeight="1">
      <c r="B1328" s="37"/>
      <c r="C1328" s="186" t="s">
        <v>1754</v>
      </c>
      <c r="D1328" s="186" t="s">
        <v>220</v>
      </c>
      <c r="E1328" s="187" t="s">
        <v>1755</v>
      </c>
      <c r="F1328" s="188" t="s">
        <v>1756</v>
      </c>
      <c r="G1328" s="189" t="s">
        <v>1738</v>
      </c>
      <c r="H1328" s="190">
        <v>160</v>
      </c>
      <c r="I1328" s="191"/>
      <c r="J1328" s="192">
        <f t="shared" si="300"/>
        <v>0</v>
      </c>
      <c r="K1328" s="188" t="s">
        <v>224</v>
      </c>
      <c r="L1328" s="57"/>
      <c r="M1328" s="193" t="s">
        <v>21</v>
      </c>
      <c r="N1328" s="194" t="s">
        <v>43</v>
      </c>
      <c r="O1328" s="38"/>
      <c r="P1328" s="195">
        <f t="shared" si="301"/>
        <v>0</v>
      </c>
      <c r="Q1328" s="195">
        <v>0</v>
      </c>
      <c r="R1328" s="195">
        <f t="shared" si="302"/>
        <v>0</v>
      </c>
      <c r="S1328" s="195">
        <v>0</v>
      </c>
      <c r="T1328" s="196">
        <f t="shared" si="303"/>
        <v>0</v>
      </c>
      <c r="AR1328" s="20" t="s">
        <v>225</v>
      </c>
      <c r="AT1328" s="20" t="s">
        <v>220</v>
      </c>
      <c r="AU1328" s="20" t="s">
        <v>82</v>
      </c>
      <c r="AY1328" s="20" t="s">
        <v>219</v>
      </c>
      <c r="BE1328" s="197">
        <f t="shared" si="304"/>
        <v>0</v>
      </c>
      <c r="BF1328" s="197">
        <f t="shared" si="305"/>
        <v>0</v>
      </c>
      <c r="BG1328" s="197">
        <f t="shared" si="306"/>
        <v>0</v>
      </c>
      <c r="BH1328" s="197">
        <f t="shared" si="307"/>
        <v>0</v>
      </c>
      <c r="BI1328" s="197">
        <f t="shared" si="308"/>
        <v>0</v>
      </c>
      <c r="BJ1328" s="20" t="s">
        <v>80</v>
      </c>
      <c r="BK1328" s="197">
        <f t="shared" si="309"/>
        <v>0</v>
      </c>
      <c r="BL1328" s="20" t="s">
        <v>225</v>
      </c>
      <c r="BM1328" s="20" t="s">
        <v>1757</v>
      </c>
    </row>
    <row r="1329" spans="2:65" s="1" customFormat="1" ht="16.5" customHeight="1">
      <c r="B1329" s="37"/>
      <c r="C1329" s="186" t="s">
        <v>865</v>
      </c>
      <c r="D1329" s="186" t="s">
        <v>220</v>
      </c>
      <c r="E1329" s="187" t="s">
        <v>1758</v>
      </c>
      <c r="F1329" s="188" t="s">
        <v>1759</v>
      </c>
      <c r="G1329" s="189" t="s">
        <v>1738</v>
      </c>
      <c r="H1329" s="190">
        <v>100</v>
      </c>
      <c r="I1329" s="191"/>
      <c r="J1329" s="192">
        <f t="shared" si="300"/>
        <v>0</v>
      </c>
      <c r="K1329" s="188" t="s">
        <v>224</v>
      </c>
      <c r="L1329" s="57"/>
      <c r="M1329" s="193" t="s">
        <v>21</v>
      </c>
      <c r="N1329" s="194" t="s">
        <v>43</v>
      </c>
      <c r="O1329" s="38"/>
      <c r="P1329" s="195">
        <f t="shared" si="301"/>
        <v>0</v>
      </c>
      <c r="Q1329" s="195">
        <v>0</v>
      </c>
      <c r="R1329" s="195">
        <f t="shared" si="302"/>
        <v>0</v>
      </c>
      <c r="S1329" s="195">
        <v>0</v>
      </c>
      <c r="T1329" s="196">
        <f t="shared" si="303"/>
        <v>0</v>
      </c>
      <c r="AR1329" s="20" t="s">
        <v>225</v>
      </c>
      <c r="AT1329" s="20" t="s">
        <v>220</v>
      </c>
      <c r="AU1329" s="20" t="s">
        <v>82</v>
      </c>
      <c r="AY1329" s="20" t="s">
        <v>219</v>
      </c>
      <c r="BE1329" s="197">
        <f t="shared" si="304"/>
        <v>0</v>
      </c>
      <c r="BF1329" s="197">
        <f t="shared" si="305"/>
        <v>0</v>
      </c>
      <c r="BG1329" s="197">
        <f t="shared" si="306"/>
        <v>0</v>
      </c>
      <c r="BH1329" s="197">
        <f t="shared" si="307"/>
        <v>0</v>
      </c>
      <c r="BI1329" s="197">
        <f t="shared" si="308"/>
        <v>0</v>
      </c>
      <c r="BJ1329" s="20" t="s">
        <v>80</v>
      </c>
      <c r="BK1329" s="197">
        <f t="shared" si="309"/>
        <v>0</v>
      </c>
      <c r="BL1329" s="20" t="s">
        <v>225</v>
      </c>
      <c r="BM1329" s="20" t="s">
        <v>1760</v>
      </c>
    </row>
    <row r="1330" spans="2:65" s="1" customFormat="1" ht="16.5" customHeight="1">
      <c r="B1330" s="37"/>
      <c r="C1330" s="186" t="s">
        <v>1761</v>
      </c>
      <c r="D1330" s="186" t="s">
        <v>220</v>
      </c>
      <c r="E1330" s="187" t="s">
        <v>1762</v>
      </c>
      <c r="F1330" s="188" t="s">
        <v>1763</v>
      </c>
      <c r="G1330" s="189" t="s">
        <v>1738</v>
      </c>
      <c r="H1330" s="190">
        <v>120</v>
      </c>
      <c r="I1330" s="191"/>
      <c r="J1330" s="192">
        <f t="shared" si="300"/>
        <v>0</v>
      </c>
      <c r="K1330" s="188" t="s">
        <v>224</v>
      </c>
      <c r="L1330" s="57"/>
      <c r="M1330" s="193" t="s">
        <v>21</v>
      </c>
      <c r="N1330" s="194" t="s">
        <v>43</v>
      </c>
      <c r="O1330" s="38"/>
      <c r="P1330" s="195">
        <f t="shared" si="301"/>
        <v>0</v>
      </c>
      <c r="Q1330" s="195">
        <v>0</v>
      </c>
      <c r="R1330" s="195">
        <f t="shared" si="302"/>
        <v>0</v>
      </c>
      <c r="S1330" s="195">
        <v>0</v>
      </c>
      <c r="T1330" s="196">
        <f t="shared" si="303"/>
        <v>0</v>
      </c>
      <c r="AR1330" s="20" t="s">
        <v>225</v>
      </c>
      <c r="AT1330" s="20" t="s">
        <v>220</v>
      </c>
      <c r="AU1330" s="20" t="s">
        <v>82</v>
      </c>
      <c r="AY1330" s="20" t="s">
        <v>219</v>
      </c>
      <c r="BE1330" s="197">
        <f t="shared" si="304"/>
        <v>0</v>
      </c>
      <c r="BF1330" s="197">
        <f t="shared" si="305"/>
        <v>0</v>
      </c>
      <c r="BG1330" s="197">
        <f t="shared" si="306"/>
        <v>0</v>
      </c>
      <c r="BH1330" s="197">
        <f t="shared" si="307"/>
        <v>0</v>
      </c>
      <c r="BI1330" s="197">
        <f t="shared" si="308"/>
        <v>0</v>
      </c>
      <c r="BJ1330" s="20" t="s">
        <v>80</v>
      </c>
      <c r="BK1330" s="197">
        <f t="shared" si="309"/>
        <v>0</v>
      </c>
      <c r="BL1330" s="20" t="s">
        <v>225</v>
      </c>
      <c r="BM1330" s="20" t="s">
        <v>1764</v>
      </c>
    </row>
    <row r="1331" spans="2:63" s="10" customFormat="1" ht="29.85" customHeight="1">
      <c r="B1331" s="172"/>
      <c r="C1331" s="173"/>
      <c r="D1331" s="174" t="s">
        <v>71</v>
      </c>
      <c r="E1331" s="198" t="s">
        <v>1765</v>
      </c>
      <c r="F1331" s="198" t="s">
        <v>1766</v>
      </c>
      <c r="G1331" s="173"/>
      <c r="H1331" s="173"/>
      <c r="I1331" s="176"/>
      <c r="J1331" s="199">
        <f>BK1331</f>
        <v>0</v>
      </c>
      <c r="K1331" s="173"/>
      <c r="L1331" s="178"/>
      <c r="M1331" s="179"/>
      <c r="N1331" s="180"/>
      <c r="O1331" s="180"/>
      <c r="P1331" s="181">
        <f>SUM(P1332:P1334)</f>
        <v>0</v>
      </c>
      <c r="Q1331" s="180"/>
      <c r="R1331" s="181">
        <f>SUM(R1332:R1334)</f>
        <v>0</v>
      </c>
      <c r="S1331" s="180"/>
      <c r="T1331" s="182">
        <f>SUM(T1332:T1334)</f>
        <v>0</v>
      </c>
      <c r="AR1331" s="183" t="s">
        <v>80</v>
      </c>
      <c r="AT1331" s="184" t="s">
        <v>71</v>
      </c>
      <c r="AU1331" s="184" t="s">
        <v>80</v>
      </c>
      <c r="AY1331" s="183" t="s">
        <v>219</v>
      </c>
      <c r="BK1331" s="185">
        <f>SUM(BK1332:BK1334)</f>
        <v>0</v>
      </c>
    </row>
    <row r="1332" spans="2:65" s="1" customFormat="1" ht="16.5" customHeight="1">
      <c r="B1332" s="37"/>
      <c r="C1332" s="186" t="s">
        <v>866</v>
      </c>
      <c r="D1332" s="186" t="s">
        <v>220</v>
      </c>
      <c r="E1332" s="187" t="s">
        <v>1767</v>
      </c>
      <c r="F1332" s="188" t="s">
        <v>1768</v>
      </c>
      <c r="G1332" s="189" t="s">
        <v>1738</v>
      </c>
      <c r="H1332" s="190">
        <v>50</v>
      </c>
      <c r="I1332" s="191"/>
      <c r="J1332" s="192">
        <f>ROUND(I1332*H1332,2)</f>
        <v>0</v>
      </c>
      <c r="K1332" s="188" t="s">
        <v>224</v>
      </c>
      <c r="L1332" s="57"/>
      <c r="M1332" s="193" t="s">
        <v>21</v>
      </c>
      <c r="N1332" s="194" t="s">
        <v>43</v>
      </c>
      <c r="O1332" s="38"/>
      <c r="P1332" s="195">
        <f>O1332*H1332</f>
        <v>0</v>
      </c>
      <c r="Q1332" s="195">
        <v>0</v>
      </c>
      <c r="R1332" s="195">
        <f>Q1332*H1332</f>
        <v>0</v>
      </c>
      <c r="S1332" s="195">
        <v>0</v>
      </c>
      <c r="T1332" s="196">
        <f>S1332*H1332</f>
        <v>0</v>
      </c>
      <c r="AR1332" s="20" t="s">
        <v>225</v>
      </c>
      <c r="AT1332" s="20" t="s">
        <v>220</v>
      </c>
      <c r="AU1332" s="20" t="s">
        <v>82</v>
      </c>
      <c r="AY1332" s="20" t="s">
        <v>219</v>
      </c>
      <c r="BE1332" s="197">
        <f>IF(N1332="základní",J1332,0)</f>
        <v>0</v>
      </c>
      <c r="BF1332" s="197">
        <f>IF(N1332="snížená",J1332,0)</f>
        <v>0</v>
      </c>
      <c r="BG1332" s="197">
        <f>IF(N1332="zákl. přenesená",J1332,0)</f>
        <v>0</v>
      </c>
      <c r="BH1332" s="197">
        <f>IF(N1332="sníž. přenesená",J1332,0)</f>
        <v>0</v>
      </c>
      <c r="BI1332" s="197">
        <f>IF(N1332="nulová",J1332,0)</f>
        <v>0</v>
      </c>
      <c r="BJ1332" s="20" t="s">
        <v>80</v>
      </c>
      <c r="BK1332" s="197">
        <f>ROUND(I1332*H1332,2)</f>
        <v>0</v>
      </c>
      <c r="BL1332" s="20" t="s">
        <v>225</v>
      </c>
      <c r="BM1332" s="20" t="s">
        <v>1769</v>
      </c>
    </row>
    <row r="1333" spans="2:65" s="1" customFormat="1" ht="16.5" customHeight="1">
      <c r="B1333" s="37"/>
      <c r="C1333" s="186" t="s">
        <v>1770</v>
      </c>
      <c r="D1333" s="186" t="s">
        <v>220</v>
      </c>
      <c r="E1333" s="187" t="s">
        <v>1771</v>
      </c>
      <c r="F1333" s="188" t="s">
        <v>1772</v>
      </c>
      <c r="G1333" s="189" t="s">
        <v>1738</v>
      </c>
      <c r="H1333" s="190">
        <v>60</v>
      </c>
      <c r="I1333" s="191"/>
      <c r="J1333" s="192">
        <f>ROUND(I1333*H1333,2)</f>
        <v>0</v>
      </c>
      <c r="K1333" s="188" t="s">
        <v>224</v>
      </c>
      <c r="L1333" s="57"/>
      <c r="M1333" s="193" t="s">
        <v>21</v>
      </c>
      <c r="N1333" s="194" t="s">
        <v>43</v>
      </c>
      <c r="O1333" s="38"/>
      <c r="P1333" s="195">
        <f>O1333*H1333</f>
        <v>0</v>
      </c>
      <c r="Q1333" s="195">
        <v>0</v>
      </c>
      <c r="R1333" s="195">
        <f>Q1333*H1333</f>
        <v>0</v>
      </c>
      <c r="S1333" s="195">
        <v>0</v>
      </c>
      <c r="T1333" s="196">
        <f>S1333*H1333</f>
        <v>0</v>
      </c>
      <c r="AR1333" s="20" t="s">
        <v>225</v>
      </c>
      <c r="AT1333" s="20" t="s">
        <v>220</v>
      </c>
      <c r="AU1333" s="20" t="s">
        <v>82</v>
      </c>
      <c r="AY1333" s="20" t="s">
        <v>219</v>
      </c>
      <c r="BE1333" s="197">
        <f>IF(N1333="základní",J1333,0)</f>
        <v>0</v>
      </c>
      <c r="BF1333" s="197">
        <f>IF(N1333="snížená",J1333,0)</f>
        <v>0</v>
      </c>
      <c r="BG1333" s="197">
        <f>IF(N1333="zákl. přenesená",J1333,0)</f>
        <v>0</v>
      </c>
      <c r="BH1333" s="197">
        <f>IF(N1333="sníž. přenesená",J1333,0)</f>
        <v>0</v>
      </c>
      <c r="BI1333" s="197">
        <f>IF(N1333="nulová",J1333,0)</f>
        <v>0</v>
      </c>
      <c r="BJ1333" s="20" t="s">
        <v>80</v>
      </c>
      <c r="BK1333" s="197">
        <f>ROUND(I1333*H1333,2)</f>
        <v>0</v>
      </c>
      <c r="BL1333" s="20" t="s">
        <v>225</v>
      </c>
      <c r="BM1333" s="20" t="s">
        <v>1773</v>
      </c>
    </row>
    <row r="1334" spans="2:65" s="1" customFormat="1" ht="16.5" customHeight="1">
      <c r="B1334" s="37"/>
      <c r="C1334" s="186" t="s">
        <v>868</v>
      </c>
      <c r="D1334" s="186" t="s">
        <v>220</v>
      </c>
      <c r="E1334" s="187" t="s">
        <v>1774</v>
      </c>
      <c r="F1334" s="188" t="s">
        <v>1775</v>
      </c>
      <c r="G1334" s="189" t="s">
        <v>1738</v>
      </c>
      <c r="H1334" s="190">
        <v>80</v>
      </c>
      <c r="I1334" s="191"/>
      <c r="J1334" s="192">
        <f>ROUND(I1334*H1334,2)</f>
        <v>0</v>
      </c>
      <c r="K1334" s="188" t="s">
        <v>224</v>
      </c>
      <c r="L1334" s="57"/>
      <c r="M1334" s="193" t="s">
        <v>21</v>
      </c>
      <c r="N1334" s="194" t="s">
        <v>43</v>
      </c>
      <c r="O1334" s="38"/>
      <c r="P1334" s="195">
        <f>O1334*H1334</f>
        <v>0</v>
      </c>
      <c r="Q1334" s="195">
        <v>0</v>
      </c>
      <c r="R1334" s="195">
        <f>Q1334*H1334</f>
        <v>0</v>
      </c>
      <c r="S1334" s="195">
        <v>0</v>
      </c>
      <c r="T1334" s="196">
        <f>S1334*H1334</f>
        <v>0</v>
      </c>
      <c r="AR1334" s="20" t="s">
        <v>225</v>
      </c>
      <c r="AT1334" s="20" t="s">
        <v>220</v>
      </c>
      <c r="AU1334" s="20" t="s">
        <v>82</v>
      </c>
      <c r="AY1334" s="20" t="s">
        <v>219</v>
      </c>
      <c r="BE1334" s="197">
        <f>IF(N1334="základní",J1334,0)</f>
        <v>0</v>
      </c>
      <c r="BF1334" s="197">
        <f>IF(N1334="snížená",J1334,0)</f>
        <v>0</v>
      </c>
      <c r="BG1334" s="197">
        <f>IF(N1334="zákl. přenesená",J1334,0)</f>
        <v>0</v>
      </c>
      <c r="BH1334" s="197">
        <f>IF(N1334="sníž. přenesená",J1334,0)</f>
        <v>0</v>
      </c>
      <c r="BI1334" s="197">
        <f>IF(N1334="nulová",J1334,0)</f>
        <v>0</v>
      </c>
      <c r="BJ1334" s="20" t="s">
        <v>80</v>
      </c>
      <c r="BK1334" s="197">
        <f>ROUND(I1334*H1334,2)</f>
        <v>0</v>
      </c>
      <c r="BL1334" s="20" t="s">
        <v>225</v>
      </c>
      <c r="BM1334" s="20" t="s">
        <v>1776</v>
      </c>
    </row>
    <row r="1335" spans="2:63" s="10" customFormat="1" ht="29.85" customHeight="1">
      <c r="B1335" s="172"/>
      <c r="C1335" s="173"/>
      <c r="D1335" s="174" t="s">
        <v>71</v>
      </c>
      <c r="E1335" s="198" t="s">
        <v>1777</v>
      </c>
      <c r="F1335" s="198" t="s">
        <v>1778</v>
      </c>
      <c r="G1335" s="173"/>
      <c r="H1335" s="173"/>
      <c r="I1335" s="176"/>
      <c r="J1335" s="199">
        <f>BK1335</f>
        <v>0</v>
      </c>
      <c r="K1335" s="173"/>
      <c r="L1335" s="178"/>
      <c r="M1335" s="179"/>
      <c r="N1335" s="180"/>
      <c r="O1335" s="180"/>
      <c r="P1335" s="181">
        <f>SUM(P1336:P1339)</f>
        <v>0</v>
      </c>
      <c r="Q1335" s="180"/>
      <c r="R1335" s="181">
        <f>SUM(R1336:R1339)</f>
        <v>0</v>
      </c>
      <c r="S1335" s="180"/>
      <c r="T1335" s="182">
        <f>SUM(T1336:T1339)</f>
        <v>0</v>
      </c>
      <c r="AR1335" s="183" t="s">
        <v>80</v>
      </c>
      <c r="AT1335" s="184" t="s">
        <v>71</v>
      </c>
      <c r="AU1335" s="184" t="s">
        <v>80</v>
      </c>
      <c r="AY1335" s="183" t="s">
        <v>219</v>
      </c>
      <c r="BK1335" s="185">
        <f>SUM(BK1336:BK1339)</f>
        <v>0</v>
      </c>
    </row>
    <row r="1336" spans="2:65" s="1" customFormat="1" ht="16.5" customHeight="1">
      <c r="B1336" s="37"/>
      <c r="C1336" s="186" t="s">
        <v>1779</v>
      </c>
      <c r="D1336" s="186" t="s">
        <v>220</v>
      </c>
      <c r="E1336" s="187" t="s">
        <v>1780</v>
      </c>
      <c r="F1336" s="188" t="s">
        <v>1781</v>
      </c>
      <c r="G1336" s="189" t="s">
        <v>1738</v>
      </c>
      <c r="H1336" s="190">
        <v>80</v>
      </c>
      <c r="I1336" s="191"/>
      <c r="J1336" s="192">
        <f>ROUND(I1336*H1336,2)</f>
        <v>0</v>
      </c>
      <c r="K1336" s="188" t="s">
        <v>224</v>
      </c>
      <c r="L1336" s="57"/>
      <c r="M1336" s="193" t="s">
        <v>21</v>
      </c>
      <c r="N1336" s="194" t="s">
        <v>43</v>
      </c>
      <c r="O1336" s="38"/>
      <c r="P1336" s="195">
        <f>O1336*H1336</f>
        <v>0</v>
      </c>
      <c r="Q1336" s="195">
        <v>0</v>
      </c>
      <c r="R1336" s="195">
        <f>Q1336*H1336</f>
        <v>0</v>
      </c>
      <c r="S1336" s="195">
        <v>0</v>
      </c>
      <c r="T1336" s="196">
        <f>S1336*H1336</f>
        <v>0</v>
      </c>
      <c r="AR1336" s="20" t="s">
        <v>225</v>
      </c>
      <c r="AT1336" s="20" t="s">
        <v>220</v>
      </c>
      <c r="AU1336" s="20" t="s">
        <v>82</v>
      </c>
      <c r="AY1336" s="20" t="s">
        <v>219</v>
      </c>
      <c r="BE1336" s="197">
        <f>IF(N1336="základní",J1336,0)</f>
        <v>0</v>
      </c>
      <c r="BF1336" s="197">
        <f>IF(N1336="snížená",J1336,0)</f>
        <v>0</v>
      </c>
      <c r="BG1336" s="197">
        <f>IF(N1336="zákl. přenesená",J1336,0)</f>
        <v>0</v>
      </c>
      <c r="BH1336" s="197">
        <f>IF(N1336="sníž. přenesená",J1336,0)</f>
        <v>0</v>
      </c>
      <c r="BI1336" s="197">
        <f>IF(N1336="nulová",J1336,0)</f>
        <v>0</v>
      </c>
      <c r="BJ1336" s="20" t="s">
        <v>80</v>
      </c>
      <c r="BK1336" s="197">
        <f>ROUND(I1336*H1336,2)</f>
        <v>0</v>
      </c>
      <c r="BL1336" s="20" t="s">
        <v>225</v>
      </c>
      <c r="BM1336" s="20" t="s">
        <v>1782</v>
      </c>
    </row>
    <row r="1337" spans="2:65" s="1" customFormat="1" ht="16.5" customHeight="1">
      <c r="B1337" s="37"/>
      <c r="C1337" s="186" t="s">
        <v>870</v>
      </c>
      <c r="D1337" s="186" t="s">
        <v>220</v>
      </c>
      <c r="E1337" s="187" t="s">
        <v>1783</v>
      </c>
      <c r="F1337" s="188" t="s">
        <v>1784</v>
      </c>
      <c r="G1337" s="189" t="s">
        <v>1738</v>
      </c>
      <c r="H1337" s="190">
        <v>50</v>
      </c>
      <c r="I1337" s="191"/>
      <c r="J1337" s="192">
        <f>ROUND(I1337*H1337,2)</f>
        <v>0</v>
      </c>
      <c r="K1337" s="188" t="s">
        <v>224</v>
      </c>
      <c r="L1337" s="57"/>
      <c r="M1337" s="193" t="s">
        <v>21</v>
      </c>
      <c r="N1337" s="194" t="s">
        <v>43</v>
      </c>
      <c r="O1337" s="38"/>
      <c r="P1337" s="195">
        <f>O1337*H1337</f>
        <v>0</v>
      </c>
      <c r="Q1337" s="195">
        <v>0</v>
      </c>
      <c r="R1337" s="195">
        <f>Q1337*H1337</f>
        <v>0</v>
      </c>
      <c r="S1337" s="195">
        <v>0</v>
      </c>
      <c r="T1337" s="196">
        <f>S1337*H1337</f>
        <v>0</v>
      </c>
      <c r="AR1337" s="20" t="s">
        <v>225</v>
      </c>
      <c r="AT1337" s="20" t="s">
        <v>220</v>
      </c>
      <c r="AU1337" s="20" t="s">
        <v>82</v>
      </c>
      <c r="AY1337" s="20" t="s">
        <v>219</v>
      </c>
      <c r="BE1337" s="197">
        <f>IF(N1337="základní",J1337,0)</f>
        <v>0</v>
      </c>
      <c r="BF1337" s="197">
        <f>IF(N1337="snížená",J1337,0)</f>
        <v>0</v>
      </c>
      <c r="BG1337" s="197">
        <f>IF(N1337="zákl. přenesená",J1337,0)</f>
        <v>0</v>
      </c>
      <c r="BH1337" s="197">
        <f>IF(N1337="sníž. přenesená",J1337,0)</f>
        <v>0</v>
      </c>
      <c r="BI1337" s="197">
        <f>IF(N1337="nulová",J1337,0)</f>
        <v>0</v>
      </c>
      <c r="BJ1337" s="20" t="s">
        <v>80</v>
      </c>
      <c r="BK1337" s="197">
        <f>ROUND(I1337*H1337,2)</f>
        <v>0</v>
      </c>
      <c r="BL1337" s="20" t="s">
        <v>225</v>
      </c>
      <c r="BM1337" s="20" t="s">
        <v>1785</v>
      </c>
    </row>
    <row r="1338" spans="2:65" s="1" customFormat="1" ht="16.5" customHeight="1">
      <c r="B1338" s="37"/>
      <c r="C1338" s="186" t="s">
        <v>1786</v>
      </c>
      <c r="D1338" s="186" t="s">
        <v>220</v>
      </c>
      <c r="E1338" s="187" t="s">
        <v>1787</v>
      </c>
      <c r="F1338" s="188" t="s">
        <v>1788</v>
      </c>
      <c r="G1338" s="189" t="s">
        <v>1738</v>
      </c>
      <c r="H1338" s="190">
        <v>40</v>
      </c>
      <c r="I1338" s="191"/>
      <c r="J1338" s="192">
        <f>ROUND(I1338*H1338,2)</f>
        <v>0</v>
      </c>
      <c r="K1338" s="188" t="s">
        <v>224</v>
      </c>
      <c r="L1338" s="57"/>
      <c r="M1338" s="193" t="s">
        <v>21</v>
      </c>
      <c r="N1338" s="194" t="s">
        <v>43</v>
      </c>
      <c r="O1338" s="38"/>
      <c r="P1338" s="195">
        <f>O1338*H1338</f>
        <v>0</v>
      </c>
      <c r="Q1338" s="195">
        <v>0</v>
      </c>
      <c r="R1338" s="195">
        <f>Q1338*H1338</f>
        <v>0</v>
      </c>
      <c r="S1338" s="195">
        <v>0</v>
      </c>
      <c r="T1338" s="196">
        <f>S1338*H1338</f>
        <v>0</v>
      </c>
      <c r="AR1338" s="20" t="s">
        <v>225</v>
      </c>
      <c r="AT1338" s="20" t="s">
        <v>220</v>
      </c>
      <c r="AU1338" s="20" t="s">
        <v>82</v>
      </c>
      <c r="AY1338" s="20" t="s">
        <v>219</v>
      </c>
      <c r="BE1338" s="197">
        <f>IF(N1338="základní",J1338,0)</f>
        <v>0</v>
      </c>
      <c r="BF1338" s="197">
        <f>IF(N1338="snížená",J1338,0)</f>
        <v>0</v>
      </c>
      <c r="BG1338" s="197">
        <f>IF(N1338="zákl. přenesená",J1338,0)</f>
        <v>0</v>
      </c>
      <c r="BH1338" s="197">
        <f>IF(N1338="sníž. přenesená",J1338,0)</f>
        <v>0</v>
      </c>
      <c r="BI1338" s="197">
        <f>IF(N1338="nulová",J1338,0)</f>
        <v>0</v>
      </c>
      <c r="BJ1338" s="20" t="s">
        <v>80</v>
      </c>
      <c r="BK1338" s="197">
        <f>ROUND(I1338*H1338,2)</f>
        <v>0</v>
      </c>
      <c r="BL1338" s="20" t="s">
        <v>225</v>
      </c>
      <c r="BM1338" s="20" t="s">
        <v>1789</v>
      </c>
    </row>
    <row r="1339" spans="2:65" s="1" customFormat="1" ht="16.5" customHeight="1">
      <c r="B1339" s="37"/>
      <c r="C1339" s="186" t="s">
        <v>872</v>
      </c>
      <c r="D1339" s="186" t="s">
        <v>220</v>
      </c>
      <c r="E1339" s="187" t="s">
        <v>1790</v>
      </c>
      <c r="F1339" s="188" t="s">
        <v>1791</v>
      </c>
      <c r="G1339" s="189" t="s">
        <v>223</v>
      </c>
      <c r="H1339" s="190">
        <v>1</v>
      </c>
      <c r="I1339" s="191"/>
      <c r="J1339" s="192">
        <f>ROUND(I1339*H1339,2)</f>
        <v>0</v>
      </c>
      <c r="K1339" s="188" t="s">
        <v>224</v>
      </c>
      <c r="L1339" s="57"/>
      <c r="M1339" s="193" t="s">
        <v>21</v>
      </c>
      <c r="N1339" s="194" t="s">
        <v>43</v>
      </c>
      <c r="O1339" s="38"/>
      <c r="P1339" s="195">
        <f>O1339*H1339</f>
        <v>0</v>
      </c>
      <c r="Q1339" s="195">
        <v>0</v>
      </c>
      <c r="R1339" s="195">
        <f>Q1339*H1339</f>
        <v>0</v>
      </c>
      <c r="S1339" s="195">
        <v>0</v>
      </c>
      <c r="T1339" s="196">
        <f>S1339*H1339</f>
        <v>0</v>
      </c>
      <c r="AR1339" s="20" t="s">
        <v>225</v>
      </c>
      <c r="AT1339" s="20" t="s">
        <v>220</v>
      </c>
      <c r="AU1339" s="20" t="s">
        <v>82</v>
      </c>
      <c r="AY1339" s="20" t="s">
        <v>219</v>
      </c>
      <c r="BE1339" s="197">
        <f>IF(N1339="základní",J1339,0)</f>
        <v>0</v>
      </c>
      <c r="BF1339" s="197">
        <f>IF(N1339="snížená",J1339,0)</f>
        <v>0</v>
      </c>
      <c r="BG1339" s="197">
        <f>IF(N1339="zákl. přenesená",J1339,0)</f>
        <v>0</v>
      </c>
      <c r="BH1339" s="197">
        <f>IF(N1339="sníž. přenesená",J1339,0)</f>
        <v>0</v>
      </c>
      <c r="BI1339" s="197">
        <f>IF(N1339="nulová",J1339,0)</f>
        <v>0</v>
      </c>
      <c r="BJ1339" s="20" t="s">
        <v>80</v>
      </c>
      <c r="BK1339" s="197">
        <f>ROUND(I1339*H1339,2)</f>
        <v>0</v>
      </c>
      <c r="BL1339" s="20" t="s">
        <v>225</v>
      </c>
      <c r="BM1339" s="20" t="s">
        <v>1792</v>
      </c>
    </row>
    <row r="1340" spans="2:63" s="10" customFormat="1" ht="29.85" customHeight="1">
      <c r="B1340" s="172"/>
      <c r="C1340" s="173"/>
      <c r="D1340" s="174" t="s">
        <v>71</v>
      </c>
      <c r="E1340" s="198" t="s">
        <v>1793</v>
      </c>
      <c r="F1340" s="198" t="s">
        <v>1794</v>
      </c>
      <c r="G1340" s="173"/>
      <c r="H1340" s="173"/>
      <c r="I1340" s="176"/>
      <c r="J1340" s="199">
        <f>BK1340</f>
        <v>0</v>
      </c>
      <c r="K1340" s="173"/>
      <c r="L1340" s="178"/>
      <c r="M1340" s="179"/>
      <c r="N1340" s="180"/>
      <c r="O1340" s="180"/>
      <c r="P1340" s="181">
        <f>SUM(P1341:P1342)</f>
        <v>0</v>
      </c>
      <c r="Q1340" s="180"/>
      <c r="R1340" s="181">
        <f>SUM(R1341:R1342)</f>
        <v>0</v>
      </c>
      <c r="S1340" s="180"/>
      <c r="T1340" s="182">
        <f>SUM(T1341:T1342)</f>
        <v>0</v>
      </c>
      <c r="AR1340" s="183" t="s">
        <v>80</v>
      </c>
      <c r="AT1340" s="184" t="s">
        <v>71</v>
      </c>
      <c r="AU1340" s="184" t="s">
        <v>80</v>
      </c>
      <c r="AY1340" s="183" t="s">
        <v>219</v>
      </c>
      <c r="BK1340" s="185">
        <f>SUM(BK1341:BK1342)</f>
        <v>0</v>
      </c>
    </row>
    <row r="1341" spans="2:65" s="1" customFormat="1" ht="16.5" customHeight="1">
      <c r="B1341" s="37"/>
      <c r="C1341" s="186" t="s">
        <v>1795</v>
      </c>
      <c r="D1341" s="186" t="s">
        <v>220</v>
      </c>
      <c r="E1341" s="187" t="s">
        <v>1796</v>
      </c>
      <c r="F1341" s="188" t="s">
        <v>1797</v>
      </c>
      <c r="G1341" s="189" t="s">
        <v>1738</v>
      </c>
      <c r="H1341" s="190">
        <v>150</v>
      </c>
      <c r="I1341" s="191"/>
      <c r="J1341" s="192">
        <f>ROUND(I1341*H1341,2)</f>
        <v>0</v>
      </c>
      <c r="K1341" s="188" t="s">
        <v>224</v>
      </c>
      <c r="L1341" s="57"/>
      <c r="M1341" s="193" t="s">
        <v>21</v>
      </c>
      <c r="N1341" s="194" t="s">
        <v>43</v>
      </c>
      <c r="O1341" s="38"/>
      <c r="P1341" s="195">
        <f>O1341*H1341</f>
        <v>0</v>
      </c>
      <c r="Q1341" s="195">
        <v>0</v>
      </c>
      <c r="R1341" s="195">
        <f>Q1341*H1341</f>
        <v>0</v>
      </c>
      <c r="S1341" s="195">
        <v>0</v>
      </c>
      <c r="T1341" s="196">
        <f>S1341*H1341</f>
        <v>0</v>
      </c>
      <c r="AR1341" s="20" t="s">
        <v>225</v>
      </c>
      <c r="AT1341" s="20" t="s">
        <v>220</v>
      </c>
      <c r="AU1341" s="20" t="s">
        <v>82</v>
      </c>
      <c r="AY1341" s="20" t="s">
        <v>219</v>
      </c>
      <c r="BE1341" s="197">
        <f>IF(N1341="základní",J1341,0)</f>
        <v>0</v>
      </c>
      <c r="BF1341" s="197">
        <f>IF(N1341="snížená",J1341,0)</f>
        <v>0</v>
      </c>
      <c r="BG1341" s="197">
        <f>IF(N1341="zákl. přenesená",J1341,0)</f>
        <v>0</v>
      </c>
      <c r="BH1341" s="197">
        <f>IF(N1341="sníž. přenesená",J1341,0)</f>
        <v>0</v>
      </c>
      <c r="BI1341" s="197">
        <f>IF(N1341="nulová",J1341,0)</f>
        <v>0</v>
      </c>
      <c r="BJ1341" s="20" t="s">
        <v>80</v>
      </c>
      <c r="BK1341" s="197">
        <f>ROUND(I1341*H1341,2)</f>
        <v>0</v>
      </c>
      <c r="BL1341" s="20" t="s">
        <v>225</v>
      </c>
      <c r="BM1341" s="20" t="s">
        <v>1798</v>
      </c>
    </row>
    <row r="1342" spans="2:65" s="1" customFormat="1" ht="16.5" customHeight="1">
      <c r="B1342" s="37"/>
      <c r="C1342" s="186" t="s">
        <v>873</v>
      </c>
      <c r="D1342" s="186" t="s">
        <v>220</v>
      </c>
      <c r="E1342" s="187" t="s">
        <v>1799</v>
      </c>
      <c r="F1342" s="188" t="s">
        <v>1800</v>
      </c>
      <c r="G1342" s="189" t="s">
        <v>1738</v>
      </c>
      <c r="H1342" s="190">
        <v>70</v>
      </c>
      <c r="I1342" s="191"/>
      <c r="J1342" s="192">
        <f>ROUND(I1342*H1342,2)</f>
        <v>0</v>
      </c>
      <c r="K1342" s="188" t="s">
        <v>224</v>
      </c>
      <c r="L1342" s="57"/>
      <c r="M1342" s="193" t="s">
        <v>21</v>
      </c>
      <c r="N1342" s="194" t="s">
        <v>43</v>
      </c>
      <c r="O1342" s="38"/>
      <c r="P1342" s="195">
        <f>O1342*H1342</f>
        <v>0</v>
      </c>
      <c r="Q1342" s="195">
        <v>0</v>
      </c>
      <c r="R1342" s="195">
        <f>Q1342*H1342</f>
        <v>0</v>
      </c>
      <c r="S1342" s="195">
        <v>0</v>
      </c>
      <c r="T1342" s="196">
        <f>S1342*H1342</f>
        <v>0</v>
      </c>
      <c r="AR1342" s="20" t="s">
        <v>225</v>
      </c>
      <c r="AT1342" s="20" t="s">
        <v>220</v>
      </c>
      <c r="AU1342" s="20" t="s">
        <v>82</v>
      </c>
      <c r="AY1342" s="20" t="s">
        <v>219</v>
      </c>
      <c r="BE1342" s="197">
        <f>IF(N1342="základní",J1342,0)</f>
        <v>0</v>
      </c>
      <c r="BF1342" s="197">
        <f>IF(N1342="snížená",J1342,0)</f>
        <v>0</v>
      </c>
      <c r="BG1342" s="197">
        <f>IF(N1342="zákl. přenesená",J1342,0)</f>
        <v>0</v>
      </c>
      <c r="BH1342" s="197">
        <f>IF(N1342="sníž. přenesená",J1342,0)</f>
        <v>0</v>
      </c>
      <c r="BI1342" s="197">
        <f>IF(N1342="nulová",J1342,0)</f>
        <v>0</v>
      </c>
      <c r="BJ1342" s="20" t="s">
        <v>80</v>
      </c>
      <c r="BK1342" s="197">
        <f>ROUND(I1342*H1342,2)</f>
        <v>0</v>
      </c>
      <c r="BL1342" s="20" t="s">
        <v>225</v>
      </c>
      <c r="BM1342" s="20" t="s">
        <v>1801</v>
      </c>
    </row>
    <row r="1343" spans="2:63" s="10" customFormat="1" ht="37.35" customHeight="1">
      <c r="B1343" s="172"/>
      <c r="C1343" s="173"/>
      <c r="D1343" s="174" t="s">
        <v>71</v>
      </c>
      <c r="E1343" s="175" t="s">
        <v>1802</v>
      </c>
      <c r="F1343" s="175" t="s">
        <v>1803</v>
      </c>
      <c r="G1343" s="173"/>
      <c r="H1343" s="173"/>
      <c r="I1343" s="176"/>
      <c r="J1343" s="177">
        <f>BK1343</f>
        <v>0</v>
      </c>
      <c r="K1343" s="173"/>
      <c r="L1343" s="178"/>
      <c r="M1343" s="179"/>
      <c r="N1343" s="180"/>
      <c r="O1343" s="180"/>
      <c r="P1343" s="181">
        <f>P1344+P1346+P1348+P1350+P1353+P1355+P1357+P1360+P1362+P1364+P1367+P1369+P1372+P1374+P1377+P1382</f>
        <v>0</v>
      </c>
      <c r="Q1343" s="180"/>
      <c r="R1343" s="181">
        <f>R1344+R1346+R1348+R1350+R1353+R1355+R1357+R1360+R1362+R1364+R1367+R1369+R1372+R1374+R1377+R1382</f>
        <v>0</v>
      </c>
      <c r="S1343" s="180"/>
      <c r="T1343" s="182">
        <f>T1344+T1346+T1348+T1350+T1353+T1355+T1357+T1360+T1362+T1364+T1367+T1369+T1372+T1374+T1377+T1382</f>
        <v>0</v>
      </c>
      <c r="AR1343" s="183" t="s">
        <v>80</v>
      </c>
      <c r="AT1343" s="184" t="s">
        <v>71</v>
      </c>
      <c r="AU1343" s="184" t="s">
        <v>72</v>
      </c>
      <c r="AY1343" s="183" t="s">
        <v>219</v>
      </c>
      <c r="BK1343" s="185">
        <f>BK1344+BK1346+BK1348+BK1350+BK1353+BK1355+BK1357+BK1360+BK1362+BK1364+BK1367+BK1369+BK1372+BK1374+BK1377+BK1382</f>
        <v>0</v>
      </c>
    </row>
    <row r="1344" spans="2:63" s="10" customFormat="1" ht="19.9" customHeight="1">
      <c r="B1344" s="172"/>
      <c r="C1344" s="173"/>
      <c r="D1344" s="174" t="s">
        <v>71</v>
      </c>
      <c r="E1344" s="198" t="s">
        <v>1804</v>
      </c>
      <c r="F1344" s="198" t="s">
        <v>1805</v>
      </c>
      <c r="G1344" s="173"/>
      <c r="H1344" s="173"/>
      <c r="I1344" s="176"/>
      <c r="J1344" s="199">
        <f>BK1344</f>
        <v>0</v>
      </c>
      <c r="K1344" s="173"/>
      <c r="L1344" s="178"/>
      <c r="M1344" s="179"/>
      <c r="N1344" s="180"/>
      <c r="O1344" s="180"/>
      <c r="P1344" s="181">
        <f>P1345</f>
        <v>0</v>
      </c>
      <c r="Q1344" s="180"/>
      <c r="R1344" s="181">
        <f>R1345</f>
        <v>0</v>
      </c>
      <c r="S1344" s="180"/>
      <c r="T1344" s="182">
        <f>T1345</f>
        <v>0</v>
      </c>
      <c r="AR1344" s="183" t="s">
        <v>80</v>
      </c>
      <c r="AT1344" s="184" t="s">
        <v>71</v>
      </c>
      <c r="AU1344" s="184" t="s">
        <v>80</v>
      </c>
      <c r="AY1344" s="183" t="s">
        <v>219</v>
      </c>
      <c r="BK1344" s="185">
        <f>BK1345</f>
        <v>0</v>
      </c>
    </row>
    <row r="1345" spans="2:65" s="1" customFormat="1" ht="16.5" customHeight="1">
      <c r="B1345" s="37"/>
      <c r="C1345" s="186" t="s">
        <v>1806</v>
      </c>
      <c r="D1345" s="186" t="s">
        <v>220</v>
      </c>
      <c r="E1345" s="187" t="s">
        <v>1807</v>
      </c>
      <c r="F1345" s="188" t="s">
        <v>1808</v>
      </c>
      <c r="G1345" s="189" t="s">
        <v>1055</v>
      </c>
      <c r="H1345" s="190">
        <v>330</v>
      </c>
      <c r="I1345" s="191"/>
      <c r="J1345" s="192">
        <f>ROUND(I1345*H1345,2)</f>
        <v>0</v>
      </c>
      <c r="K1345" s="188" t="s">
        <v>224</v>
      </c>
      <c r="L1345" s="57"/>
      <c r="M1345" s="193" t="s">
        <v>21</v>
      </c>
      <c r="N1345" s="194" t="s">
        <v>43</v>
      </c>
      <c r="O1345" s="38"/>
      <c r="P1345" s="195">
        <f>O1345*H1345</f>
        <v>0</v>
      </c>
      <c r="Q1345" s="195">
        <v>0</v>
      </c>
      <c r="R1345" s="195">
        <f>Q1345*H1345</f>
        <v>0</v>
      </c>
      <c r="S1345" s="195">
        <v>0</v>
      </c>
      <c r="T1345" s="196">
        <f>S1345*H1345</f>
        <v>0</v>
      </c>
      <c r="AR1345" s="20" t="s">
        <v>225</v>
      </c>
      <c r="AT1345" s="20" t="s">
        <v>220</v>
      </c>
      <c r="AU1345" s="20" t="s">
        <v>82</v>
      </c>
      <c r="AY1345" s="20" t="s">
        <v>219</v>
      </c>
      <c r="BE1345" s="197">
        <f>IF(N1345="základní",J1345,0)</f>
        <v>0</v>
      </c>
      <c r="BF1345" s="197">
        <f>IF(N1345="snížená",J1345,0)</f>
        <v>0</v>
      </c>
      <c r="BG1345" s="197">
        <f>IF(N1345="zákl. přenesená",J1345,0)</f>
        <v>0</v>
      </c>
      <c r="BH1345" s="197">
        <f>IF(N1345="sníž. přenesená",J1345,0)</f>
        <v>0</v>
      </c>
      <c r="BI1345" s="197">
        <f>IF(N1345="nulová",J1345,0)</f>
        <v>0</v>
      </c>
      <c r="BJ1345" s="20" t="s">
        <v>80</v>
      </c>
      <c r="BK1345" s="197">
        <f>ROUND(I1345*H1345,2)</f>
        <v>0</v>
      </c>
      <c r="BL1345" s="20" t="s">
        <v>225</v>
      </c>
      <c r="BM1345" s="20" t="s">
        <v>1809</v>
      </c>
    </row>
    <row r="1346" spans="2:63" s="10" customFormat="1" ht="29.85" customHeight="1">
      <c r="B1346" s="172"/>
      <c r="C1346" s="173"/>
      <c r="D1346" s="174" t="s">
        <v>71</v>
      </c>
      <c r="E1346" s="198" t="s">
        <v>1804</v>
      </c>
      <c r="F1346" s="198" t="s">
        <v>1805</v>
      </c>
      <c r="G1346" s="173"/>
      <c r="H1346" s="173"/>
      <c r="I1346" s="176"/>
      <c r="J1346" s="199">
        <f>BK1346</f>
        <v>0</v>
      </c>
      <c r="K1346" s="173"/>
      <c r="L1346" s="178"/>
      <c r="M1346" s="179"/>
      <c r="N1346" s="180"/>
      <c r="O1346" s="180"/>
      <c r="P1346" s="181">
        <f>P1347</f>
        <v>0</v>
      </c>
      <c r="Q1346" s="180"/>
      <c r="R1346" s="181">
        <f>R1347</f>
        <v>0</v>
      </c>
      <c r="S1346" s="180"/>
      <c r="T1346" s="182">
        <f>T1347</f>
        <v>0</v>
      </c>
      <c r="AR1346" s="183" t="s">
        <v>80</v>
      </c>
      <c r="AT1346" s="184" t="s">
        <v>71</v>
      </c>
      <c r="AU1346" s="184" t="s">
        <v>80</v>
      </c>
      <c r="AY1346" s="183" t="s">
        <v>219</v>
      </c>
      <c r="BK1346" s="185">
        <f>BK1347</f>
        <v>0</v>
      </c>
    </row>
    <row r="1347" spans="2:65" s="1" customFormat="1" ht="16.5" customHeight="1">
      <c r="B1347" s="37"/>
      <c r="C1347" s="186" t="s">
        <v>876</v>
      </c>
      <c r="D1347" s="186" t="s">
        <v>220</v>
      </c>
      <c r="E1347" s="187" t="s">
        <v>1810</v>
      </c>
      <c r="F1347" s="188" t="s">
        <v>1811</v>
      </c>
      <c r="G1347" s="189" t="s">
        <v>1055</v>
      </c>
      <c r="H1347" s="190">
        <v>330</v>
      </c>
      <c r="I1347" s="191"/>
      <c r="J1347" s="192">
        <f>ROUND(I1347*H1347,2)</f>
        <v>0</v>
      </c>
      <c r="K1347" s="188" t="s">
        <v>224</v>
      </c>
      <c r="L1347" s="57"/>
      <c r="M1347" s="193" t="s">
        <v>21</v>
      </c>
      <c r="N1347" s="194" t="s">
        <v>43</v>
      </c>
      <c r="O1347" s="38"/>
      <c r="P1347" s="195">
        <f>O1347*H1347</f>
        <v>0</v>
      </c>
      <c r="Q1347" s="195">
        <v>0</v>
      </c>
      <c r="R1347" s="195">
        <f>Q1347*H1347</f>
        <v>0</v>
      </c>
      <c r="S1347" s="195">
        <v>0</v>
      </c>
      <c r="T1347" s="196">
        <f>S1347*H1347</f>
        <v>0</v>
      </c>
      <c r="AR1347" s="20" t="s">
        <v>225</v>
      </c>
      <c r="AT1347" s="20" t="s">
        <v>220</v>
      </c>
      <c r="AU1347" s="20" t="s">
        <v>82</v>
      </c>
      <c r="AY1347" s="20" t="s">
        <v>219</v>
      </c>
      <c r="BE1347" s="197">
        <f>IF(N1347="základní",J1347,0)</f>
        <v>0</v>
      </c>
      <c r="BF1347" s="197">
        <f>IF(N1347="snížená",J1347,0)</f>
        <v>0</v>
      </c>
      <c r="BG1347" s="197">
        <f>IF(N1347="zákl. přenesená",J1347,0)</f>
        <v>0</v>
      </c>
      <c r="BH1347" s="197">
        <f>IF(N1347="sníž. přenesená",J1347,0)</f>
        <v>0</v>
      </c>
      <c r="BI1347" s="197">
        <f>IF(N1347="nulová",J1347,0)</f>
        <v>0</v>
      </c>
      <c r="BJ1347" s="20" t="s">
        <v>80</v>
      </c>
      <c r="BK1347" s="197">
        <f>ROUND(I1347*H1347,2)</f>
        <v>0</v>
      </c>
      <c r="BL1347" s="20" t="s">
        <v>225</v>
      </c>
      <c r="BM1347" s="20" t="s">
        <v>1812</v>
      </c>
    </row>
    <row r="1348" spans="2:63" s="10" customFormat="1" ht="29.85" customHeight="1">
      <c r="B1348" s="172"/>
      <c r="C1348" s="173"/>
      <c r="D1348" s="174" t="s">
        <v>71</v>
      </c>
      <c r="E1348" s="198" t="s">
        <v>1813</v>
      </c>
      <c r="F1348" s="198" t="s">
        <v>1814</v>
      </c>
      <c r="G1348" s="173"/>
      <c r="H1348" s="173"/>
      <c r="I1348" s="176"/>
      <c r="J1348" s="199">
        <f>BK1348</f>
        <v>0</v>
      </c>
      <c r="K1348" s="173"/>
      <c r="L1348" s="178"/>
      <c r="M1348" s="179"/>
      <c r="N1348" s="180"/>
      <c r="O1348" s="180"/>
      <c r="P1348" s="181">
        <f>P1349</f>
        <v>0</v>
      </c>
      <c r="Q1348" s="180"/>
      <c r="R1348" s="181">
        <f>R1349</f>
        <v>0</v>
      </c>
      <c r="S1348" s="180"/>
      <c r="T1348" s="182">
        <f>T1349</f>
        <v>0</v>
      </c>
      <c r="AR1348" s="183" t="s">
        <v>80</v>
      </c>
      <c r="AT1348" s="184" t="s">
        <v>71</v>
      </c>
      <c r="AU1348" s="184" t="s">
        <v>80</v>
      </c>
      <c r="AY1348" s="183" t="s">
        <v>219</v>
      </c>
      <c r="BK1348" s="185">
        <f>BK1349</f>
        <v>0</v>
      </c>
    </row>
    <row r="1349" spans="2:65" s="1" customFormat="1" ht="16.5" customHeight="1">
      <c r="B1349" s="37"/>
      <c r="C1349" s="186" t="s">
        <v>1815</v>
      </c>
      <c r="D1349" s="186" t="s">
        <v>220</v>
      </c>
      <c r="E1349" s="187" t="s">
        <v>1816</v>
      </c>
      <c r="F1349" s="188" t="s">
        <v>1817</v>
      </c>
      <c r="G1349" s="189" t="s">
        <v>1055</v>
      </c>
      <c r="H1349" s="190">
        <v>330</v>
      </c>
      <c r="I1349" s="191"/>
      <c r="J1349" s="192">
        <f>ROUND(I1349*H1349,2)</f>
        <v>0</v>
      </c>
      <c r="K1349" s="188" t="s">
        <v>224</v>
      </c>
      <c r="L1349" s="57"/>
      <c r="M1349" s="193" t="s">
        <v>21</v>
      </c>
      <c r="N1349" s="194" t="s">
        <v>43</v>
      </c>
      <c r="O1349" s="38"/>
      <c r="P1349" s="195">
        <f>O1349*H1349</f>
        <v>0</v>
      </c>
      <c r="Q1349" s="195">
        <v>0</v>
      </c>
      <c r="R1349" s="195">
        <f>Q1349*H1349</f>
        <v>0</v>
      </c>
      <c r="S1349" s="195">
        <v>0</v>
      </c>
      <c r="T1349" s="196">
        <f>S1349*H1349</f>
        <v>0</v>
      </c>
      <c r="AR1349" s="20" t="s">
        <v>225</v>
      </c>
      <c r="AT1349" s="20" t="s">
        <v>220</v>
      </c>
      <c r="AU1349" s="20" t="s">
        <v>82</v>
      </c>
      <c r="AY1349" s="20" t="s">
        <v>219</v>
      </c>
      <c r="BE1349" s="197">
        <f>IF(N1349="základní",J1349,0)</f>
        <v>0</v>
      </c>
      <c r="BF1349" s="197">
        <f>IF(N1349="snížená",J1349,0)</f>
        <v>0</v>
      </c>
      <c r="BG1349" s="197">
        <f>IF(N1349="zákl. přenesená",J1349,0)</f>
        <v>0</v>
      </c>
      <c r="BH1349" s="197">
        <f>IF(N1349="sníž. přenesená",J1349,0)</f>
        <v>0</v>
      </c>
      <c r="BI1349" s="197">
        <f>IF(N1349="nulová",J1349,0)</f>
        <v>0</v>
      </c>
      <c r="BJ1349" s="20" t="s">
        <v>80</v>
      </c>
      <c r="BK1349" s="197">
        <f>ROUND(I1349*H1349,2)</f>
        <v>0</v>
      </c>
      <c r="BL1349" s="20" t="s">
        <v>225</v>
      </c>
      <c r="BM1349" s="20" t="s">
        <v>1818</v>
      </c>
    </row>
    <row r="1350" spans="2:63" s="10" customFormat="1" ht="29.85" customHeight="1">
      <c r="B1350" s="172"/>
      <c r="C1350" s="173"/>
      <c r="D1350" s="174" t="s">
        <v>71</v>
      </c>
      <c r="E1350" s="198" t="s">
        <v>1819</v>
      </c>
      <c r="F1350" s="198" t="s">
        <v>1820</v>
      </c>
      <c r="G1350" s="173"/>
      <c r="H1350" s="173"/>
      <c r="I1350" s="176"/>
      <c r="J1350" s="199">
        <f>BK1350</f>
        <v>0</v>
      </c>
      <c r="K1350" s="173"/>
      <c r="L1350" s="178"/>
      <c r="M1350" s="179"/>
      <c r="N1350" s="180"/>
      <c r="O1350" s="180"/>
      <c r="P1350" s="181">
        <f>SUM(P1351:P1352)</f>
        <v>0</v>
      </c>
      <c r="Q1350" s="180"/>
      <c r="R1350" s="181">
        <f>SUM(R1351:R1352)</f>
        <v>0</v>
      </c>
      <c r="S1350" s="180"/>
      <c r="T1350" s="182">
        <f>SUM(T1351:T1352)</f>
        <v>0</v>
      </c>
      <c r="AR1350" s="183" t="s">
        <v>80</v>
      </c>
      <c r="AT1350" s="184" t="s">
        <v>71</v>
      </c>
      <c r="AU1350" s="184" t="s">
        <v>80</v>
      </c>
      <c r="AY1350" s="183" t="s">
        <v>219</v>
      </c>
      <c r="BK1350" s="185">
        <f>SUM(BK1351:BK1352)</f>
        <v>0</v>
      </c>
    </row>
    <row r="1351" spans="2:65" s="1" customFormat="1" ht="16.5" customHeight="1">
      <c r="B1351" s="37"/>
      <c r="C1351" s="186" t="s">
        <v>881</v>
      </c>
      <c r="D1351" s="186" t="s">
        <v>220</v>
      </c>
      <c r="E1351" s="187" t="s">
        <v>1821</v>
      </c>
      <c r="F1351" s="188" t="s">
        <v>1822</v>
      </c>
      <c r="G1351" s="189" t="s">
        <v>1055</v>
      </c>
      <c r="H1351" s="190">
        <v>1895</v>
      </c>
      <c r="I1351" s="191"/>
      <c r="J1351" s="192">
        <f>ROUND(I1351*H1351,2)</f>
        <v>0</v>
      </c>
      <c r="K1351" s="188" t="s">
        <v>224</v>
      </c>
      <c r="L1351" s="57"/>
      <c r="M1351" s="193" t="s">
        <v>21</v>
      </c>
      <c r="N1351" s="194" t="s">
        <v>43</v>
      </c>
      <c r="O1351" s="38"/>
      <c r="P1351" s="195">
        <f>O1351*H1351</f>
        <v>0</v>
      </c>
      <c r="Q1351" s="195">
        <v>0</v>
      </c>
      <c r="R1351" s="195">
        <f>Q1351*H1351</f>
        <v>0</v>
      </c>
      <c r="S1351" s="195">
        <v>0</v>
      </c>
      <c r="T1351" s="196">
        <f>S1351*H1351</f>
        <v>0</v>
      </c>
      <c r="AR1351" s="20" t="s">
        <v>225</v>
      </c>
      <c r="AT1351" s="20" t="s">
        <v>220</v>
      </c>
      <c r="AU1351" s="20" t="s">
        <v>82</v>
      </c>
      <c r="AY1351" s="20" t="s">
        <v>219</v>
      </c>
      <c r="BE1351" s="197">
        <f>IF(N1351="základní",J1351,0)</f>
        <v>0</v>
      </c>
      <c r="BF1351" s="197">
        <f>IF(N1351="snížená",J1351,0)</f>
        <v>0</v>
      </c>
      <c r="BG1351" s="197">
        <f>IF(N1351="zákl. přenesená",J1351,0)</f>
        <v>0</v>
      </c>
      <c r="BH1351" s="197">
        <f>IF(N1351="sníž. přenesená",J1351,0)</f>
        <v>0</v>
      </c>
      <c r="BI1351" s="197">
        <f>IF(N1351="nulová",J1351,0)</f>
        <v>0</v>
      </c>
      <c r="BJ1351" s="20" t="s">
        <v>80</v>
      </c>
      <c r="BK1351" s="197">
        <f>ROUND(I1351*H1351,2)</f>
        <v>0</v>
      </c>
      <c r="BL1351" s="20" t="s">
        <v>225</v>
      </c>
      <c r="BM1351" s="20" t="s">
        <v>1823</v>
      </c>
    </row>
    <row r="1352" spans="2:65" s="1" customFormat="1" ht="16.5" customHeight="1">
      <c r="B1352" s="37"/>
      <c r="C1352" s="186" t="s">
        <v>1824</v>
      </c>
      <c r="D1352" s="186" t="s">
        <v>220</v>
      </c>
      <c r="E1352" s="187" t="s">
        <v>1825</v>
      </c>
      <c r="F1352" s="188" t="s">
        <v>1811</v>
      </c>
      <c r="G1352" s="189" t="s">
        <v>1055</v>
      </c>
      <c r="H1352" s="190">
        <v>1392</v>
      </c>
      <c r="I1352" s="191"/>
      <c r="J1352" s="192">
        <f>ROUND(I1352*H1352,2)</f>
        <v>0</v>
      </c>
      <c r="K1352" s="188" t="s">
        <v>224</v>
      </c>
      <c r="L1352" s="57"/>
      <c r="M1352" s="193" t="s">
        <v>21</v>
      </c>
      <c r="N1352" s="194" t="s">
        <v>43</v>
      </c>
      <c r="O1352" s="38"/>
      <c r="P1352" s="195">
        <f>O1352*H1352</f>
        <v>0</v>
      </c>
      <c r="Q1352" s="195">
        <v>0</v>
      </c>
      <c r="R1352" s="195">
        <f>Q1352*H1352</f>
        <v>0</v>
      </c>
      <c r="S1352" s="195">
        <v>0</v>
      </c>
      <c r="T1352" s="196">
        <f>S1352*H1352</f>
        <v>0</v>
      </c>
      <c r="AR1352" s="20" t="s">
        <v>225</v>
      </c>
      <c r="AT1352" s="20" t="s">
        <v>220</v>
      </c>
      <c r="AU1352" s="20" t="s">
        <v>82</v>
      </c>
      <c r="AY1352" s="20" t="s">
        <v>219</v>
      </c>
      <c r="BE1352" s="197">
        <f>IF(N1352="základní",J1352,0)</f>
        <v>0</v>
      </c>
      <c r="BF1352" s="197">
        <f>IF(N1352="snížená",J1352,0)</f>
        <v>0</v>
      </c>
      <c r="BG1352" s="197">
        <f>IF(N1352="zákl. přenesená",J1352,0)</f>
        <v>0</v>
      </c>
      <c r="BH1352" s="197">
        <f>IF(N1352="sníž. přenesená",J1352,0)</f>
        <v>0</v>
      </c>
      <c r="BI1352" s="197">
        <f>IF(N1352="nulová",J1352,0)</f>
        <v>0</v>
      </c>
      <c r="BJ1352" s="20" t="s">
        <v>80</v>
      </c>
      <c r="BK1352" s="197">
        <f>ROUND(I1352*H1352,2)</f>
        <v>0</v>
      </c>
      <c r="BL1352" s="20" t="s">
        <v>225</v>
      </c>
      <c r="BM1352" s="20" t="s">
        <v>1826</v>
      </c>
    </row>
    <row r="1353" spans="2:63" s="10" customFormat="1" ht="29.85" customHeight="1">
      <c r="B1353" s="172"/>
      <c r="C1353" s="173"/>
      <c r="D1353" s="174" t="s">
        <v>71</v>
      </c>
      <c r="E1353" s="198" t="s">
        <v>1827</v>
      </c>
      <c r="F1353" s="198" t="s">
        <v>1828</v>
      </c>
      <c r="G1353" s="173"/>
      <c r="H1353" s="173"/>
      <c r="I1353" s="176"/>
      <c r="J1353" s="199">
        <f>BK1353</f>
        <v>0</v>
      </c>
      <c r="K1353" s="173"/>
      <c r="L1353" s="178"/>
      <c r="M1353" s="179"/>
      <c r="N1353" s="180"/>
      <c r="O1353" s="180"/>
      <c r="P1353" s="181">
        <f>P1354</f>
        <v>0</v>
      </c>
      <c r="Q1353" s="180"/>
      <c r="R1353" s="181">
        <f>R1354</f>
        <v>0</v>
      </c>
      <c r="S1353" s="180"/>
      <c r="T1353" s="182">
        <f>T1354</f>
        <v>0</v>
      </c>
      <c r="AR1353" s="183" t="s">
        <v>80</v>
      </c>
      <c r="AT1353" s="184" t="s">
        <v>71</v>
      </c>
      <c r="AU1353" s="184" t="s">
        <v>80</v>
      </c>
      <c r="AY1353" s="183" t="s">
        <v>219</v>
      </c>
      <c r="BK1353" s="185">
        <f>BK1354</f>
        <v>0</v>
      </c>
    </row>
    <row r="1354" spans="2:65" s="1" customFormat="1" ht="16.5" customHeight="1">
      <c r="B1354" s="37"/>
      <c r="C1354" s="186" t="s">
        <v>883</v>
      </c>
      <c r="D1354" s="186" t="s">
        <v>220</v>
      </c>
      <c r="E1354" s="187" t="s">
        <v>1829</v>
      </c>
      <c r="F1354" s="188" t="s">
        <v>1830</v>
      </c>
      <c r="G1354" s="189" t="s">
        <v>1831</v>
      </c>
      <c r="H1354" s="190">
        <v>359.95</v>
      </c>
      <c r="I1354" s="191"/>
      <c r="J1354" s="192">
        <f>ROUND(I1354*H1354,2)</f>
        <v>0</v>
      </c>
      <c r="K1354" s="188" t="s">
        <v>224</v>
      </c>
      <c r="L1354" s="57"/>
      <c r="M1354" s="193" t="s">
        <v>21</v>
      </c>
      <c r="N1354" s="194" t="s">
        <v>43</v>
      </c>
      <c r="O1354" s="38"/>
      <c r="P1354" s="195">
        <f>O1354*H1354</f>
        <v>0</v>
      </c>
      <c r="Q1354" s="195">
        <v>0</v>
      </c>
      <c r="R1354" s="195">
        <f>Q1354*H1354</f>
        <v>0</v>
      </c>
      <c r="S1354" s="195">
        <v>0</v>
      </c>
      <c r="T1354" s="196">
        <f>S1354*H1354</f>
        <v>0</v>
      </c>
      <c r="AR1354" s="20" t="s">
        <v>225</v>
      </c>
      <c r="AT1354" s="20" t="s">
        <v>220</v>
      </c>
      <c r="AU1354" s="20" t="s">
        <v>82</v>
      </c>
      <c r="AY1354" s="20" t="s">
        <v>219</v>
      </c>
      <c r="BE1354" s="197">
        <f>IF(N1354="základní",J1354,0)</f>
        <v>0</v>
      </c>
      <c r="BF1354" s="197">
        <f>IF(N1354="snížená",J1354,0)</f>
        <v>0</v>
      </c>
      <c r="BG1354" s="197">
        <f>IF(N1354="zákl. přenesená",J1354,0)</f>
        <v>0</v>
      </c>
      <c r="BH1354" s="197">
        <f>IF(N1354="sníž. přenesená",J1354,0)</f>
        <v>0</v>
      </c>
      <c r="BI1354" s="197">
        <f>IF(N1354="nulová",J1354,0)</f>
        <v>0</v>
      </c>
      <c r="BJ1354" s="20" t="s">
        <v>80</v>
      </c>
      <c r="BK1354" s="197">
        <f>ROUND(I1354*H1354,2)</f>
        <v>0</v>
      </c>
      <c r="BL1354" s="20" t="s">
        <v>225</v>
      </c>
      <c r="BM1354" s="20" t="s">
        <v>1832</v>
      </c>
    </row>
    <row r="1355" spans="2:63" s="10" customFormat="1" ht="29.85" customHeight="1">
      <c r="B1355" s="172"/>
      <c r="C1355" s="173"/>
      <c r="D1355" s="174" t="s">
        <v>71</v>
      </c>
      <c r="E1355" s="198" t="s">
        <v>1833</v>
      </c>
      <c r="F1355" s="198" t="s">
        <v>1834</v>
      </c>
      <c r="G1355" s="173"/>
      <c r="H1355" s="173"/>
      <c r="I1355" s="176"/>
      <c r="J1355" s="199">
        <f>BK1355</f>
        <v>0</v>
      </c>
      <c r="K1355" s="173"/>
      <c r="L1355" s="178"/>
      <c r="M1355" s="179"/>
      <c r="N1355" s="180"/>
      <c r="O1355" s="180"/>
      <c r="P1355" s="181">
        <f>P1356</f>
        <v>0</v>
      </c>
      <c r="Q1355" s="180"/>
      <c r="R1355" s="181">
        <f>R1356</f>
        <v>0</v>
      </c>
      <c r="S1355" s="180"/>
      <c r="T1355" s="182">
        <f>T1356</f>
        <v>0</v>
      </c>
      <c r="AR1355" s="183" t="s">
        <v>80</v>
      </c>
      <c r="AT1355" s="184" t="s">
        <v>71</v>
      </c>
      <c r="AU1355" s="184" t="s">
        <v>80</v>
      </c>
      <c r="AY1355" s="183" t="s">
        <v>219</v>
      </c>
      <c r="BK1355" s="185">
        <f>BK1356</f>
        <v>0</v>
      </c>
    </row>
    <row r="1356" spans="2:65" s="1" customFormat="1" ht="16.5" customHeight="1">
      <c r="B1356" s="37"/>
      <c r="C1356" s="186" t="s">
        <v>1835</v>
      </c>
      <c r="D1356" s="186" t="s">
        <v>220</v>
      </c>
      <c r="E1356" s="187" t="s">
        <v>1836</v>
      </c>
      <c r="F1356" s="188" t="s">
        <v>1837</v>
      </c>
      <c r="G1356" s="189" t="s">
        <v>1831</v>
      </c>
      <c r="H1356" s="190">
        <v>359.95</v>
      </c>
      <c r="I1356" s="191"/>
      <c r="J1356" s="192">
        <f>ROUND(I1356*H1356,2)</f>
        <v>0</v>
      </c>
      <c r="K1356" s="188" t="s">
        <v>224</v>
      </c>
      <c r="L1356" s="57"/>
      <c r="M1356" s="193" t="s">
        <v>21</v>
      </c>
      <c r="N1356" s="194" t="s">
        <v>43</v>
      </c>
      <c r="O1356" s="38"/>
      <c r="P1356" s="195">
        <f>O1356*H1356</f>
        <v>0</v>
      </c>
      <c r="Q1356" s="195">
        <v>0</v>
      </c>
      <c r="R1356" s="195">
        <f>Q1356*H1356</f>
        <v>0</v>
      </c>
      <c r="S1356" s="195">
        <v>0</v>
      </c>
      <c r="T1356" s="196">
        <f>S1356*H1356</f>
        <v>0</v>
      </c>
      <c r="AR1356" s="20" t="s">
        <v>225</v>
      </c>
      <c r="AT1356" s="20" t="s">
        <v>220</v>
      </c>
      <c r="AU1356" s="20" t="s">
        <v>82</v>
      </c>
      <c r="AY1356" s="20" t="s">
        <v>219</v>
      </c>
      <c r="BE1356" s="197">
        <f>IF(N1356="základní",J1356,0)</f>
        <v>0</v>
      </c>
      <c r="BF1356" s="197">
        <f>IF(N1356="snížená",J1356,0)</f>
        <v>0</v>
      </c>
      <c r="BG1356" s="197">
        <f>IF(N1356="zákl. přenesená",J1356,0)</f>
        <v>0</v>
      </c>
      <c r="BH1356" s="197">
        <f>IF(N1356="sníž. přenesená",J1356,0)</f>
        <v>0</v>
      </c>
      <c r="BI1356" s="197">
        <f>IF(N1356="nulová",J1356,0)</f>
        <v>0</v>
      </c>
      <c r="BJ1356" s="20" t="s">
        <v>80</v>
      </c>
      <c r="BK1356" s="197">
        <f>ROUND(I1356*H1356,2)</f>
        <v>0</v>
      </c>
      <c r="BL1356" s="20" t="s">
        <v>225</v>
      </c>
      <c r="BM1356" s="20" t="s">
        <v>1838</v>
      </c>
    </row>
    <row r="1357" spans="2:63" s="10" customFormat="1" ht="29.85" customHeight="1">
      <c r="B1357" s="172"/>
      <c r="C1357" s="173"/>
      <c r="D1357" s="174" t="s">
        <v>71</v>
      </c>
      <c r="E1357" s="198" t="s">
        <v>1839</v>
      </c>
      <c r="F1357" s="198" t="s">
        <v>1840</v>
      </c>
      <c r="G1357" s="173"/>
      <c r="H1357" s="173"/>
      <c r="I1357" s="176"/>
      <c r="J1357" s="199">
        <f>BK1357</f>
        <v>0</v>
      </c>
      <c r="K1357" s="173"/>
      <c r="L1357" s="178"/>
      <c r="M1357" s="179"/>
      <c r="N1357" s="180"/>
      <c r="O1357" s="180"/>
      <c r="P1357" s="181">
        <f>SUM(P1358:P1359)</f>
        <v>0</v>
      </c>
      <c r="Q1357" s="180"/>
      <c r="R1357" s="181">
        <f>SUM(R1358:R1359)</f>
        <v>0</v>
      </c>
      <c r="S1357" s="180"/>
      <c r="T1357" s="182">
        <f>SUM(T1358:T1359)</f>
        <v>0</v>
      </c>
      <c r="AR1357" s="183" t="s">
        <v>80</v>
      </c>
      <c r="AT1357" s="184" t="s">
        <v>71</v>
      </c>
      <c r="AU1357" s="184" t="s">
        <v>80</v>
      </c>
      <c r="AY1357" s="183" t="s">
        <v>219</v>
      </c>
      <c r="BK1357" s="185">
        <f>SUM(BK1358:BK1359)</f>
        <v>0</v>
      </c>
    </row>
    <row r="1358" spans="2:65" s="1" customFormat="1" ht="16.5" customHeight="1">
      <c r="B1358" s="37"/>
      <c r="C1358" s="186" t="s">
        <v>884</v>
      </c>
      <c r="D1358" s="186" t="s">
        <v>220</v>
      </c>
      <c r="E1358" s="187" t="s">
        <v>1841</v>
      </c>
      <c r="F1358" s="188" t="s">
        <v>1842</v>
      </c>
      <c r="G1358" s="189" t="s">
        <v>236</v>
      </c>
      <c r="H1358" s="190">
        <v>490</v>
      </c>
      <c r="I1358" s="191"/>
      <c r="J1358" s="192">
        <f>ROUND(I1358*H1358,2)</f>
        <v>0</v>
      </c>
      <c r="K1358" s="188" t="s">
        <v>224</v>
      </c>
      <c r="L1358" s="57"/>
      <c r="M1358" s="193" t="s">
        <v>21</v>
      </c>
      <c r="N1358" s="194" t="s">
        <v>43</v>
      </c>
      <c r="O1358" s="38"/>
      <c r="P1358" s="195">
        <f>O1358*H1358</f>
        <v>0</v>
      </c>
      <c r="Q1358" s="195">
        <v>0</v>
      </c>
      <c r="R1358" s="195">
        <f>Q1358*H1358</f>
        <v>0</v>
      </c>
      <c r="S1358" s="195">
        <v>0</v>
      </c>
      <c r="T1358" s="196">
        <f>S1358*H1358</f>
        <v>0</v>
      </c>
      <c r="AR1358" s="20" t="s">
        <v>225</v>
      </c>
      <c r="AT1358" s="20" t="s">
        <v>220</v>
      </c>
      <c r="AU1358" s="20" t="s">
        <v>82</v>
      </c>
      <c r="AY1358" s="20" t="s">
        <v>219</v>
      </c>
      <c r="BE1358" s="197">
        <f>IF(N1358="základní",J1358,0)</f>
        <v>0</v>
      </c>
      <c r="BF1358" s="197">
        <f>IF(N1358="snížená",J1358,0)</f>
        <v>0</v>
      </c>
      <c r="BG1358" s="197">
        <f>IF(N1358="zákl. přenesená",J1358,0)</f>
        <v>0</v>
      </c>
      <c r="BH1358" s="197">
        <f>IF(N1358="sníž. přenesená",J1358,0)</f>
        <v>0</v>
      </c>
      <c r="BI1358" s="197">
        <f>IF(N1358="nulová",J1358,0)</f>
        <v>0</v>
      </c>
      <c r="BJ1358" s="20" t="s">
        <v>80</v>
      </c>
      <c r="BK1358" s="197">
        <f>ROUND(I1358*H1358,2)</f>
        <v>0</v>
      </c>
      <c r="BL1358" s="20" t="s">
        <v>225</v>
      </c>
      <c r="BM1358" s="20" t="s">
        <v>1843</v>
      </c>
    </row>
    <row r="1359" spans="2:65" s="1" customFormat="1" ht="16.5" customHeight="1">
      <c r="B1359" s="37"/>
      <c r="C1359" s="186" t="s">
        <v>1844</v>
      </c>
      <c r="D1359" s="186" t="s">
        <v>220</v>
      </c>
      <c r="E1359" s="187" t="s">
        <v>1845</v>
      </c>
      <c r="F1359" s="188" t="s">
        <v>1846</v>
      </c>
      <c r="G1359" s="189" t="s">
        <v>236</v>
      </c>
      <c r="H1359" s="190">
        <v>137</v>
      </c>
      <c r="I1359" s="191"/>
      <c r="J1359" s="192">
        <f>ROUND(I1359*H1359,2)</f>
        <v>0</v>
      </c>
      <c r="K1359" s="188" t="s">
        <v>224</v>
      </c>
      <c r="L1359" s="57"/>
      <c r="M1359" s="193" t="s">
        <v>21</v>
      </c>
      <c r="N1359" s="194" t="s">
        <v>43</v>
      </c>
      <c r="O1359" s="38"/>
      <c r="P1359" s="195">
        <f>O1359*H1359</f>
        <v>0</v>
      </c>
      <c r="Q1359" s="195">
        <v>0</v>
      </c>
      <c r="R1359" s="195">
        <f>Q1359*H1359</f>
        <v>0</v>
      </c>
      <c r="S1359" s="195">
        <v>0</v>
      </c>
      <c r="T1359" s="196">
        <f>S1359*H1359</f>
        <v>0</v>
      </c>
      <c r="AR1359" s="20" t="s">
        <v>225</v>
      </c>
      <c r="AT1359" s="20" t="s">
        <v>220</v>
      </c>
      <c r="AU1359" s="20" t="s">
        <v>82</v>
      </c>
      <c r="AY1359" s="20" t="s">
        <v>219</v>
      </c>
      <c r="BE1359" s="197">
        <f>IF(N1359="základní",J1359,0)</f>
        <v>0</v>
      </c>
      <c r="BF1359" s="197">
        <f>IF(N1359="snížená",J1359,0)</f>
        <v>0</v>
      </c>
      <c r="BG1359" s="197">
        <f>IF(N1359="zákl. přenesená",J1359,0)</f>
        <v>0</v>
      </c>
      <c r="BH1359" s="197">
        <f>IF(N1359="sníž. přenesená",J1359,0)</f>
        <v>0</v>
      </c>
      <c r="BI1359" s="197">
        <f>IF(N1359="nulová",J1359,0)</f>
        <v>0</v>
      </c>
      <c r="BJ1359" s="20" t="s">
        <v>80</v>
      </c>
      <c r="BK1359" s="197">
        <f>ROUND(I1359*H1359,2)</f>
        <v>0</v>
      </c>
      <c r="BL1359" s="20" t="s">
        <v>225</v>
      </c>
      <c r="BM1359" s="20" t="s">
        <v>1847</v>
      </c>
    </row>
    <row r="1360" spans="2:63" s="10" customFormat="1" ht="29.85" customHeight="1">
      <c r="B1360" s="172"/>
      <c r="C1360" s="173"/>
      <c r="D1360" s="174" t="s">
        <v>71</v>
      </c>
      <c r="E1360" s="198" t="s">
        <v>1848</v>
      </c>
      <c r="F1360" s="198" t="s">
        <v>1849</v>
      </c>
      <c r="G1360" s="173"/>
      <c r="H1360" s="173"/>
      <c r="I1360" s="176"/>
      <c r="J1360" s="199">
        <f>BK1360</f>
        <v>0</v>
      </c>
      <c r="K1360" s="173"/>
      <c r="L1360" s="178"/>
      <c r="M1360" s="179"/>
      <c r="N1360" s="180"/>
      <c r="O1360" s="180"/>
      <c r="P1360" s="181">
        <f>P1361</f>
        <v>0</v>
      </c>
      <c r="Q1360" s="180"/>
      <c r="R1360" s="181">
        <f>R1361</f>
        <v>0</v>
      </c>
      <c r="S1360" s="180"/>
      <c r="T1360" s="182">
        <f>T1361</f>
        <v>0</v>
      </c>
      <c r="AR1360" s="183" t="s">
        <v>80</v>
      </c>
      <c r="AT1360" s="184" t="s">
        <v>71</v>
      </c>
      <c r="AU1360" s="184" t="s">
        <v>80</v>
      </c>
      <c r="AY1360" s="183" t="s">
        <v>219</v>
      </c>
      <c r="BK1360" s="185">
        <f>BK1361</f>
        <v>0</v>
      </c>
    </row>
    <row r="1361" spans="2:65" s="1" customFormat="1" ht="16.5" customHeight="1">
      <c r="B1361" s="37"/>
      <c r="C1361" s="186" t="s">
        <v>886</v>
      </c>
      <c r="D1361" s="186" t="s">
        <v>220</v>
      </c>
      <c r="E1361" s="187" t="s">
        <v>1850</v>
      </c>
      <c r="F1361" s="188" t="s">
        <v>1851</v>
      </c>
      <c r="G1361" s="189" t="s">
        <v>236</v>
      </c>
      <c r="H1361" s="190">
        <v>8</v>
      </c>
      <c r="I1361" s="191"/>
      <c r="J1361" s="192">
        <f>ROUND(I1361*H1361,2)</f>
        <v>0</v>
      </c>
      <c r="K1361" s="188" t="s">
        <v>224</v>
      </c>
      <c r="L1361" s="57"/>
      <c r="M1361" s="193" t="s">
        <v>21</v>
      </c>
      <c r="N1361" s="194" t="s">
        <v>43</v>
      </c>
      <c r="O1361" s="38"/>
      <c r="P1361" s="195">
        <f>O1361*H1361</f>
        <v>0</v>
      </c>
      <c r="Q1361" s="195">
        <v>0</v>
      </c>
      <c r="R1361" s="195">
        <f>Q1361*H1361</f>
        <v>0</v>
      </c>
      <c r="S1361" s="195">
        <v>0</v>
      </c>
      <c r="T1361" s="196">
        <f>S1361*H1361</f>
        <v>0</v>
      </c>
      <c r="AR1361" s="20" t="s">
        <v>225</v>
      </c>
      <c r="AT1361" s="20" t="s">
        <v>220</v>
      </c>
      <c r="AU1361" s="20" t="s">
        <v>82</v>
      </c>
      <c r="AY1361" s="20" t="s">
        <v>219</v>
      </c>
      <c r="BE1361" s="197">
        <f>IF(N1361="základní",J1361,0)</f>
        <v>0</v>
      </c>
      <c r="BF1361" s="197">
        <f>IF(N1361="snížená",J1361,0)</f>
        <v>0</v>
      </c>
      <c r="BG1361" s="197">
        <f>IF(N1361="zákl. přenesená",J1361,0)</f>
        <v>0</v>
      </c>
      <c r="BH1361" s="197">
        <f>IF(N1361="sníž. přenesená",J1361,0)</f>
        <v>0</v>
      </c>
      <c r="BI1361" s="197">
        <f>IF(N1361="nulová",J1361,0)</f>
        <v>0</v>
      </c>
      <c r="BJ1361" s="20" t="s">
        <v>80</v>
      </c>
      <c r="BK1361" s="197">
        <f>ROUND(I1361*H1361,2)</f>
        <v>0</v>
      </c>
      <c r="BL1361" s="20" t="s">
        <v>225</v>
      </c>
      <c r="BM1361" s="20" t="s">
        <v>1852</v>
      </c>
    </row>
    <row r="1362" spans="2:63" s="10" customFormat="1" ht="29.85" customHeight="1">
      <c r="B1362" s="172"/>
      <c r="C1362" s="173"/>
      <c r="D1362" s="174" t="s">
        <v>71</v>
      </c>
      <c r="E1362" s="198" t="s">
        <v>1853</v>
      </c>
      <c r="F1362" s="198" t="s">
        <v>1854</v>
      </c>
      <c r="G1362" s="173"/>
      <c r="H1362" s="173"/>
      <c r="I1362" s="176"/>
      <c r="J1362" s="199">
        <f>BK1362</f>
        <v>0</v>
      </c>
      <c r="K1362" s="173"/>
      <c r="L1362" s="178"/>
      <c r="M1362" s="179"/>
      <c r="N1362" s="180"/>
      <c r="O1362" s="180"/>
      <c r="P1362" s="181">
        <f>P1363</f>
        <v>0</v>
      </c>
      <c r="Q1362" s="180"/>
      <c r="R1362" s="181">
        <f>R1363</f>
        <v>0</v>
      </c>
      <c r="S1362" s="180"/>
      <c r="T1362" s="182">
        <f>T1363</f>
        <v>0</v>
      </c>
      <c r="AR1362" s="183" t="s">
        <v>80</v>
      </c>
      <c r="AT1362" s="184" t="s">
        <v>71</v>
      </c>
      <c r="AU1362" s="184" t="s">
        <v>80</v>
      </c>
      <c r="AY1362" s="183" t="s">
        <v>219</v>
      </c>
      <c r="BK1362" s="185">
        <f>BK1363</f>
        <v>0</v>
      </c>
    </row>
    <row r="1363" spans="2:65" s="1" customFormat="1" ht="16.5" customHeight="1">
      <c r="B1363" s="37"/>
      <c r="C1363" s="186" t="s">
        <v>1855</v>
      </c>
      <c r="D1363" s="186" t="s">
        <v>220</v>
      </c>
      <c r="E1363" s="187" t="s">
        <v>1856</v>
      </c>
      <c r="F1363" s="188" t="s">
        <v>1857</v>
      </c>
      <c r="G1363" s="189" t="s">
        <v>223</v>
      </c>
      <c r="H1363" s="190">
        <v>4</v>
      </c>
      <c r="I1363" s="191"/>
      <c r="J1363" s="192">
        <f>ROUND(I1363*H1363,2)</f>
        <v>0</v>
      </c>
      <c r="K1363" s="188" t="s">
        <v>224</v>
      </c>
      <c r="L1363" s="57"/>
      <c r="M1363" s="193" t="s">
        <v>21</v>
      </c>
      <c r="N1363" s="194" t="s">
        <v>43</v>
      </c>
      <c r="O1363" s="38"/>
      <c r="P1363" s="195">
        <f>O1363*H1363</f>
        <v>0</v>
      </c>
      <c r="Q1363" s="195">
        <v>0</v>
      </c>
      <c r="R1363" s="195">
        <f>Q1363*H1363</f>
        <v>0</v>
      </c>
      <c r="S1363" s="195">
        <v>0</v>
      </c>
      <c r="T1363" s="196">
        <f>S1363*H1363</f>
        <v>0</v>
      </c>
      <c r="AR1363" s="20" t="s">
        <v>225</v>
      </c>
      <c r="AT1363" s="20" t="s">
        <v>220</v>
      </c>
      <c r="AU1363" s="20" t="s">
        <v>82</v>
      </c>
      <c r="AY1363" s="20" t="s">
        <v>219</v>
      </c>
      <c r="BE1363" s="197">
        <f>IF(N1363="základní",J1363,0)</f>
        <v>0</v>
      </c>
      <c r="BF1363" s="197">
        <f>IF(N1363="snížená",J1363,0)</f>
        <v>0</v>
      </c>
      <c r="BG1363" s="197">
        <f>IF(N1363="zákl. přenesená",J1363,0)</f>
        <v>0</v>
      </c>
      <c r="BH1363" s="197">
        <f>IF(N1363="sníž. přenesená",J1363,0)</f>
        <v>0</v>
      </c>
      <c r="BI1363" s="197">
        <f>IF(N1363="nulová",J1363,0)</f>
        <v>0</v>
      </c>
      <c r="BJ1363" s="20" t="s">
        <v>80</v>
      </c>
      <c r="BK1363" s="197">
        <f>ROUND(I1363*H1363,2)</f>
        <v>0</v>
      </c>
      <c r="BL1363" s="20" t="s">
        <v>225</v>
      </c>
      <c r="BM1363" s="20" t="s">
        <v>1858</v>
      </c>
    </row>
    <row r="1364" spans="2:63" s="10" customFormat="1" ht="29.85" customHeight="1">
      <c r="B1364" s="172"/>
      <c r="C1364" s="173"/>
      <c r="D1364" s="174" t="s">
        <v>71</v>
      </c>
      <c r="E1364" s="198" t="s">
        <v>1859</v>
      </c>
      <c r="F1364" s="198" t="s">
        <v>1860</v>
      </c>
      <c r="G1364" s="173"/>
      <c r="H1364" s="173"/>
      <c r="I1364" s="176"/>
      <c r="J1364" s="199">
        <f>BK1364</f>
        <v>0</v>
      </c>
      <c r="K1364" s="173"/>
      <c r="L1364" s="178"/>
      <c r="M1364" s="179"/>
      <c r="N1364" s="180"/>
      <c r="O1364" s="180"/>
      <c r="P1364" s="181">
        <f>SUM(P1365:P1366)</f>
        <v>0</v>
      </c>
      <c r="Q1364" s="180"/>
      <c r="R1364" s="181">
        <f>SUM(R1365:R1366)</f>
        <v>0</v>
      </c>
      <c r="S1364" s="180"/>
      <c r="T1364" s="182">
        <f>SUM(T1365:T1366)</f>
        <v>0</v>
      </c>
      <c r="AR1364" s="183" t="s">
        <v>80</v>
      </c>
      <c r="AT1364" s="184" t="s">
        <v>71</v>
      </c>
      <c r="AU1364" s="184" t="s">
        <v>80</v>
      </c>
      <c r="AY1364" s="183" t="s">
        <v>219</v>
      </c>
      <c r="BK1364" s="185">
        <f>SUM(BK1365:BK1366)</f>
        <v>0</v>
      </c>
    </row>
    <row r="1365" spans="2:65" s="1" customFormat="1" ht="16.5" customHeight="1">
      <c r="B1365" s="37"/>
      <c r="C1365" s="186" t="s">
        <v>887</v>
      </c>
      <c r="D1365" s="186" t="s">
        <v>220</v>
      </c>
      <c r="E1365" s="187" t="s">
        <v>1861</v>
      </c>
      <c r="F1365" s="188" t="s">
        <v>1862</v>
      </c>
      <c r="G1365" s="189" t="s">
        <v>236</v>
      </c>
      <c r="H1365" s="190">
        <v>8</v>
      </c>
      <c r="I1365" s="191"/>
      <c r="J1365" s="192">
        <f>ROUND(I1365*H1365,2)</f>
        <v>0</v>
      </c>
      <c r="K1365" s="188" t="s">
        <v>224</v>
      </c>
      <c r="L1365" s="57"/>
      <c r="M1365" s="193" t="s">
        <v>21</v>
      </c>
      <c r="N1365" s="194" t="s">
        <v>43</v>
      </c>
      <c r="O1365" s="38"/>
      <c r="P1365" s="195">
        <f>O1365*H1365</f>
        <v>0</v>
      </c>
      <c r="Q1365" s="195">
        <v>0</v>
      </c>
      <c r="R1365" s="195">
        <f>Q1365*H1365</f>
        <v>0</v>
      </c>
      <c r="S1365" s="195">
        <v>0</v>
      </c>
      <c r="T1365" s="196">
        <f>S1365*H1365</f>
        <v>0</v>
      </c>
      <c r="AR1365" s="20" t="s">
        <v>225</v>
      </c>
      <c r="AT1365" s="20" t="s">
        <v>220</v>
      </c>
      <c r="AU1365" s="20" t="s">
        <v>82</v>
      </c>
      <c r="AY1365" s="20" t="s">
        <v>219</v>
      </c>
      <c r="BE1365" s="197">
        <f>IF(N1365="základní",J1365,0)</f>
        <v>0</v>
      </c>
      <c r="BF1365" s="197">
        <f>IF(N1365="snížená",J1365,0)</f>
        <v>0</v>
      </c>
      <c r="BG1365" s="197">
        <f>IF(N1365="zákl. přenesená",J1365,0)</f>
        <v>0</v>
      </c>
      <c r="BH1365" s="197">
        <f>IF(N1365="sníž. přenesená",J1365,0)</f>
        <v>0</v>
      </c>
      <c r="BI1365" s="197">
        <f>IF(N1365="nulová",J1365,0)</f>
        <v>0</v>
      </c>
      <c r="BJ1365" s="20" t="s">
        <v>80</v>
      </c>
      <c r="BK1365" s="197">
        <f>ROUND(I1365*H1365,2)</f>
        <v>0</v>
      </c>
      <c r="BL1365" s="20" t="s">
        <v>225</v>
      </c>
      <c r="BM1365" s="20" t="s">
        <v>1863</v>
      </c>
    </row>
    <row r="1366" spans="2:65" s="1" customFormat="1" ht="16.5" customHeight="1">
      <c r="B1366" s="37"/>
      <c r="C1366" s="186" t="s">
        <v>1864</v>
      </c>
      <c r="D1366" s="186" t="s">
        <v>220</v>
      </c>
      <c r="E1366" s="187" t="s">
        <v>1865</v>
      </c>
      <c r="F1366" s="188" t="s">
        <v>1866</v>
      </c>
      <c r="G1366" s="189" t="s">
        <v>236</v>
      </c>
      <c r="H1366" s="190">
        <v>8</v>
      </c>
      <c r="I1366" s="191"/>
      <c r="J1366" s="192">
        <f>ROUND(I1366*H1366,2)</f>
        <v>0</v>
      </c>
      <c r="K1366" s="188" t="s">
        <v>224</v>
      </c>
      <c r="L1366" s="57"/>
      <c r="M1366" s="193" t="s">
        <v>21</v>
      </c>
      <c r="N1366" s="194" t="s">
        <v>43</v>
      </c>
      <c r="O1366" s="38"/>
      <c r="P1366" s="195">
        <f>O1366*H1366</f>
        <v>0</v>
      </c>
      <c r="Q1366" s="195">
        <v>0</v>
      </c>
      <c r="R1366" s="195">
        <f>Q1366*H1366</f>
        <v>0</v>
      </c>
      <c r="S1366" s="195">
        <v>0</v>
      </c>
      <c r="T1366" s="196">
        <f>S1366*H1366</f>
        <v>0</v>
      </c>
      <c r="AR1366" s="20" t="s">
        <v>225</v>
      </c>
      <c r="AT1366" s="20" t="s">
        <v>220</v>
      </c>
      <c r="AU1366" s="20" t="s">
        <v>82</v>
      </c>
      <c r="AY1366" s="20" t="s">
        <v>219</v>
      </c>
      <c r="BE1366" s="197">
        <f>IF(N1366="základní",J1366,0)</f>
        <v>0</v>
      </c>
      <c r="BF1366" s="197">
        <f>IF(N1366="snížená",J1366,0)</f>
        <v>0</v>
      </c>
      <c r="BG1366" s="197">
        <f>IF(N1366="zákl. přenesená",J1366,0)</f>
        <v>0</v>
      </c>
      <c r="BH1366" s="197">
        <f>IF(N1366="sníž. přenesená",J1366,0)</f>
        <v>0</v>
      </c>
      <c r="BI1366" s="197">
        <f>IF(N1366="nulová",J1366,0)</f>
        <v>0</v>
      </c>
      <c r="BJ1366" s="20" t="s">
        <v>80</v>
      </c>
      <c r="BK1366" s="197">
        <f>ROUND(I1366*H1366,2)</f>
        <v>0</v>
      </c>
      <c r="BL1366" s="20" t="s">
        <v>225</v>
      </c>
      <c r="BM1366" s="20" t="s">
        <v>1867</v>
      </c>
    </row>
    <row r="1367" spans="2:63" s="10" customFormat="1" ht="29.85" customHeight="1">
      <c r="B1367" s="172"/>
      <c r="C1367" s="173"/>
      <c r="D1367" s="174" t="s">
        <v>71</v>
      </c>
      <c r="E1367" s="198" t="s">
        <v>1868</v>
      </c>
      <c r="F1367" s="198" t="s">
        <v>1869</v>
      </c>
      <c r="G1367" s="173"/>
      <c r="H1367" s="173"/>
      <c r="I1367" s="176"/>
      <c r="J1367" s="199">
        <f>BK1367</f>
        <v>0</v>
      </c>
      <c r="K1367" s="173"/>
      <c r="L1367" s="178"/>
      <c r="M1367" s="179"/>
      <c r="N1367" s="180"/>
      <c r="O1367" s="180"/>
      <c r="P1367" s="181">
        <f>P1368</f>
        <v>0</v>
      </c>
      <c r="Q1367" s="180"/>
      <c r="R1367" s="181">
        <f>R1368</f>
        <v>0</v>
      </c>
      <c r="S1367" s="180"/>
      <c r="T1367" s="182">
        <f>T1368</f>
        <v>0</v>
      </c>
      <c r="AR1367" s="183" t="s">
        <v>80</v>
      </c>
      <c r="AT1367" s="184" t="s">
        <v>71</v>
      </c>
      <c r="AU1367" s="184" t="s">
        <v>80</v>
      </c>
      <c r="AY1367" s="183" t="s">
        <v>219</v>
      </c>
      <c r="BK1367" s="185">
        <f>BK1368</f>
        <v>0</v>
      </c>
    </row>
    <row r="1368" spans="2:65" s="1" customFormat="1" ht="16.5" customHeight="1">
      <c r="B1368" s="37"/>
      <c r="C1368" s="186" t="s">
        <v>889</v>
      </c>
      <c r="D1368" s="186" t="s">
        <v>220</v>
      </c>
      <c r="E1368" s="187" t="s">
        <v>1870</v>
      </c>
      <c r="F1368" s="188" t="s">
        <v>1871</v>
      </c>
      <c r="G1368" s="189" t="s">
        <v>236</v>
      </c>
      <c r="H1368" s="190">
        <v>130</v>
      </c>
      <c r="I1368" s="191"/>
      <c r="J1368" s="192">
        <f>ROUND(I1368*H1368,2)</f>
        <v>0</v>
      </c>
      <c r="K1368" s="188" t="s">
        <v>224</v>
      </c>
      <c r="L1368" s="57"/>
      <c r="M1368" s="193" t="s">
        <v>21</v>
      </c>
      <c r="N1368" s="194" t="s">
        <v>43</v>
      </c>
      <c r="O1368" s="38"/>
      <c r="P1368" s="195">
        <f>O1368*H1368</f>
        <v>0</v>
      </c>
      <c r="Q1368" s="195">
        <v>0</v>
      </c>
      <c r="R1368" s="195">
        <f>Q1368*H1368</f>
        <v>0</v>
      </c>
      <c r="S1368" s="195">
        <v>0</v>
      </c>
      <c r="T1368" s="196">
        <f>S1368*H1368</f>
        <v>0</v>
      </c>
      <c r="AR1368" s="20" t="s">
        <v>225</v>
      </c>
      <c r="AT1368" s="20" t="s">
        <v>220</v>
      </c>
      <c r="AU1368" s="20" t="s">
        <v>82</v>
      </c>
      <c r="AY1368" s="20" t="s">
        <v>219</v>
      </c>
      <c r="BE1368" s="197">
        <f>IF(N1368="základní",J1368,0)</f>
        <v>0</v>
      </c>
      <c r="BF1368" s="197">
        <f>IF(N1368="snížená",J1368,0)</f>
        <v>0</v>
      </c>
      <c r="BG1368" s="197">
        <f>IF(N1368="zákl. přenesená",J1368,0)</f>
        <v>0</v>
      </c>
      <c r="BH1368" s="197">
        <f>IF(N1368="sníž. přenesená",J1368,0)</f>
        <v>0</v>
      </c>
      <c r="BI1368" s="197">
        <f>IF(N1368="nulová",J1368,0)</f>
        <v>0</v>
      </c>
      <c r="BJ1368" s="20" t="s">
        <v>80</v>
      </c>
      <c r="BK1368" s="197">
        <f>ROUND(I1368*H1368,2)</f>
        <v>0</v>
      </c>
      <c r="BL1368" s="20" t="s">
        <v>225</v>
      </c>
      <c r="BM1368" s="20" t="s">
        <v>1872</v>
      </c>
    </row>
    <row r="1369" spans="2:63" s="10" customFormat="1" ht="29.85" customHeight="1">
      <c r="B1369" s="172"/>
      <c r="C1369" s="173"/>
      <c r="D1369" s="174" t="s">
        <v>71</v>
      </c>
      <c r="E1369" s="198" t="s">
        <v>1873</v>
      </c>
      <c r="F1369" s="198" t="s">
        <v>1874</v>
      </c>
      <c r="G1369" s="173"/>
      <c r="H1369" s="173"/>
      <c r="I1369" s="176"/>
      <c r="J1369" s="199">
        <f>BK1369</f>
        <v>0</v>
      </c>
      <c r="K1369" s="173"/>
      <c r="L1369" s="178"/>
      <c r="M1369" s="179"/>
      <c r="N1369" s="180"/>
      <c r="O1369" s="180"/>
      <c r="P1369" s="181">
        <f>SUM(P1370:P1371)</f>
        <v>0</v>
      </c>
      <c r="Q1369" s="180"/>
      <c r="R1369" s="181">
        <f>SUM(R1370:R1371)</f>
        <v>0</v>
      </c>
      <c r="S1369" s="180"/>
      <c r="T1369" s="182">
        <f>SUM(T1370:T1371)</f>
        <v>0</v>
      </c>
      <c r="AR1369" s="183" t="s">
        <v>80</v>
      </c>
      <c r="AT1369" s="184" t="s">
        <v>71</v>
      </c>
      <c r="AU1369" s="184" t="s">
        <v>80</v>
      </c>
      <c r="AY1369" s="183" t="s">
        <v>219</v>
      </c>
      <c r="BK1369" s="185">
        <f>SUM(BK1370:BK1371)</f>
        <v>0</v>
      </c>
    </row>
    <row r="1370" spans="2:65" s="1" customFormat="1" ht="16.5" customHeight="1">
      <c r="B1370" s="37"/>
      <c r="C1370" s="186" t="s">
        <v>1875</v>
      </c>
      <c r="D1370" s="186" t="s">
        <v>220</v>
      </c>
      <c r="E1370" s="187" t="s">
        <v>1876</v>
      </c>
      <c r="F1370" s="188" t="s">
        <v>1862</v>
      </c>
      <c r="G1370" s="189" t="s">
        <v>236</v>
      </c>
      <c r="H1370" s="190">
        <v>8</v>
      </c>
      <c r="I1370" s="191"/>
      <c r="J1370" s="192">
        <f>ROUND(I1370*H1370,2)</f>
        <v>0</v>
      </c>
      <c r="K1370" s="188" t="s">
        <v>224</v>
      </c>
      <c r="L1370" s="57"/>
      <c r="M1370" s="193" t="s">
        <v>21</v>
      </c>
      <c r="N1370" s="194" t="s">
        <v>43</v>
      </c>
      <c r="O1370" s="38"/>
      <c r="P1370" s="195">
        <f>O1370*H1370</f>
        <v>0</v>
      </c>
      <c r="Q1370" s="195">
        <v>0</v>
      </c>
      <c r="R1370" s="195">
        <f>Q1370*H1370</f>
        <v>0</v>
      </c>
      <c r="S1370" s="195">
        <v>0</v>
      </c>
      <c r="T1370" s="196">
        <f>S1370*H1370</f>
        <v>0</v>
      </c>
      <c r="AR1370" s="20" t="s">
        <v>225</v>
      </c>
      <c r="AT1370" s="20" t="s">
        <v>220</v>
      </c>
      <c r="AU1370" s="20" t="s">
        <v>82</v>
      </c>
      <c r="AY1370" s="20" t="s">
        <v>219</v>
      </c>
      <c r="BE1370" s="197">
        <f>IF(N1370="základní",J1370,0)</f>
        <v>0</v>
      </c>
      <c r="BF1370" s="197">
        <f>IF(N1370="snížená",J1370,0)</f>
        <v>0</v>
      </c>
      <c r="BG1370" s="197">
        <f>IF(N1370="zákl. přenesená",J1370,0)</f>
        <v>0</v>
      </c>
      <c r="BH1370" s="197">
        <f>IF(N1370="sníž. přenesená",J1370,0)</f>
        <v>0</v>
      </c>
      <c r="BI1370" s="197">
        <f>IF(N1370="nulová",J1370,0)</f>
        <v>0</v>
      </c>
      <c r="BJ1370" s="20" t="s">
        <v>80</v>
      </c>
      <c r="BK1370" s="197">
        <f>ROUND(I1370*H1370,2)</f>
        <v>0</v>
      </c>
      <c r="BL1370" s="20" t="s">
        <v>225</v>
      </c>
      <c r="BM1370" s="20" t="s">
        <v>1877</v>
      </c>
    </row>
    <row r="1371" spans="2:65" s="1" customFormat="1" ht="16.5" customHeight="1">
      <c r="B1371" s="37"/>
      <c r="C1371" s="186" t="s">
        <v>890</v>
      </c>
      <c r="D1371" s="186" t="s">
        <v>220</v>
      </c>
      <c r="E1371" s="187" t="s">
        <v>1878</v>
      </c>
      <c r="F1371" s="188" t="s">
        <v>1866</v>
      </c>
      <c r="G1371" s="189" t="s">
        <v>236</v>
      </c>
      <c r="H1371" s="190">
        <v>8</v>
      </c>
      <c r="I1371" s="191"/>
      <c r="J1371" s="192">
        <f>ROUND(I1371*H1371,2)</f>
        <v>0</v>
      </c>
      <c r="K1371" s="188" t="s">
        <v>224</v>
      </c>
      <c r="L1371" s="57"/>
      <c r="M1371" s="193" t="s">
        <v>21</v>
      </c>
      <c r="N1371" s="194" t="s">
        <v>43</v>
      </c>
      <c r="O1371" s="38"/>
      <c r="P1371" s="195">
        <f>O1371*H1371</f>
        <v>0</v>
      </c>
      <c r="Q1371" s="195">
        <v>0</v>
      </c>
      <c r="R1371" s="195">
        <f>Q1371*H1371</f>
        <v>0</v>
      </c>
      <c r="S1371" s="195">
        <v>0</v>
      </c>
      <c r="T1371" s="196">
        <f>S1371*H1371</f>
        <v>0</v>
      </c>
      <c r="AR1371" s="20" t="s">
        <v>225</v>
      </c>
      <c r="AT1371" s="20" t="s">
        <v>220</v>
      </c>
      <c r="AU1371" s="20" t="s">
        <v>82</v>
      </c>
      <c r="AY1371" s="20" t="s">
        <v>219</v>
      </c>
      <c r="BE1371" s="197">
        <f>IF(N1371="základní",J1371,0)</f>
        <v>0</v>
      </c>
      <c r="BF1371" s="197">
        <f>IF(N1371="snížená",J1371,0)</f>
        <v>0</v>
      </c>
      <c r="BG1371" s="197">
        <f>IF(N1371="zákl. přenesená",J1371,0)</f>
        <v>0</v>
      </c>
      <c r="BH1371" s="197">
        <f>IF(N1371="sníž. přenesená",J1371,0)</f>
        <v>0</v>
      </c>
      <c r="BI1371" s="197">
        <f>IF(N1371="nulová",J1371,0)</f>
        <v>0</v>
      </c>
      <c r="BJ1371" s="20" t="s">
        <v>80</v>
      </c>
      <c r="BK1371" s="197">
        <f>ROUND(I1371*H1371,2)</f>
        <v>0</v>
      </c>
      <c r="BL1371" s="20" t="s">
        <v>225</v>
      </c>
      <c r="BM1371" s="20" t="s">
        <v>1879</v>
      </c>
    </row>
    <row r="1372" spans="2:63" s="10" customFormat="1" ht="29.85" customHeight="1">
      <c r="B1372" s="172"/>
      <c r="C1372" s="173"/>
      <c r="D1372" s="174" t="s">
        <v>71</v>
      </c>
      <c r="E1372" s="198" t="s">
        <v>1880</v>
      </c>
      <c r="F1372" s="198" t="s">
        <v>1881</v>
      </c>
      <c r="G1372" s="173"/>
      <c r="H1372" s="173"/>
      <c r="I1372" s="176"/>
      <c r="J1372" s="199">
        <f>BK1372</f>
        <v>0</v>
      </c>
      <c r="K1372" s="173"/>
      <c r="L1372" s="178"/>
      <c r="M1372" s="179"/>
      <c r="N1372" s="180"/>
      <c r="O1372" s="180"/>
      <c r="P1372" s="181">
        <f>P1373</f>
        <v>0</v>
      </c>
      <c r="Q1372" s="180"/>
      <c r="R1372" s="181">
        <f>R1373</f>
        <v>0</v>
      </c>
      <c r="S1372" s="180"/>
      <c r="T1372" s="182">
        <f>T1373</f>
        <v>0</v>
      </c>
      <c r="AR1372" s="183" t="s">
        <v>80</v>
      </c>
      <c r="AT1372" s="184" t="s">
        <v>71</v>
      </c>
      <c r="AU1372" s="184" t="s">
        <v>80</v>
      </c>
      <c r="AY1372" s="183" t="s">
        <v>219</v>
      </c>
      <c r="BK1372" s="185">
        <f>BK1373</f>
        <v>0</v>
      </c>
    </row>
    <row r="1373" spans="2:65" s="1" customFormat="1" ht="16.5" customHeight="1">
      <c r="B1373" s="37"/>
      <c r="C1373" s="186" t="s">
        <v>1882</v>
      </c>
      <c r="D1373" s="186" t="s">
        <v>220</v>
      </c>
      <c r="E1373" s="187" t="s">
        <v>1883</v>
      </c>
      <c r="F1373" s="188" t="s">
        <v>1871</v>
      </c>
      <c r="G1373" s="189" t="s">
        <v>236</v>
      </c>
      <c r="H1373" s="190">
        <v>130</v>
      </c>
      <c r="I1373" s="191"/>
      <c r="J1373" s="192">
        <f>ROUND(I1373*H1373,2)</f>
        <v>0</v>
      </c>
      <c r="K1373" s="188" t="s">
        <v>224</v>
      </c>
      <c r="L1373" s="57"/>
      <c r="M1373" s="193" t="s">
        <v>21</v>
      </c>
      <c r="N1373" s="194" t="s">
        <v>43</v>
      </c>
      <c r="O1373" s="38"/>
      <c r="P1373" s="195">
        <f>O1373*H1373</f>
        <v>0</v>
      </c>
      <c r="Q1373" s="195">
        <v>0</v>
      </c>
      <c r="R1373" s="195">
        <f>Q1373*H1373</f>
        <v>0</v>
      </c>
      <c r="S1373" s="195">
        <v>0</v>
      </c>
      <c r="T1373" s="196">
        <f>S1373*H1373</f>
        <v>0</v>
      </c>
      <c r="AR1373" s="20" t="s">
        <v>225</v>
      </c>
      <c r="AT1373" s="20" t="s">
        <v>220</v>
      </c>
      <c r="AU1373" s="20" t="s">
        <v>82</v>
      </c>
      <c r="AY1373" s="20" t="s">
        <v>219</v>
      </c>
      <c r="BE1373" s="197">
        <f>IF(N1373="základní",J1373,0)</f>
        <v>0</v>
      </c>
      <c r="BF1373" s="197">
        <f>IF(N1373="snížená",J1373,0)</f>
        <v>0</v>
      </c>
      <c r="BG1373" s="197">
        <f>IF(N1373="zákl. přenesená",J1373,0)</f>
        <v>0</v>
      </c>
      <c r="BH1373" s="197">
        <f>IF(N1373="sníž. přenesená",J1373,0)</f>
        <v>0</v>
      </c>
      <c r="BI1373" s="197">
        <f>IF(N1373="nulová",J1373,0)</f>
        <v>0</v>
      </c>
      <c r="BJ1373" s="20" t="s">
        <v>80</v>
      </c>
      <c r="BK1373" s="197">
        <f>ROUND(I1373*H1373,2)</f>
        <v>0</v>
      </c>
      <c r="BL1373" s="20" t="s">
        <v>225</v>
      </c>
      <c r="BM1373" s="20" t="s">
        <v>1884</v>
      </c>
    </row>
    <row r="1374" spans="2:63" s="10" customFormat="1" ht="29.85" customHeight="1">
      <c r="B1374" s="172"/>
      <c r="C1374" s="173"/>
      <c r="D1374" s="174" t="s">
        <v>71</v>
      </c>
      <c r="E1374" s="198" t="s">
        <v>1885</v>
      </c>
      <c r="F1374" s="198" t="s">
        <v>1886</v>
      </c>
      <c r="G1374" s="173"/>
      <c r="H1374" s="173"/>
      <c r="I1374" s="176"/>
      <c r="J1374" s="199">
        <f>BK1374</f>
        <v>0</v>
      </c>
      <c r="K1374" s="173"/>
      <c r="L1374" s="178"/>
      <c r="M1374" s="179"/>
      <c r="N1374" s="180"/>
      <c r="O1374" s="180"/>
      <c r="P1374" s="181">
        <f>SUM(P1375:P1376)</f>
        <v>0</v>
      </c>
      <c r="Q1374" s="180"/>
      <c r="R1374" s="181">
        <f>SUM(R1375:R1376)</f>
        <v>0</v>
      </c>
      <c r="S1374" s="180"/>
      <c r="T1374" s="182">
        <f>SUM(T1375:T1376)</f>
        <v>0</v>
      </c>
      <c r="AR1374" s="183" t="s">
        <v>80</v>
      </c>
      <c r="AT1374" s="184" t="s">
        <v>71</v>
      </c>
      <c r="AU1374" s="184" t="s">
        <v>80</v>
      </c>
      <c r="AY1374" s="183" t="s">
        <v>219</v>
      </c>
      <c r="BK1374" s="185">
        <f>SUM(BK1375:BK1376)</f>
        <v>0</v>
      </c>
    </row>
    <row r="1375" spans="2:65" s="1" customFormat="1" ht="16.5" customHeight="1">
      <c r="B1375" s="37"/>
      <c r="C1375" s="186" t="s">
        <v>892</v>
      </c>
      <c r="D1375" s="186" t="s">
        <v>220</v>
      </c>
      <c r="E1375" s="187" t="s">
        <v>1887</v>
      </c>
      <c r="F1375" s="188" t="s">
        <v>1888</v>
      </c>
      <c r="G1375" s="189" t="s">
        <v>1738</v>
      </c>
      <c r="H1375" s="190">
        <v>70</v>
      </c>
      <c r="I1375" s="191"/>
      <c r="J1375" s="192">
        <f>ROUND(I1375*H1375,2)</f>
        <v>0</v>
      </c>
      <c r="K1375" s="188" t="s">
        <v>224</v>
      </c>
      <c r="L1375" s="57"/>
      <c r="M1375" s="193" t="s">
        <v>21</v>
      </c>
      <c r="N1375" s="194" t="s">
        <v>43</v>
      </c>
      <c r="O1375" s="38"/>
      <c r="P1375" s="195">
        <f>O1375*H1375</f>
        <v>0</v>
      </c>
      <c r="Q1375" s="195">
        <v>0</v>
      </c>
      <c r="R1375" s="195">
        <f>Q1375*H1375</f>
        <v>0</v>
      </c>
      <c r="S1375" s="195">
        <v>0</v>
      </c>
      <c r="T1375" s="196">
        <f>S1375*H1375</f>
        <v>0</v>
      </c>
      <c r="AR1375" s="20" t="s">
        <v>225</v>
      </c>
      <c r="AT1375" s="20" t="s">
        <v>220</v>
      </c>
      <c r="AU1375" s="20" t="s">
        <v>82</v>
      </c>
      <c r="AY1375" s="20" t="s">
        <v>219</v>
      </c>
      <c r="BE1375" s="197">
        <f>IF(N1375="základní",J1375,0)</f>
        <v>0</v>
      </c>
      <c r="BF1375" s="197">
        <f>IF(N1375="snížená",J1375,0)</f>
        <v>0</v>
      </c>
      <c r="BG1375" s="197">
        <f>IF(N1375="zákl. přenesená",J1375,0)</f>
        <v>0</v>
      </c>
      <c r="BH1375" s="197">
        <f>IF(N1375="sníž. přenesená",J1375,0)</f>
        <v>0</v>
      </c>
      <c r="BI1375" s="197">
        <f>IF(N1375="nulová",J1375,0)</f>
        <v>0</v>
      </c>
      <c r="BJ1375" s="20" t="s">
        <v>80</v>
      </c>
      <c r="BK1375" s="197">
        <f>ROUND(I1375*H1375,2)</f>
        <v>0</v>
      </c>
      <c r="BL1375" s="20" t="s">
        <v>225</v>
      </c>
      <c r="BM1375" s="20" t="s">
        <v>1889</v>
      </c>
    </row>
    <row r="1376" spans="2:65" s="1" customFormat="1" ht="16.5" customHeight="1">
      <c r="B1376" s="37"/>
      <c r="C1376" s="186" t="s">
        <v>1890</v>
      </c>
      <c r="D1376" s="186" t="s">
        <v>220</v>
      </c>
      <c r="E1376" s="187" t="s">
        <v>1891</v>
      </c>
      <c r="F1376" s="188" t="s">
        <v>1892</v>
      </c>
      <c r="G1376" s="189" t="s">
        <v>1738</v>
      </c>
      <c r="H1376" s="190">
        <v>70</v>
      </c>
      <c r="I1376" s="191"/>
      <c r="J1376" s="192">
        <f>ROUND(I1376*H1376,2)</f>
        <v>0</v>
      </c>
      <c r="K1376" s="188" t="s">
        <v>224</v>
      </c>
      <c r="L1376" s="57"/>
      <c r="M1376" s="193" t="s">
        <v>21</v>
      </c>
      <c r="N1376" s="194" t="s">
        <v>43</v>
      </c>
      <c r="O1376" s="38"/>
      <c r="P1376" s="195">
        <f>O1376*H1376</f>
        <v>0</v>
      </c>
      <c r="Q1376" s="195">
        <v>0</v>
      </c>
      <c r="R1376" s="195">
        <f>Q1376*H1376</f>
        <v>0</v>
      </c>
      <c r="S1376" s="195">
        <v>0</v>
      </c>
      <c r="T1376" s="196">
        <f>S1376*H1376</f>
        <v>0</v>
      </c>
      <c r="AR1376" s="20" t="s">
        <v>225</v>
      </c>
      <c r="AT1376" s="20" t="s">
        <v>220</v>
      </c>
      <c r="AU1376" s="20" t="s">
        <v>82</v>
      </c>
      <c r="AY1376" s="20" t="s">
        <v>219</v>
      </c>
      <c r="BE1376" s="197">
        <f>IF(N1376="základní",J1376,0)</f>
        <v>0</v>
      </c>
      <c r="BF1376" s="197">
        <f>IF(N1376="snížená",J1376,0)</f>
        <v>0</v>
      </c>
      <c r="BG1376" s="197">
        <f>IF(N1376="zákl. přenesená",J1376,0)</f>
        <v>0</v>
      </c>
      <c r="BH1376" s="197">
        <f>IF(N1376="sníž. přenesená",J1376,0)</f>
        <v>0</v>
      </c>
      <c r="BI1376" s="197">
        <f>IF(N1376="nulová",J1376,0)</f>
        <v>0</v>
      </c>
      <c r="BJ1376" s="20" t="s">
        <v>80</v>
      </c>
      <c r="BK1376" s="197">
        <f>ROUND(I1376*H1376,2)</f>
        <v>0</v>
      </c>
      <c r="BL1376" s="20" t="s">
        <v>225</v>
      </c>
      <c r="BM1376" s="20" t="s">
        <v>1893</v>
      </c>
    </row>
    <row r="1377" spans="2:63" s="10" customFormat="1" ht="29.85" customHeight="1">
      <c r="B1377" s="172"/>
      <c r="C1377" s="173"/>
      <c r="D1377" s="174" t="s">
        <v>71</v>
      </c>
      <c r="E1377" s="198" t="s">
        <v>1894</v>
      </c>
      <c r="F1377" s="198" t="s">
        <v>1895</v>
      </c>
      <c r="G1377" s="173"/>
      <c r="H1377" s="173"/>
      <c r="I1377" s="176"/>
      <c r="J1377" s="199">
        <f>BK1377</f>
        <v>0</v>
      </c>
      <c r="K1377" s="173"/>
      <c r="L1377" s="178"/>
      <c r="M1377" s="179"/>
      <c r="N1377" s="180"/>
      <c r="O1377" s="180"/>
      <c r="P1377" s="181">
        <f>SUM(P1378:P1381)</f>
        <v>0</v>
      </c>
      <c r="Q1377" s="180"/>
      <c r="R1377" s="181">
        <f>SUM(R1378:R1381)</f>
        <v>0</v>
      </c>
      <c r="S1377" s="180"/>
      <c r="T1377" s="182">
        <f>SUM(T1378:T1381)</f>
        <v>0</v>
      </c>
      <c r="AR1377" s="183" t="s">
        <v>80</v>
      </c>
      <c r="AT1377" s="184" t="s">
        <v>71</v>
      </c>
      <c r="AU1377" s="184" t="s">
        <v>80</v>
      </c>
      <c r="AY1377" s="183" t="s">
        <v>219</v>
      </c>
      <c r="BK1377" s="185">
        <f>SUM(BK1378:BK1381)</f>
        <v>0</v>
      </c>
    </row>
    <row r="1378" spans="2:65" s="1" customFormat="1" ht="16.5" customHeight="1">
      <c r="B1378" s="37"/>
      <c r="C1378" s="186" t="s">
        <v>893</v>
      </c>
      <c r="D1378" s="186" t="s">
        <v>220</v>
      </c>
      <c r="E1378" s="187" t="s">
        <v>1896</v>
      </c>
      <c r="F1378" s="188" t="s">
        <v>1897</v>
      </c>
      <c r="G1378" s="189" t="s">
        <v>1831</v>
      </c>
      <c r="H1378" s="190">
        <v>8441</v>
      </c>
      <c r="I1378" s="191"/>
      <c r="J1378" s="192">
        <f>ROUND(I1378*H1378,2)</f>
        <v>0</v>
      </c>
      <c r="K1378" s="188" t="s">
        <v>224</v>
      </c>
      <c r="L1378" s="57"/>
      <c r="M1378" s="193" t="s">
        <v>21</v>
      </c>
      <c r="N1378" s="194" t="s">
        <v>43</v>
      </c>
      <c r="O1378" s="38"/>
      <c r="P1378" s="195">
        <f>O1378*H1378</f>
        <v>0</v>
      </c>
      <c r="Q1378" s="195">
        <v>0</v>
      </c>
      <c r="R1378" s="195">
        <f>Q1378*H1378</f>
        <v>0</v>
      </c>
      <c r="S1378" s="195">
        <v>0</v>
      </c>
      <c r="T1378" s="196">
        <f>S1378*H1378</f>
        <v>0</v>
      </c>
      <c r="AR1378" s="20" t="s">
        <v>225</v>
      </c>
      <c r="AT1378" s="20" t="s">
        <v>220</v>
      </c>
      <c r="AU1378" s="20" t="s">
        <v>82</v>
      </c>
      <c r="AY1378" s="20" t="s">
        <v>219</v>
      </c>
      <c r="BE1378" s="197">
        <f>IF(N1378="základní",J1378,0)</f>
        <v>0</v>
      </c>
      <c r="BF1378" s="197">
        <f>IF(N1378="snížená",J1378,0)</f>
        <v>0</v>
      </c>
      <c r="BG1378" s="197">
        <f>IF(N1378="zákl. přenesená",J1378,0)</f>
        <v>0</v>
      </c>
      <c r="BH1378" s="197">
        <f>IF(N1378="sníž. přenesená",J1378,0)</f>
        <v>0</v>
      </c>
      <c r="BI1378" s="197">
        <f>IF(N1378="nulová",J1378,0)</f>
        <v>0</v>
      </c>
      <c r="BJ1378" s="20" t="s">
        <v>80</v>
      </c>
      <c r="BK1378" s="197">
        <f>ROUND(I1378*H1378,2)</f>
        <v>0</v>
      </c>
      <c r="BL1378" s="20" t="s">
        <v>225</v>
      </c>
      <c r="BM1378" s="20" t="s">
        <v>1898</v>
      </c>
    </row>
    <row r="1379" spans="2:65" s="1" customFormat="1" ht="16.5" customHeight="1">
      <c r="B1379" s="37"/>
      <c r="C1379" s="186" t="s">
        <v>1899</v>
      </c>
      <c r="D1379" s="186" t="s">
        <v>220</v>
      </c>
      <c r="E1379" s="187" t="s">
        <v>1900</v>
      </c>
      <c r="F1379" s="188" t="s">
        <v>1901</v>
      </c>
      <c r="G1379" s="189" t="s">
        <v>1831</v>
      </c>
      <c r="H1379" s="190">
        <v>8441</v>
      </c>
      <c r="I1379" s="191"/>
      <c r="J1379" s="192">
        <f>ROUND(I1379*H1379,2)</f>
        <v>0</v>
      </c>
      <c r="K1379" s="188" t="s">
        <v>224</v>
      </c>
      <c r="L1379" s="57"/>
      <c r="M1379" s="193" t="s">
        <v>21</v>
      </c>
      <c r="N1379" s="194" t="s">
        <v>43</v>
      </c>
      <c r="O1379" s="38"/>
      <c r="P1379" s="195">
        <f>O1379*H1379</f>
        <v>0</v>
      </c>
      <c r="Q1379" s="195">
        <v>0</v>
      </c>
      <c r="R1379" s="195">
        <f>Q1379*H1379</f>
        <v>0</v>
      </c>
      <c r="S1379" s="195">
        <v>0</v>
      </c>
      <c r="T1379" s="196">
        <f>S1379*H1379</f>
        <v>0</v>
      </c>
      <c r="AR1379" s="20" t="s">
        <v>225</v>
      </c>
      <c r="AT1379" s="20" t="s">
        <v>220</v>
      </c>
      <c r="AU1379" s="20" t="s">
        <v>82</v>
      </c>
      <c r="AY1379" s="20" t="s">
        <v>219</v>
      </c>
      <c r="BE1379" s="197">
        <f>IF(N1379="základní",J1379,0)</f>
        <v>0</v>
      </c>
      <c r="BF1379" s="197">
        <f>IF(N1379="snížená",J1379,0)</f>
        <v>0</v>
      </c>
      <c r="BG1379" s="197">
        <f>IF(N1379="zákl. přenesená",J1379,0)</f>
        <v>0</v>
      </c>
      <c r="BH1379" s="197">
        <f>IF(N1379="sníž. přenesená",J1379,0)</f>
        <v>0</v>
      </c>
      <c r="BI1379" s="197">
        <f>IF(N1379="nulová",J1379,0)</f>
        <v>0</v>
      </c>
      <c r="BJ1379" s="20" t="s">
        <v>80</v>
      </c>
      <c r="BK1379" s="197">
        <f>ROUND(I1379*H1379,2)</f>
        <v>0</v>
      </c>
      <c r="BL1379" s="20" t="s">
        <v>225</v>
      </c>
      <c r="BM1379" s="20" t="s">
        <v>1902</v>
      </c>
    </row>
    <row r="1380" spans="2:65" s="1" customFormat="1" ht="16.5" customHeight="1">
      <c r="B1380" s="37"/>
      <c r="C1380" s="186" t="s">
        <v>895</v>
      </c>
      <c r="D1380" s="186" t="s">
        <v>220</v>
      </c>
      <c r="E1380" s="187" t="s">
        <v>1903</v>
      </c>
      <c r="F1380" s="188" t="s">
        <v>1904</v>
      </c>
      <c r="G1380" s="189" t="s">
        <v>1831</v>
      </c>
      <c r="H1380" s="190">
        <v>16882</v>
      </c>
      <c r="I1380" s="191"/>
      <c r="J1380" s="192">
        <f>ROUND(I1380*H1380,2)</f>
        <v>0</v>
      </c>
      <c r="K1380" s="188" t="s">
        <v>224</v>
      </c>
      <c r="L1380" s="57"/>
      <c r="M1380" s="193" t="s">
        <v>21</v>
      </c>
      <c r="N1380" s="194" t="s">
        <v>43</v>
      </c>
      <c r="O1380" s="38"/>
      <c r="P1380" s="195">
        <f>O1380*H1380</f>
        <v>0</v>
      </c>
      <c r="Q1380" s="195">
        <v>0</v>
      </c>
      <c r="R1380" s="195">
        <f>Q1380*H1380</f>
        <v>0</v>
      </c>
      <c r="S1380" s="195">
        <v>0</v>
      </c>
      <c r="T1380" s="196">
        <f>S1380*H1380</f>
        <v>0</v>
      </c>
      <c r="AR1380" s="20" t="s">
        <v>225</v>
      </c>
      <c r="AT1380" s="20" t="s">
        <v>220</v>
      </c>
      <c r="AU1380" s="20" t="s">
        <v>82</v>
      </c>
      <c r="AY1380" s="20" t="s">
        <v>219</v>
      </c>
      <c r="BE1380" s="197">
        <f>IF(N1380="základní",J1380,0)</f>
        <v>0</v>
      </c>
      <c r="BF1380" s="197">
        <f>IF(N1380="snížená",J1380,0)</f>
        <v>0</v>
      </c>
      <c r="BG1380" s="197">
        <f>IF(N1380="zákl. přenesená",J1380,0)</f>
        <v>0</v>
      </c>
      <c r="BH1380" s="197">
        <f>IF(N1380="sníž. přenesená",J1380,0)</f>
        <v>0</v>
      </c>
      <c r="BI1380" s="197">
        <f>IF(N1380="nulová",J1380,0)</f>
        <v>0</v>
      </c>
      <c r="BJ1380" s="20" t="s">
        <v>80</v>
      </c>
      <c r="BK1380" s="197">
        <f>ROUND(I1380*H1380,2)</f>
        <v>0</v>
      </c>
      <c r="BL1380" s="20" t="s">
        <v>225</v>
      </c>
      <c r="BM1380" s="20" t="s">
        <v>1905</v>
      </c>
    </row>
    <row r="1381" spans="2:65" s="1" customFormat="1" ht="16.5" customHeight="1">
      <c r="B1381" s="37"/>
      <c r="C1381" s="186" t="s">
        <v>1906</v>
      </c>
      <c r="D1381" s="186" t="s">
        <v>220</v>
      </c>
      <c r="E1381" s="187" t="s">
        <v>1907</v>
      </c>
      <c r="F1381" s="188" t="s">
        <v>1908</v>
      </c>
      <c r="G1381" s="189" t="s">
        <v>1831</v>
      </c>
      <c r="H1381" s="190">
        <v>16882</v>
      </c>
      <c r="I1381" s="191"/>
      <c r="J1381" s="192">
        <f>ROUND(I1381*H1381,2)</f>
        <v>0</v>
      </c>
      <c r="K1381" s="188" t="s">
        <v>224</v>
      </c>
      <c r="L1381" s="57"/>
      <c r="M1381" s="193" t="s">
        <v>21</v>
      </c>
      <c r="N1381" s="194" t="s">
        <v>43</v>
      </c>
      <c r="O1381" s="38"/>
      <c r="P1381" s="195">
        <f>O1381*H1381</f>
        <v>0</v>
      </c>
      <c r="Q1381" s="195">
        <v>0</v>
      </c>
      <c r="R1381" s="195">
        <f>Q1381*H1381</f>
        <v>0</v>
      </c>
      <c r="S1381" s="195">
        <v>0</v>
      </c>
      <c r="T1381" s="196">
        <f>S1381*H1381</f>
        <v>0</v>
      </c>
      <c r="AR1381" s="20" t="s">
        <v>225</v>
      </c>
      <c r="AT1381" s="20" t="s">
        <v>220</v>
      </c>
      <c r="AU1381" s="20" t="s">
        <v>82</v>
      </c>
      <c r="AY1381" s="20" t="s">
        <v>219</v>
      </c>
      <c r="BE1381" s="197">
        <f>IF(N1381="základní",J1381,0)</f>
        <v>0</v>
      </c>
      <c r="BF1381" s="197">
        <f>IF(N1381="snížená",J1381,0)</f>
        <v>0</v>
      </c>
      <c r="BG1381" s="197">
        <f>IF(N1381="zákl. přenesená",J1381,0)</f>
        <v>0</v>
      </c>
      <c r="BH1381" s="197">
        <f>IF(N1381="sníž. přenesená",J1381,0)</f>
        <v>0</v>
      </c>
      <c r="BI1381" s="197">
        <f>IF(N1381="nulová",J1381,0)</f>
        <v>0</v>
      </c>
      <c r="BJ1381" s="20" t="s">
        <v>80</v>
      </c>
      <c r="BK1381" s="197">
        <f>ROUND(I1381*H1381,2)</f>
        <v>0</v>
      </c>
      <c r="BL1381" s="20" t="s">
        <v>225</v>
      </c>
      <c r="BM1381" s="20" t="s">
        <v>1909</v>
      </c>
    </row>
    <row r="1382" spans="2:63" s="10" customFormat="1" ht="29.85" customHeight="1">
      <c r="B1382" s="172"/>
      <c r="C1382" s="173"/>
      <c r="D1382" s="174" t="s">
        <v>71</v>
      </c>
      <c r="E1382" s="198" t="s">
        <v>1910</v>
      </c>
      <c r="F1382" s="198" t="s">
        <v>1911</v>
      </c>
      <c r="G1382" s="173"/>
      <c r="H1382" s="173"/>
      <c r="I1382" s="176"/>
      <c r="J1382" s="199">
        <f>BK1382</f>
        <v>0</v>
      </c>
      <c r="K1382" s="173"/>
      <c r="L1382" s="178"/>
      <c r="M1382" s="179"/>
      <c r="N1382" s="180"/>
      <c r="O1382" s="180"/>
      <c r="P1382" s="181">
        <f>P1383</f>
        <v>0</v>
      </c>
      <c r="Q1382" s="180"/>
      <c r="R1382" s="181">
        <f>R1383</f>
        <v>0</v>
      </c>
      <c r="S1382" s="180"/>
      <c r="T1382" s="182">
        <f>T1383</f>
        <v>0</v>
      </c>
      <c r="AR1382" s="183" t="s">
        <v>80</v>
      </c>
      <c r="AT1382" s="184" t="s">
        <v>71</v>
      </c>
      <c r="AU1382" s="184" t="s">
        <v>80</v>
      </c>
      <c r="AY1382" s="183" t="s">
        <v>219</v>
      </c>
      <c r="BK1382" s="185">
        <f>BK1383</f>
        <v>0</v>
      </c>
    </row>
    <row r="1383" spans="2:65" s="1" customFormat="1" ht="16.5" customHeight="1">
      <c r="B1383" s="37"/>
      <c r="C1383" s="186" t="s">
        <v>896</v>
      </c>
      <c r="D1383" s="186" t="s">
        <v>220</v>
      </c>
      <c r="E1383" s="187" t="s">
        <v>1912</v>
      </c>
      <c r="F1383" s="188" t="s">
        <v>1913</v>
      </c>
      <c r="G1383" s="189" t="s">
        <v>1831</v>
      </c>
      <c r="H1383" s="190">
        <v>4752.44</v>
      </c>
      <c r="I1383" s="191"/>
      <c r="J1383" s="192">
        <f>ROUND(I1383*H1383,2)</f>
        <v>0</v>
      </c>
      <c r="K1383" s="188" t="s">
        <v>224</v>
      </c>
      <c r="L1383" s="57"/>
      <c r="M1383" s="193" t="s">
        <v>21</v>
      </c>
      <c r="N1383" s="194" t="s">
        <v>43</v>
      </c>
      <c r="O1383" s="38"/>
      <c r="P1383" s="195">
        <f>O1383*H1383</f>
        <v>0</v>
      </c>
      <c r="Q1383" s="195">
        <v>0</v>
      </c>
      <c r="R1383" s="195">
        <f>Q1383*H1383</f>
        <v>0</v>
      </c>
      <c r="S1383" s="195">
        <v>0</v>
      </c>
      <c r="T1383" s="196">
        <f>S1383*H1383</f>
        <v>0</v>
      </c>
      <c r="AR1383" s="20" t="s">
        <v>225</v>
      </c>
      <c r="AT1383" s="20" t="s">
        <v>220</v>
      </c>
      <c r="AU1383" s="20" t="s">
        <v>82</v>
      </c>
      <c r="AY1383" s="20" t="s">
        <v>219</v>
      </c>
      <c r="BE1383" s="197">
        <f>IF(N1383="základní",J1383,0)</f>
        <v>0</v>
      </c>
      <c r="BF1383" s="197">
        <f>IF(N1383="snížená",J1383,0)</f>
        <v>0</v>
      </c>
      <c r="BG1383" s="197">
        <f>IF(N1383="zákl. přenesená",J1383,0)</f>
        <v>0</v>
      </c>
      <c r="BH1383" s="197">
        <f>IF(N1383="sníž. přenesená",J1383,0)</f>
        <v>0</v>
      </c>
      <c r="BI1383" s="197">
        <f>IF(N1383="nulová",J1383,0)</f>
        <v>0</v>
      </c>
      <c r="BJ1383" s="20" t="s">
        <v>80</v>
      </c>
      <c r="BK1383" s="197">
        <f>ROUND(I1383*H1383,2)</f>
        <v>0</v>
      </c>
      <c r="BL1383" s="20" t="s">
        <v>225</v>
      </c>
      <c r="BM1383" s="20" t="s">
        <v>1914</v>
      </c>
    </row>
    <row r="1384" spans="2:63" s="10" customFormat="1" ht="37.35" customHeight="1">
      <c r="B1384" s="172"/>
      <c r="C1384" s="173"/>
      <c r="D1384" s="174" t="s">
        <v>71</v>
      </c>
      <c r="E1384" s="175" t="s">
        <v>1915</v>
      </c>
      <c r="F1384" s="175" t="s">
        <v>1916</v>
      </c>
      <c r="G1384" s="173"/>
      <c r="H1384" s="173"/>
      <c r="I1384" s="176"/>
      <c r="J1384" s="177">
        <f>BK1384</f>
        <v>0</v>
      </c>
      <c r="K1384" s="173"/>
      <c r="L1384" s="178"/>
      <c r="M1384" s="179"/>
      <c r="N1384" s="180"/>
      <c r="O1384" s="180"/>
      <c r="P1384" s="181">
        <f>SUM(P1385:P1387)</f>
        <v>0</v>
      </c>
      <c r="Q1384" s="180"/>
      <c r="R1384" s="181">
        <f>SUM(R1385:R1387)</f>
        <v>0</v>
      </c>
      <c r="S1384" s="180"/>
      <c r="T1384" s="182">
        <f>SUM(T1385:T1387)</f>
        <v>0</v>
      </c>
      <c r="AR1384" s="183" t="s">
        <v>80</v>
      </c>
      <c r="AT1384" s="184" t="s">
        <v>71</v>
      </c>
      <c r="AU1384" s="184" t="s">
        <v>72</v>
      </c>
      <c r="AY1384" s="183" t="s">
        <v>219</v>
      </c>
      <c r="BK1384" s="185">
        <f>SUM(BK1385:BK1387)</f>
        <v>0</v>
      </c>
    </row>
    <row r="1385" spans="2:65" s="1" customFormat="1" ht="16.5" customHeight="1">
      <c r="B1385" s="37"/>
      <c r="C1385" s="186" t="s">
        <v>1917</v>
      </c>
      <c r="D1385" s="186" t="s">
        <v>220</v>
      </c>
      <c r="E1385" s="187" t="s">
        <v>1918</v>
      </c>
      <c r="F1385" s="188" t="s">
        <v>1919</v>
      </c>
      <c r="G1385" s="189" t="s">
        <v>1920</v>
      </c>
      <c r="H1385" s="190">
        <v>1</v>
      </c>
      <c r="I1385" s="191"/>
      <c r="J1385" s="192">
        <f>ROUND(I1385*H1385,2)</f>
        <v>0</v>
      </c>
      <c r="K1385" s="188" t="s">
        <v>224</v>
      </c>
      <c r="L1385" s="57"/>
      <c r="M1385" s="193" t="s">
        <v>21</v>
      </c>
      <c r="N1385" s="194" t="s">
        <v>43</v>
      </c>
      <c r="O1385" s="38"/>
      <c r="P1385" s="195">
        <f>O1385*H1385</f>
        <v>0</v>
      </c>
      <c r="Q1385" s="195">
        <v>0</v>
      </c>
      <c r="R1385" s="195">
        <f>Q1385*H1385</f>
        <v>0</v>
      </c>
      <c r="S1385" s="195">
        <v>0</v>
      </c>
      <c r="T1385" s="196">
        <f>S1385*H1385</f>
        <v>0</v>
      </c>
      <c r="AR1385" s="20" t="s">
        <v>225</v>
      </c>
      <c r="AT1385" s="20" t="s">
        <v>220</v>
      </c>
      <c r="AU1385" s="20" t="s">
        <v>80</v>
      </c>
      <c r="AY1385" s="20" t="s">
        <v>219</v>
      </c>
      <c r="BE1385" s="197">
        <f>IF(N1385="základní",J1385,0)</f>
        <v>0</v>
      </c>
      <c r="BF1385" s="197">
        <f>IF(N1385="snížená",J1385,0)</f>
        <v>0</v>
      </c>
      <c r="BG1385" s="197">
        <f>IF(N1385="zákl. přenesená",J1385,0)</f>
        <v>0</v>
      </c>
      <c r="BH1385" s="197">
        <f>IF(N1385="sníž. přenesená",J1385,0)</f>
        <v>0</v>
      </c>
      <c r="BI1385" s="197">
        <f>IF(N1385="nulová",J1385,0)</f>
        <v>0</v>
      </c>
      <c r="BJ1385" s="20" t="s">
        <v>80</v>
      </c>
      <c r="BK1385" s="197">
        <f>ROUND(I1385*H1385,2)</f>
        <v>0</v>
      </c>
      <c r="BL1385" s="20" t="s">
        <v>225</v>
      </c>
      <c r="BM1385" s="20" t="s">
        <v>1921</v>
      </c>
    </row>
    <row r="1386" spans="2:65" s="1" customFormat="1" ht="16.5" customHeight="1">
      <c r="B1386" s="37"/>
      <c r="C1386" s="186" t="s">
        <v>898</v>
      </c>
      <c r="D1386" s="186" t="s">
        <v>220</v>
      </c>
      <c r="E1386" s="187" t="s">
        <v>1922</v>
      </c>
      <c r="F1386" s="188" t="s">
        <v>1923</v>
      </c>
      <c r="G1386" s="189" t="s">
        <v>1920</v>
      </c>
      <c r="H1386" s="190">
        <v>1</v>
      </c>
      <c r="I1386" s="191"/>
      <c r="J1386" s="192">
        <f>ROUND(I1386*H1386,2)</f>
        <v>0</v>
      </c>
      <c r="K1386" s="188" t="s">
        <v>224</v>
      </c>
      <c r="L1386" s="57"/>
      <c r="M1386" s="193" t="s">
        <v>21</v>
      </c>
      <c r="N1386" s="194" t="s">
        <v>43</v>
      </c>
      <c r="O1386" s="38"/>
      <c r="P1386" s="195">
        <f>O1386*H1386</f>
        <v>0</v>
      </c>
      <c r="Q1386" s="195">
        <v>0</v>
      </c>
      <c r="R1386" s="195">
        <f>Q1386*H1386</f>
        <v>0</v>
      </c>
      <c r="S1386" s="195">
        <v>0</v>
      </c>
      <c r="T1386" s="196">
        <f>S1386*H1386</f>
        <v>0</v>
      </c>
      <c r="AR1386" s="20" t="s">
        <v>225</v>
      </c>
      <c r="AT1386" s="20" t="s">
        <v>220</v>
      </c>
      <c r="AU1386" s="20" t="s">
        <v>80</v>
      </c>
      <c r="AY1386" s="20" t="s">
        <v>219</v>
      </c>
      <c r="BE1386" s="197">
        <f>IF(N1386="základní",J1386,0)</f>
        <v>0</v>
      </c>
      <c r="BF1386" s="197">
        <f>IF(N1386="snížená",J1386,0)</f>
        <v>0</v>
      </c>
      <c r="BG1386" s="197">
        <f>IF(N1386="zákl. přenesená",J1386,0)</f>
        <v>0</v>
      </c>
      <c r="BH1386" s="197">
        <f>IF(N1386="sníž. přenesená",J1386,0)</f>
        <v>0</v>
      </c>
      <c r="BI1386" s="197">
        <f>IF(N1386="nulová",J1386,0)</f>
        <v>0</v>
      </c>
      <c r="BJ1386" s="20" t="s">
        <v>80</v>
      </c>
      <c r="BK1386" s="197">
        <f>ROUND(I1386*H1386,2)</f>
        <v>0</v>
      </c>
      <c r="BL1386" s="20" t="s">
        <v>225</v>
      </c>
      <c r="BM1386" s="20" t="s">
        <v>1924</v>
      </c>
    </row>
    <row r="1387" spans="2:65" s="1" customFormat="1" ht="16.5" customHeight="1">
      <c r="B1387" s="37"/>
      <c r="C1387" s="186" t="s">
        <v>1925</v>
      </c>
      <c r="D1387" s="186" t="s">
        <v>220</v>
      </c>
      <c r="E1387" s="187" t="s">
        <v>1926</v>
      </c>
      <c r="F1387" s="188" t="s">
        <v>1927</v>
      </c>
      <c r="G1387" s="189" t="s">
        <v>1920</v>
      </c>
      <c r="H1387" s="190">
        <v>1</v>
      </c>
      <c r="I1387" s="191"/>
      <c r="J1387" s="192">
        <f>ROUND(I1387*H1387,2)</f>
        <v>0</v>
      </c>
      <c r="K1387" s="188" t="s">
        <v>224</v>
      </c>
      <c r="L1387" s="57"/>
      <c r="M1387" s="193" t="s">
        <v>21</v>
      </c>
      <c r="N1387" s="200" t="s">
        <v>43</v>
      </c>
      <c r="O1387" s="201"/>
      <c r="P1387" s="202">
        <f>O1387*H1387</f>
        <v>0</v>
      </c>
      <c r="Q1387" s="202">
        <v>0</v>
      </c>
      <c r="R1387" s="202">
        <f>Q1387*H1387</f>
        <v>0</v>
      </c>
      <c r="S1387" s="202">
        <v>0</v>
      </c>
      <c r="T1387" s="203">
        <f>S1387*H1387</f>
        <v>0</v>
      </c>
      <c r="AR1387" s="20" t="s">
        <v>225</v>
      </c>
      <c r="AT1387" s="20" t="s">
        <v>220</v>
      </c>
      <c r="AU1387" s="20" t="s">
        <v>80</v>
      </c>
      <c r="AY1387" s="20" t="s">
        <v>219</v>
      </c>
      <c r="BE1387" s="197">
        <f>IF(N1387="základní",J1387,0)</f>
        <v>0</v>
      </c>
      <c r="BF1387" s="197">
        <f>IF(N1387="snížená",J1387,0)</f>
        <v>0</v>
      </c>
      <c r="BG1387" s="197">
        <f>IF(N1387="zákl. přenesená",J1387,0)</f>
        <v>0</v>
      </c>
      <c r="BH1387" s="197">
        <f>IF(N1387="sníž. přenesená",J1387,0)</f>
        <v>0</v>
      </c>
      <c r="BI1387" s="197">
        <f>IF(N1387="nulová",J1387,0)</f>
        <v>0</v>
      </c>
      <c r="BJ1387" s="20" t="s">
        <v>80</v>
      </c>
      <c r="BK1387" s="197">
        <f>ROUND(I1387*H1387,2)</f>
        <v>0</v>
      </c>
      <c r="BL1387" s="20" t="s">
        <v>225</v>
      </c>
      <c r="BM1387" s="20" t="s">
        <v>1928</v>
      </c>
    </row>
    <row r="1388" spans="2:12" s="1" customFormat="1" ht="6.95" customHeight="1">
      <c r="B1388" s="52"/>
      <c r="C1388" s="53"/>
      <c r="D1388" s="53"/>
      <c r="E1388" s="53"/>
      <c r="F1388" s="53"/>
      <c r="G1388" s="53"/>
      <c r="H1388" s="53"/>
      <c r="I1388" s="135"/>
      <c r="J1388" s="53"/>
      <c r="K1388" s="53"/>
      <c r="L1388" s="57"/>
    </row>
  </sheetData>
  <sheetProtection algorithmName="SHA-512" hashValue="m1DNIEU98jppYDmZWhRGVCsvXXg9Gl1hEf9AbYbdJjCSZq3J8ftiB02NEUw8upIeA6OF5MZxDYE+P492joGukg==" saltValue="IxYmccbxL/ft6Tm50tcDElB92iToxjOi2knwHcba64ENlmz7GF509OvurH2IBURoASE9cm6yJE/cHeLkQJ77ig==" spinCount="100000" sheet="1" objects="1" scenarios="1" formatColumns="0" formatRows="0" autoFilter="0"/>
  <autoFilter ref="C397:K1387"/>
  <mergeCells count="10">
    <mergeCell ref="J51:J52"/>
    <mergeCell ref="E388:H388"/>
    <mergeCell ref="E390:H39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39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7"/>
      <c r="B1" s="108"/>
      <c r="C1" s="108"/>
      <c r="D1" s="109" t="s">
        <v>1</v>
      </c>
      <c r="E1" s="108"/>
      <c r="F1" s="110" t="s">
        <v>86</v>
      </c>
      <c r="G1" s="329" t="s">
        <v>87</v>
      </c>
      <c r="H1" s="329"/>
      <c r="I1" s="111"/>
      <c r="J1" s="110" t="s">
        <v>88</v>
      </c>
      <c r="K1" s="109" t="s">
        <v>89</v>
      </c>
      <c r="L1" s="110" t="s">
        <v>90</v>
      </c>
      <c r="M1" s="110"/>
      <c r="N1" s="110"/>
      <c r="O1" s="110"/>
      <c r="P1" s="110"/>
      <c r="Q1" s="110"/>
      <c r="R1" s="110"/>
      <c r="S1" s="110"/>
      <c r="T1" s="110"/>
      <c r="U1" s="16"/>
      <c r="V1" s="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AT2" s="20" t="s">
        <v>85</v>
      </c>
    </row>
    <row r="3" spans="2:46" ht="6.95" customHeight="1">
      <c r="B3" s="21"/>
      <c r="C3" s="22"/>
      <c r="D3" s="22"/>
      <c r="E3" s="22"/>
      <c r="F3" s="22"/>
      <c r="G3" s="22"/>
      <c r="H3" s="22"/>
      <c r="I3" s="112"/>
      <c r="J3" s="22"/>
      <c r="K3" s="23"/>
      <c r="AT3" s="20" t="s">
        <v>82</v>
      </c>
    </row>
    <row r="4" spans="2:46" ht="36.95" customHeight="1">
      <c r="B4" s="24"/>
      <c r="C4" s="25"/>
      <c r="D4" s="26" t="s">
        <v>91</v>
      </c>
      <c r="E4" s="25"/>
      <c r="F4" s="25"/>
      <c r="G4" s="25"/>
      <c r="H4" s="25"/>
      <c r="I4" s="113"/>
      <c r="J4" s="25"/>
      <c r="K4" s="27"/>
      <c r="M4" s="28" t="s">
        <v>12</v>
      </c>
      <c r="AT4" s="20" t="s">
        <v>6</v>
      </c>
    </row>
    <row r="5" spans="2:11" ht="6.95" customHeight="1">
      <c r="B5" s="24"/>
      <c r="C5" s="25"/>
      <c r="D5" s="25"/>
      <c r="E5" s="25"/>
      <c r="F5" s="25"/>
      <c r="G5" s="25"/>
      <c r="H5" s="25"/>
      <c r="I5" s="113"/>
      <c r="J5" s="25"/>
      <c r="K5" s="27"/>
    </row>
    <row r="6" spans="2:11" ht="15">
      <c r="B6" s="24"/>
      <c r="C6" s="25"/>
      <c r="D6" s="33" t="s">
        <v>18</v>
      </c>
      <c r="E6" s="25"/>
      <c r="F6" s="25"/>
      <c r="G6" s="25"/>
      <c r="H6" s="25"/>
      <c r="I6" s="113"/>
      <c r="J6" s="25"/>
      <c r="K6" s="27"/>
    </row>
    <row r="7" spans="2:11" ht="16.5" customHeight="1">
      <c r="B7" s="24"/>
      <c r="C7" s="25"/>
      <c r="D7" s="25"/>
      <c r="E7" s="330" t="str">
        <f>'Rekapitulace stavby'!K6</f>
        <v>VOŠ pedagogická a SPgŠ Litomyšl, rekonstrukce elektroinstalace</v>
      </c>
      <c r="F7" s="331"/>
      <c r="G7" s="331"/>
      <c r="H7" s="331"/>
      <c r="I7" s="113"/>
      <c r="J7" s="25"/>
      <c r="K7" s="27"/>
    </row>
    <row r="8" spans="2:11" s="1" customFormat="1" ht="15">
      <c r="B8" s="37"/>
      <c r="C8" s="38"/>
      <c r="D8" s="33" t="s">
        <v>92</v>
      </c>
      <c r="E8" s="38"/>
      <c r="F8" s="38"/>
      <c r="G8" s="38"/>
      <c r="H8" s="38"/>
      <c r="I8" s="114"/>
      <c r="J8" s="38"/>
      <c r="K8" s="41"/>
    </row>
    <row r="9" spans="2:11" s="1" customFormat="1" ht="36.95" customHeight="1">
      <c r="B9" s="37"/>
      <c r="C9" s="38"/>
      <c r="D9" s="38"/>
      <c r="E9" s="332" t="s">
        <v>1929</v>
      </c>
      <c r="F9" s="333"/>
      <c r="G9" s="333"/>
      <c r="H9" s="333"/>
      <c r="I9" s="114"/>
      <c r="J9" s="38"/>
      <c r="K9" s="41"/>
    </row>
    <row r="10" spans="2:11" s="1" customFormat="1" ht="13.5">
      <c r="B10" s="37"/>
      <c r="C10" s="38"/>
      <c r="D10" s="38"/>
      <c r="E10" s="38"/>
      <c r="F10" s="38"/>
      <c r="G10" s="38"/>
      <c r="H10" s="38"/>
      <c r="I10" s="114"/>
      <c r="J10" s="38"/>
      <c r="K10" s="41"/>
    </row>
    <row r="11" spans="2:11" s="1" customFormat="1" ht="14.45" customHeight="1">
      <c r="B11" s="37"/>
      <c r="C11" s="38"/>
      <c r="D11" s="33" t="s">
        <v>20</v>
      </c>
      <c r="E11" s="38"/>
      <c r="F11" s="31" t="s">
        <v>21</v>
      </c>
      <c r="G11" s="38"/>
      <c r="H11" s="38"/>
      <c r="I11" s="115" t="s">
        <v>22</v>
      </c>
      <c r="J11" s="31" t="s">
        <v>21</v>
      </c>
      <c r="K11" s="41"/>
    </row>
    <row r="12" spans="2:11" s="1" customFormat="1" ht="14.45" customHeight="1">
      <c r="B12" s="37"/>
      <c r="C12" s="38"/>
      <c r="D12" s="33" t="s">
        <v>23</v>
      </c>
      <c r="E12" s="38"/>
      <c r="F12" s="31" t="s">
        <v>24</v>
      </c>
      <c r="G12" s="38"/>
      <c r="H12" s="38"/>
      <c r="I12" s="115" t="s">
        <v>25</v>
      </c>
      <c r="J12" s="116" t="str">
        <f>'Rekapitulace stavby'!AN8</f>
        <v>12. 12. 2018</v>
      </c>
      <c r="K12" s="41"/>
    </row>
    <row r="13" spans="2:11" s="1" customFormat="1" ht="10.9" customHeight="1">
      <c r="B13" s="37"/>
      <c r="C13" s="38"/>
      <c r="D13" s="38"/>
      <c r="E13" s="38"/>
      <c r="F13" s="38"/>
      <c r="G13" s="38"/>
      <c r="H13" s="38"/>
      <c r="I13" s="114"/>
      <c r="J13" s="38"/>
      <c r="K13" s="41"/>
    </row>
    <row r="14" spans="2:11" s="1" customFormat="1" ht="14.45" customHeight="1">
      <c r="B14" s="37"/>
      <c r="C14" s="38"/>
      <c r="D14" s="33" t="s">
        <v>27</v>
      </c>
      <c r="E14" s="38"/>
      <c r="F14" s="38"/>
      <c r="G14" s="38"/>
      <c r="H14" s="38"/>
      <c r="I14" s="115" t="s">
        <v>28</v>
      </c>
      <c r="J14" s="31" t="s">
        <v>21</v>
      </c>
      <c r="K14" s="41"/>
    </row>
    <row r="15" spans="2:11" s="1" customFormat="1" ht="18" customHeight="1">
      <c r="B15" s="37"/>
      <c r="C15" s="38"/>
      <c r="D15" s="38"/>
      <c r="E15" s="31" t="s">
        <v>29</v>
      </c>
      <c r="F15" s="38"/>
      <c r="G15" s="38"/>
      <c r="H15" s="38"/>
      <c r="I15" s="115" t="s">
        <v>30</v>
      </c>
      <c r="J15" s="31" t="s">
        <v>21</v>
      </c>
      <c r="K15" s="41"/>
    </row>
    <row r="16" spans="2:11" s="1" customFormat="1" ht="6.95" customHeight="1">
      <c r="B16" s="37"/>
      <c r="C16" s="38"/>
      <c r="D16" s="38"/>
      <c r="E16" s="38"/>
      <c r="F16" s="38"/>
      <c r="G16" s="38"/>
      <c r="H16" s="38"/>
      <c r="I16" s="114"/>
      <c r="J16" s="38"/>
      <c r="K16" s="41"/>
    </row>
    <row r="17" spans="2:11" s="1" customFormat="1" ht="14.45" customHeight="1">
      <c r="B17" s="37"/>
      <c r="C17" s="38"/>
      <c r="D17" s="33" t="s">
        <v>31</v>
      </c>
      <c r="E17" s="38"/>
      <c r="F17" s="38"/>
      <c r="G17" s="38"/>
      <c r="H17" s="38"/>
      <c r="I17" s="115" t="s">
        <v>28</v>
      </c>
      <c r="J17" s="31" t="str">
        <f>IF('Rekapitulace stavby'!AN13="Vyplň údaj","",IF('Rekapitulace stavby'!AN13="","",'Rekapitulace stavby'!AN13))</f>
        <v/>
      </c>
      <c r="K17" s="41"/>
    </row>
    <row r="18" spans="2:11" s="1" customFormat="1" ht="18" customHeight="1">
      <c r="B18" s="37"/>
      <c r="C18" s="38"/>
      <c r="D18" s="38"/>
      <c r="E18" s="31" t="str">
        <f>IF('Rekapitulace stavby'!E14="Vyplň údaj","",IF('Rekapitulace stavby'!E14="","",'Rekapitulace stavby'!E14))</f>
        <v/>
      </c>
      <c r="F18" s="38"/>
      <c r="G18" s="38"/>
      <c r="H18" s="38"/>
      <c r="I18" s="115" t="s">
        <v>30</v>
      </c>
      <c r="J18" s="31" t="str">
        <f>IF('Rekapitulace stavby'!AN14="Vyplň údaj","",IF('Rekapitulace stavby'!AN14="","",'Rekapitulace stavby'!AN14))</f>
        <v/>
      </c>
      <c r="K18" s="41"/>
    </row>
    <row r="19" spans="2:11" s="1" customFormat="1" ht="6.95" customHeight="1">
      <c r="B19" s="37"/>
      <c r="C19" s="38"/>
      <c r="D19" s="38"/>
      <c r="E19" s="38"/>
      <c r="F19" s="38"/>
      <c r="G19" s="38"/>
      <c r="H19" s="38"/>
      <c r="I19" s="114"/>
      <c r="J19" s="38"/>
      <c r="K19" s="41"/>
    </row>
    <row r="20" spans="2:11" s="1" customFormat="1" ht="14.45" customHeight="1">
      <c r="B20" s="37"/>
      <c r="C20" s="38"/>
      <c r="D20" s="33" t="s">
        <v>33</v>
      </c>
      <c r="E20" s="38"/>
      <c r="F20" s="38"/>
      <c r="G20" s="38"/>
      <c r="H20" s="38"/>
      <c r="I20" s="115" t="s">
        <v>28</v>
      </c>
      <c r="J20" s="31" t="s">
        <v>21</v>
      </c>
      <c r="K20" s="41"/>
    </row>
    <row r="21" spans="2:11" s="1" customFormat="1" ht="18" customHeight="1">
      <c r="B21" s="37"/>
      <c r="C21" s="38"/>
      <c r="D21" s="38"/>
      <c r="E21" s="31" t="s">
        <v>34</v>
      </c>
      <c r="F21" s="38"/>
      <c r="G21" s="38"/>
      <c r="H21" s="38"/>
      <c r="I21" s="115" t="s">
        <v>30</v>
      </c>
      <c r="J21" s="31" t="s">
        <v>21</v>
      </c>
      <c r="K21" s="41"/>
    </row>
    <row r="22" spans="2:11" s="1" customFormat="1" ht="6.95" customHeight="1">
      <c r="B22" s="37"/>
      <c r="C22" s="38"/>
      <c r="D22" s="38"/>
      <c r="E22" s="38"/>
      <c r="F22" s="38"/>
      <c r="G22" s="38"/>
      <c r="H22" s="38"/>
      <c r="I22" s="114"/>
      <c r="J22" s="38"/>
      <c r="K22" s="41"/>
    </row>
    <row r="23" spans="2:11" s="1" customFormat="1" ht="14.45" customHeight="1">
      <c r="B23" s="37"/>
      <c r="C23" s="38"/>
      <c r="D23" s="33" t="s">
        <v>36</v>
      </c>
      <c r="E23" s="38"/>
      <c r="F23" s="38"/>
      <c r="G23" s="38"/>
      <c r="H23" s="38"/>
      <c r="I23" s="114"/>
      <c r="J23" s="38"/>
      <c r="K23" s="41"/>
    </row>
    <row r="24" spans="2:11" s="6" customFormat="1" ht="16.5" customHeight="1">
      <c r="B24" s="117"/>
      <c r="C24" s="118"/>
      <c r="D24" s="118"/>
      <c r="E24" s="321" t="s">
        <v>21</v>
      </c>
      <c r="F24" s="321"/>
      <c r="G24" s="321"/>
      <c r="H24" s="321"/>
      <c r="I24" s="119"/>
      <c r="J24" s="118"/>
      <c r="K24" s="120"/>
    </row>
    <row r="25" spans="2:11" s="1" customFormat="1" ht="6.95" customHeight="1">
      <c r="B25" s="37"/>
      <c r="C25" s="38"/>
      <c r="D25" s="38"/>
      <c r="E25" s="38"/>
      <c r="F25" s="38"/>
      <c r="G25" s="38"/>
      <c r="H25" s="38"/>
      <c r="I25" s="114"/>
      <c r="J25" s="38"/>
      <c r="K25" s="41"/>
    </row>
    <row r="26" spans="2:11" s="1" customFormat="1" ht="6.95" customHeight="1">
      <c r="B26" s="37"/>
      <c r="C26" s="38"/>
      <c r="D26" s="81"/>
      <c r="E26" s="81"/>
      <c r="F26" s="81"/>
      <c r="G26" s="81"/>
      <c r="H26" s="81"/>
      <c r="I26" s="121"/>
      <c r="J26" s="81"/>
      <c r="K26" s="122"/>
    </row>
    <row r="27" spans="2:11" s="1" customFormat="1" ht="25.35" customHeight="1">
      <c r="B27" s="37"/>
      <c r="C27" s="38"/>
      <c r="D27" s="123" t="s">
        <v>38</v>
      </c>
      <c r="E27" s="38"/>
      <c r="F27" s="38"/>
      <c r="G27" s="38"/>
      <c r="H27" s="38"/>
      <c r="I27" s="114"/>
      <c r="J27" s="124">
        <f>ROUND(J77,2)</f>
        <v>0</v>
      </c>
      <c r="K27" s="41"/>
    </row>
    <row r="28" spans="2:11" s="1" customFormat="1" ht="6.95" customHeight="1">
      <c r="B28" s="37"/>
      <c r="C28" s="38"/>
      <c r="D28" s="81"/>
      <c r="E28" s="81"/>
      <c r="F28" s="81"/>
      <c r="G28" s="81"/>
      <c r="H28" s="81"/>
      <c r="I28" s="121"/>
      <c r="J28" s="81"/>
      <c r="K28" s="122"/>
    </row>
    <row r="29" spans="2:11" s="1" customFormat="1" ht="14.45" customHeight="1">
      <c r="B29" s="37"/>
      <c r="C29" s="38"/>
      <c r="D29" s="38"/>
      <c r="E29" s="38"/>
      <c r="F29" s="42" t="s">
        <v>40</v>
      </c>
      <c r="G29" s="38"/>
      <c r="H29" s="38"/>
      <c r="I29" s="125" t="s">
        <v>39</v>
      </c>
      <c r="J29" s="42" t="s">
        <v>41</v>
      </c>
      <c r="K29" s="41"/>
    </row>
    <row r="30" spans="2:11" s="1" customFormat="1" ht="14.45" customHeight="1">
      <c r="B30" s="37"/>
      <c r="C30" s="38"/>
      <c r="D30" s="45" t="s">
        <v>42</v>
      </c>
      <c r="E30" s="45" t="s">
        <v>43</v>
      </c>
      <c r="F30" s="126">
        <f>ROUND(SUM(BE77:BE90),2)</f>
        <v>0</v>
      </c>
      <c r="G30" s="38"/>
      <c r="H30" s="38"/>
      <c r="I30" s="127">
        <v>0.21</v>
      </c>
      <c r="J30" s="126">
        <f>ROUND(ROUND((SUM(BE77:BE90)),2)*I30,2)</f>
        <v>0</v>
      </c>
      <c r="K30" s="41"/>
    </row>
    <row r="31" spans="2:11" s="1" customFormat="1" ht="14.45" customHeight="1">
      <c r="B31" s="37"/>
      <c r="C31" s="38"/>
      <c r="D31" s="38"/>
      <c r="E31" s="45" t="s">
        <v>44</v>
      </c>
      <c r="F31" s="126">
        <f>ROUND(SUM(BF77:BF90),2)</f>
        <v>0</v>
      </c>
      <c r="G31" s="38"/>
      <c r="H31" s="38"/>
      <c r="I31" s="127">
        <v>0.15</v>
      </c>
      <c r="J31" s="126">
        <f>ROUND(ROUND((SUM(BF77:BF90)),2)*I31,2)</f>
        <v>0</v>
      </c>
      <c r="K31" s="41"/>
    </row>
    <row r="32" spans="2:11" s="1" customFormat="1" ht="14.45" customHeight="1" hidden="1">
      <c r="B32" s="37"/>
      <c r="C32" s="38"/>
      <c r="D32" s="38"/>
      <c r="E32" s="45" t="s">
        <v>45</v>
      </c>
      <c r="F32" s="126">
        <f>ROUND(SUM(BG77:BG90),2)</f>
        <v>0</v>
      </c>
      <c r="G32" s="38"/>
      <c r="H32" s="38"/>
      <c r="I32" s="127">
        <v>0.21</v>
      </c>
      <c r="J32" s="126">
        <v>0</v>
      </c>
      <c r="K32" s="41"/>
    </row>
    <row r="33" spans="2:11" s="1" customFormat="1" ht="14.45" customHeight="1" hidden="1">
      <c r="B33" s="37"/>
      <c r="C33" s="38"/>
      <c r="D33" s="38"/>
      <c r="E33" s="45" t="s">
        <v>46</v>
      </c>
      <c r="F33" s="126">
        <f>ROUND(SUM(BH77:BH90),2)</f>
        <v>0</v>
      </c>
      <c r="G33" s="38"/>
      <c r="H33" s="38"/>
      <c r="I33" s="127">
        <v>0.15</v>
      </c>
      <c r="J33" s="126">
        <v>0</v>
      </c>
      <c r="K33" s="41"/>
    </row>
    <row r="34" spans="2:11" s="1" customFormat="1" ht="14.45" customHeight="1" hidden="1">
      <c r="B34" s="37"/>
      <c r="C34" s="38"/>
      <c r="D34" s="38"/>
      <c r="E34" s="45" t="s">
        <v>47</v>
      </c>
      <c r="F34" s="126">
        <f>ROUND(SUM(BI77:BI90),2)</f>
        <v>0</v>
      </c>
      <c r="G34" s="38"/>
      <c r="H34" s="38"/>
      <c r="I34" s="127">
        <v>0</v>
      </c>
      <c r="J34" s="126">
        <v>0</v>
      </c>
      <c r="K34" s="41"/>
    </row>
    <row r="35" spans="2:11" s="1" customFormat="1" ht="6.95" customHeight="1">
      <c r="B35" s="37"/>
      <c r="C35" s="38"/>
      <c r="D35" s="38"/>
      <c r="E35" s="38"/>
      <c r="F35" s="38"/>
      <c r="G35" s="38"/>
      <c r="H35" s="38"/>
      <c r="I35" s="114"/>
      <c r="J35" s="38"/>
      <c r="K35" s="41"/>
    </row>
    <row r="36" spans="2:11" s="1" customFormat="1" ht="25.35" customHeight="1">
      <c r="B36" s="37"/>
      <c r="C36" s="128"/>
      <c r="D36" s="129" t="s">
        <v>48</v>
      </c>
      <c r="E36" s="75"/>
      <c r="F36" s="75"/>
      <c r="G36" s="130" t="s">
        <v>49</v>
      </c>
      <c r="H36" s="131" t="s">
        <v>50</v>
      </c>
      <c r="I36" s="132"/>
      <c r="J36" s="133">
        <f>SUM(J27:J34)</f>
        <v>0</v>
      </c>
      <c r="K36" s="134"/>
    </row>
    <row r="37" spans="2:11" s="1" customFormat="1" ht="14.45" customHeight="1">
      <c r="B37" s="52"/>
      <c r="C37" s="53"/>
      <c r="D37" s="53"/>
      <c r="E37" s="53"/>
      <c r="F37" s="53"/>
      <c r="G37" s="53"/>
      <c r="H37" s="53"/>
      <c r="I37" s="135"/>
      <c r="J37" s="53"/>
      <c r="K37" s="54"/>
    </row>
    <row r="41" spans="2:11" s="1" customFormat="1" ht="6.95" customHeight="1">
      <c r="B41" s="136"/>
      <c r="C41" s="137"/>
      <c r="D41" s="137"/>
      <c r="E41" s="137"/>
      <c r="F41" s="137"/>
      <c r="G41" s="137"/>
      <c r="H41" s="137"/>
      <c r="I41" s="138"/>
      <c r="J41" s="137"/>
      <c r="K41" s="139"/>
    </row>
    <row r="42" spans="2:11" s="1" customFormat="1" ht="36.95" customHeight="1">
      <c r="B42" s="37"/>
      <c r="C42" s="26" t="s">
        <v>94</v>
      </c>
      <c r="D42" s="38"/>
      <c r="E42" s="38"/>
      <c r="F42" s="38"/>
      <c r="G42" s="38"/>
      <c r="H42" s="38"/>
      <c r="I42" s="114"/>
      <c r="J42" s="38"/>
      <c r="K42" s="41"/>
    </row>
    <row r="43" spans="2:11" s="1" customFormat="1" ht="6.95" customHeight="1">
      <c r="B43" s="37"/>
      <c r="C43" s="38"/>
      <c r="D43" s="38"/>
      <c r="E43" s="38"/>
      <c r="F43" s="38"/>
      <c r="G43" s="38"/>
      <c r="H43" s="38"/>
      <c r="I43" s="114"/>
      <c r="J43" s="38"/>
      <c r="K43" s="41"/>
    </row>
    <row r="44" spans="2:11" s="1" customFormat="1" ht="14.45" customHeight="1">
      <c r="B44" s="37"/>
      <c r="C44" s="33" t="s">
        <v>18</v>
      </c>
      <c r="D44" s="38"/>
      <c r="E44" s="38"/>
      <c r="F44" s="38"/>
      <c r="G44" s="38"/>
      <c r="H44" s="38"/>
      <c r="I44" s="114"/>
      <c r="J44" s="38"/>
      <c r="K44" s="41"/>
    </row>
    <row r="45" spans="2:11" s="1" customFormat="1" ht="16.5" customHeight="1">
      <c r="B45" s="37"/>
      <c r="C45" s="38"/>
      <c r="D45" s="38"/>
      <c r="E45" s="330" t="str">
        <f>E7</f>
        <v>VOŠ pedagogická a SPgŠ Litomyšl, rekonstrukce elektroinstalace</v>
      </c>
      <c r="F45" s="331"/>
      <c r="G45" s="331"/>
      <c r="H45" s="331"/>
      <c r="I45" s="114"/>
      <c r="J45" s="38"/>
      <c r="K45" s="41"/>
    </row>
    <row r="46" spans="2:11" s="1" customFormat="1" ht="14.45" customHeight="1">
      <c r="B46" s="37"/>
      <c r="C46" s="33" t="s">
        <v>92</v>
      </c>
      <c r="D46" s="38"/>
      <c r="E46" s="38"/>
      <c r="F46" s="38"/>
      <c r="G46" s="38"/>
      <c r="H46" s="38"/>
      <c r="I46" s="114"/>
      <c r="J46" s="38"/>
      <c r="K46" s="41"/>
    </row>
    <row r="47" spans="2:11" s="1" customFormat="1" ht="17.25" customHeight="1">
      <c r="B47" s="37"/>
      <c r="C47" s="38"/>
      <c r="D47" s="38"/>
      <c r="E47" s="332" t="str">
        <f>E9</f>
        <v>VRN - Vedlejší a ostatní náklady dle vyhl. č. 169/2016 Sb.</v>
      </c>
      <c r="F47" s="333"/>
      <c r="G47" s="333"/>
      <c r="H47" s="333"/>
      <c r="I47" s="114"/>
      <c r="J47" s="38"/>
      <c r="K47" s="41"/>
    </row>
    <row r="48" spans="2:11" s="1" customFormat="1" ht="6.95" customHeight="1">
      <c r="B48" s="37"/>
      <c r="C48" s="38"/>
      <c r="D48" s="38"/>
      <c r="E48" s="38"/>
      <c r="F48" s="38"/>
      <c r="G48" s="38"/>
      <c r="H48" s="38"/>
      <c r="I48" s="114"/>
      <c r="J48" s="38"/>
      <c r="K48" s="41"/>
    </row>
    <row r="49" spans="2:11" s="1" customFormat="1" ht="18" customHeight="1">
      <c r="B49" s="37"/>
      <c r="C49" s="33" t="s">
        <v>23</v>
      </c>
      <c r="D49" s="38"/>
      <c r="E49" s="38"/>
      <c r="F49" s="31" t="str">
        <f>F12</f>
        <v>Komenského náměstí 22. 570 12 Litomyšl</v>
      </c>
      <c r="G49" s="38"/>
      <c r="H49" s="38"/>
      <c r="I49" s="115" t="s">
        <v>25</v>
      </c>
      <c r="J49" s="116" t="str">
        <f>IF(J12="","",J12)</f>
        <v>12. 12. 2018</v>
      </c>
      <c r="K49" s="41"/>
    </row>
    <row r="50" spans="2:11" s="1" customFormat="1" ht="6.95" customHeight="1">
      <c r="B50" s="37"/>
      <c r="C50" s="38"/>
      <c r="D50" s="38"/>
      <c r="E50" s="38"/>
      <c r="F50" s="38"/>
      <c r="G50" s="38"/>
      <c r="H50" s="38"/>
      <c r="I50" s="114"/>
      <c r="J50" s="38"/>
      <c r="K50" s="41"/>
    </row>
    <row r="51" spans="2:11" s="1" customFormat="1" ht="15">
      <c r="B51" s="37"/>
      <c r="C51" s="33" t="s">
        <v>27</v>
      </c>
      <c r="D51" s="38"/>
      <c r="E51" s="38"/>
      <c r="F51" s="31" t="str">
        <f>E15</f>
        <v>Pardubický kraj, Komenského náměstí 125, Pardubice</v>
      </c>
      <c r="G51" s="38"/>
      <c r="H51" s="38"/>
      <c r="I51" s="115" t="s">
        <v>33</v>
      </c>
      <c r="J51" s="321" t="str">
        <f>E21</f>
        <v>Eramont s.r.o. Balbínova 1091, Hradec Králové</v>
      </c>
      <c r="K51" s="41"/>
    </row>
    <row r="52" spans="2:11" s="1" customFormat="1" ht="14.45" customHeight="1">
      <c r="B52" s="37"/>
      <c r="C52" s="33" t="s">
        <v>31</v>
      </c>
      <c r="D52" s="38"/>
      <c r="E52" s="38"/>
      <c r="F52" s="31" t="str">
        <f>IF(E18="","",E18)</f>
        <v/>
      </c>
      <c r="G52" s="38"/>
      <c r="H52" s="38"/>
      <c r="I52" s="114"/>
      <c r="J52" s="325"/>
      <c r="K52" s="41"/>
    </row>
    <row r="53" spans="2:11" s="1" customFormat="1" ht="10.35" customHeight="1">
      <c r="B53" s="37"/>
      <c r="C53" s="38"/>
      <c r="D53" s="38"/>
      <c r="E53" s="38"/>
      <c r="F53" s="38"/>
      <c r="G53" s="38"/>
      <c r="H53" s="38"/>
      <c r="I53" s="114"/>
      <c r="J53" s="38"/>
      <c r="K53" s="41"/>
    </row>
    <row r="54" spans="2:11" s="1" customFormat="1" ht="29.25" customHeight="1">
      <c r="B54" s="37"/>
      <c r="C54" s="140" t="s">
        <v>95</v>
      </c>
      <c r="D54" s="128"/>
      <c r="E54" s="128"/>
      <c r="F54" s="128"/>
      <c r="G54" s="128"/>
      <c r="H54" s="128"/>
      <c r="I54" s="141"/>
      <c r="J54" s="142" t="s">
        <v>96</v>
      </c>
      <c r="K54" s="143"/>
    </row>
    <row r="55" spans="2:11" s="1" customFormat="1" ht="10.35" customHeight="1">
      <c r="B55" s="37"/>
      <c r="C55" s="38"/>
      <c r="D55" s="38"/>
      <c r="E55" s="38"/>
      <c r="F55" s="38"/>
      <c r="G55" s="38"/>
      <c r="H55" s="38"/>
      <c r="I55" s="114"/>
      <c r="J55" s="38"/>
      <c r="K55" s="41"/>
    </row>
    <row r="56" spans="2:47" s="1" customFormat="1" ht="29.25" customHeight="1">
      <c r="B56" s="37"/>
      <c r="C56" s="144" t="s">
        <v>97</v>
      </c>
      <c r="D56" s="38"/>
      <c r="E56" s="38"/>
      <c r="F56" s="38"/>
      <c r="G56" s="38"/>
      <c r="H56" s="38"/>
      <c r="I56" s="114"/>
      <c r="J56" s="124">
        <f>J77</f>
        <v>0</v>
      </c>
      <c r="K56" s="41"/>
      <c r="AU56" s="20" t="s">
        <v>98</v>
      </c>
    </row>
    <row r="57" spans="2:11" s="7" customFormat="1" ht="24.95" customHeight="1">
      <c r="B57" s="145"/>
      <c r="C57" s="146"/>
      <c r="D57" s="147" t="s">
        <v>1930</v>
      </c>
      <c r="E57" s="148"/>
      <c r="F57" s="148"/>
      <c r="G57" s="148"/>
      <c r="H57" s="148"/>
      <c r="I57" s="149"/>
      <c r="J57" s="150">
        <f>J78</f>
        <v>0</v>
      </c>
      <c r="K57" s="151"/>
    </row>
    <row r="58" spans="2:11" s="1" customFormat="1" ht="21.75" customHeight="1">
      <c r="B58" s="37"/>
      <c r="C58" s="38"/>
      <c r="D58" s="38"/>
      <c r="E58" s="38"/>
      <c r="F58" s="38"/>
      <c r="G58" s="38"/>
      <c r="H58" s="38"/>
      <c r="I58" s="114"/>
      <c r="J58" s="38"/>
      <c r="K58" s="41"/>
    </row>
    <row r="59" spans="2:11" s="1" customFormat="1" ht="6.95" customHeight="1">
      <c r="B59" s="52"/>
      <c r="C59" s="53"/>
      <c r="D59" s="53"/>
      <c r="E59" s="53"/>
      <c r="F59" s="53"/>
      <c r="G59" s="53"/>
      <c r="H59" s="53"/>
      <c r="I59" s="135"/>
      <c r="J59" s="53"/>
      <c r="K59" s="54"/>
    </row>
    <row r="63" spans="2:12" s="1" customFormat="1" ht="6.95" customHeight="1">
      <c r="B63" s="55"/>
      <c r="C63" s="56"/>
      <c r="D63" s="56"/>
      <c r="E63" s="56"/>
      <c r="F63" s="56"/>
      <c r="G63" s="56"/>
      <c r="H63" s="56"/>
      <c r="I63" s="138"/>
      <c r="J63" s="56"/>
      <c r="K63" s="56"/>
      <c r="L63" s="57"/>
    </row>
    <row r="64" spans="2:12" s="1" customFormat="1" ht="36.95" customHeight="1">
      <c r="B64" s="37"/>
      <c r="C64" s="58" t="s">
        <v>203</v>
      </c>
      <c r="D64" s="59"/>
      <c r="E64" s="59"/>
      <c r="F64" s="59"/>
      <c r="G64" s="59"/>
      <c r="H64" s="59"/>
      <c r="I64" s="159"/>
      <c r="J64" s="59"/>
      <c r="K64" s="59"/>
      <c r="L64" s="57"/>
    </row>
    <row r="65" spans="2:12" s="1" customFormat="1" ht="6.95" customHeight="1">
      <c r="B65" s="37"/>
      <c r="C65" s="59"/>
      <c r="D65" s="59"/>
      <c r="E65" s="59"/>
      <c r="F65" s="59"/>
      <c r="G65" s="59"/>
      <c r="H65" s="59"/>
      <c r="I65" s="159"/>
      <c r="J65" s="59"/>
      <c r="K65" s="59"/>
      <c r="L65" s="57"/>
    </row>
    <row r="66" spans="2:12" s="1" customFormat="1" ht="14.45" customHeight="1">
      <c r="B66" s="37"/>
      <c r="C66" s="61" t="s">
        <v>18</v>
      </c>
      <c r="D66" s="59"/>
      <c r="E66" s="59"/>
      <c r="F66" s="59"/>
      <c r="G66" s="59"/>
      <c r="H66" s="59"/>
      <c r="I66" s="159"/>
      <c r="J66" s="59"/>
      <c r="K66" s="59"/>
      <c r="L66" s="57"/>
    </row>
    <row r="67" spans="2:12" s="1" customFormat="1" ht="16.5" customHeight="1">
      <c r="B67" s="37"/>
      <c r="C67" s="59"/>
      <c r="D67" s="59"/>
      <c r="E67" s="326" t="str">
        <f>E7</f>
        <v>VOŠ pedagogická a SPgŠ Litomyšl, rekonstrukce elektroinstalace</v>
      </c>
      <c r="F67" s="327"/>
      <c r="G67" s="327"/>
      <c r="H67" s="327"/>
      <c r="I67" s="159"/>
      <c r="J67" s="59"/>
      <c r="K67" s="59"/>
      <c r="L67" s="57"/>
    </row>
    <row r="68" spans="2:12" s="1" customFormat="1" ht="14.45" customHeight="1">
      <c r="B68" s="37"/>
      <c r="C68" s="61" t="s">
        <v>92</v>
      </c>
      <c r="D68" s="59"/>
      <c r="E68" s="59"/>
      <c r="F68" s="59"/>
      <c r="G68" s="59"/>
      <c r="H68" s="59"/>
      <c r="I68" s="159"/>
      <c r="J68" s="59"/>
      <c r="K68" s="59"/>
      <c r="L68" s="57"/>
    </row>
    <row r="69" spans="2:12" s="1" customFormat="1" ht="17.25" customHeight="1">
      <c r="B69" s="37"/>
      <c r="C69" s="59"/>
      <c r="D69" s="59"/>
      <c r="E69" s="293" t="str">
        <f>E9</f>
        <v>VRN - Vedlejší a ostatní náklady dle vyhl. č. 169/2016 Sb.</v>
      </c>
      <c r="F69" s="328"/>
      <c r="G69" s="328"/>
      <c r="H69" s="328"/>
      <c r="I69" s="159"/>
      <c r="J69" s="59"/>
      <c r="K69" s="59"/>
      <c r="L69" s="57"/>
    </row>
    <row r="70" spans="2:12" s="1" customFormat="1" ht="6.95" customHeight="1">
      <c r="B70" s="37"/>
      <c r="C70" s="59"/>
      <c r="D70" s="59"/>
      <c r="E70" s="59"/>
      <c r="F70" s="59"/>
      <c r="G70" s="59"/>
      <c r="H70" s="59"/>
      <c r="I70" s="159"/>
      <c r="J70" s="59"/>
      <c r="K70" s="59"/>
      <c r="L70" s="57"/>
    </row>
    <row r="71" spans="2:12" s="1" customFormat="1" ht="18" customHeight="1">
      <c r="B71" s="37"/>
      <c r="C71" s="61" t="s">
        <v>23</v>
      </c>
      <c r="D71" s="59"/>
      <c r="E71" s="59"/>
      <c r="F71" s="160" t="str">
        <f>F12</f>
        <v>Komenského náměstí 22. 570 12 Litomyšl</v>
      </c>
      <c r="G71" s="59"/>
      <c r="H71" s="59"/>
      <c r="I71" s="161" t="s">
        <v>25</v>
      </c>
      <c r="J71" s="69" t="str">
        <f>IF(J12="","",J12)</f>
        <v>12. 12. 2018</v>
      </c>
      <c r="K71" s="59"/>
      <c r="L71" s="57"/>
    </row>
    <row r="72" spans="2:12" s="1" customFormat="1" ht="6.95" customHeight="1">
      <c r="B72" s="37"/>
      <c r="C72" s="59"/>
      <c r="D72" s="59"/>
      <c r="E72" s="59"/>
      <c r="F72" s="59"/>
      <c r="G72" s="59"/>
      <c r="H72" s="59"/>
      <c r="I72" s="159"/>
      <c r="J72" s="59"/>
      <c r="K72" s="59"/>
      <c r="L72" s="57"/>
    </row>
    <row r="73" spans="2:12" s="1" customFormat="1" ht="15">
      <c r="B73" s="37"/>
      <c r="C73" s="61" t="s">
        <v>27</v>
      </c>
      <c r="D73" s="59"/>
      <c r="E73" s="59"/>
      <c r="F73" s="160" t="str">
        <f>E15</f>
        <v>Pardubický kraj, Komenského náměstí 125, Pardubice</v>
      </c>
      <c r="G73" s="59"/>
      <c r="H73" s="59"/>
      <c r="I73" s="161" t="s">
        <v>33</v>
      </c>
      <c r="J73" s="160" t="str">
        <f>E21</f>
        <v>Eramont s.r.o. Balbínova 1091, Hradec Králové</v>
      </c>
      <c r="K73" s="59"/>
      <c r="L73" s="57"/>
    </row>
    <row r="74" spans="2:12" s="1" customFormat="1" ht="14.45" customHeight="1">
      <c r="B74" s="37"/>
      <c r="C74" s="61" t="s">
        <v>31</v>
      </c>
      <c r="D74" s="59"/>
      <c r="E74" s="59"/>
      <c r="F74" s="160" t="str">
        <f>IF(E18="","",E18)</f>
        <v/>
      </c>
      <c r="G74" s="59"/>
      <c r="H74" s="59"/>
      <c r="I74" s="159"/>
      <c r="J74" s="59"/>
      <c r="K74" s="59"/>
      <c r="L74" s="57"/>
    </row>
    <row r="75" spans="2:12" s="1" customFormat="1" ht="10.35" customHeight="1">
      <c r="B75" s="37"/>
      <c r="C75" s="59"/>
      <c r="D75" s="59"/>
      <c r="E75" s="59"/>
      <c r="F75" s="59"/>
      <c r="G75" s="59"/>
      <c r="H75" s="59"/>
      <c r="I75" s="159"/>
      <c r="J75" s="59"/>
      <c r="K75" s="59"/>
      <c r="L75" s="57"/>
    </row>
    <row r="76" spans="2:20" s="9" customFormat="1" ht="29.25" customHeight="1">
      <c r="B76" s="162"/>
      <c r="C76" s="163" t="s">
        <v>204</v>
      </c>
      <c r="D76" s="164" t="s">
        <v>57</v>
      </c>
      <c r="E76" s="164" t="s">
        <v>53</v>
      </c>
      <c r="F76" s="164" t="s">
        <v>205</v>
      </c>
      <c r="G76" s="164" t="s">
        <v>206</v>
      </c>
      <c r="H76" s="164" t="s">
        <v>207</v>
      </c>
      <c r="I76" s="165" t="s">
        <v>208</v>
      </c>
      <c r="J76" s="164" t="s">
        <v>96</v>
      </c>
      <c r="K76" s="166" t="s">
        <v>209</v>
      </c>
      <c r="L76" s="167"/>
      <c r="M76" s="77" t="s">
        <v>210</v>
      </c>
      <c r="N76" s="78" t="s">
        <v>42</v>
      </c>
      <c r="O76" s="78" t="s">
        <v>211</v>
      </c>
      <c r="P76" s="78" t="s">
        <v>212</v>
      </c>
      <c r="Q76" s="78" t="s">
        <v>213</v>
      </c>
      <c r="R76" s="78" t="s">
        <v>214</v>
      </c>
      <c r="S76" s="78" t="s">
        <v>215</v>
      </c>
      <c r="T76" s="79" t="s">
        <v>216</v>
      </c>
    </row>
    <row r="77" spans="2:63" s="1" customFormat="1" ht="29.25" customHeight="1">
      <c r="B77" s="37"/>
      <c r="C77" s="83" t="s">
        <v>97</v>
      </c>
      <c r="D77" s="59"/>
      <c r="E77" s="59"/>
      <c r="F77" s="59"/>
      <c r="G77" s="59"/>
      <c r="H77" s="59"/>
      <c r="I77" s="159"/>
      <c r="J77" s="168">
        <f>BK77</f>
        <v>0</v>
      </c>
      <c r="K77" s="59"/>
      <c r="L77" s="57"/>
      <c r="M77" s="80"/>
      <c r="N77" s="81"/>
      <c r="O77" s="81"/>
      <c r="P77" s="169">
        <f>P78</f>
        <v>0</v>
      </c>
      <c r="Q77" s="81"/>
      <c r="R77" s="169">
        <f>R78</f>
        <v>0</v>
      </c>
      <c r="S77" s="81"/>
      <c r="T77" s="170">
        <f>T78</f>
        <v>0</v>
      </c>
      <c r="AT77" s="20" t="s">
        <v>71</v>
      </c>
      <c r="AU77" s="20" t="s">
        <v>98</v>
      </c>
      <c r="BK77" s="171">
        <f>BK78</f>
        <v>0</v>
      </c>
    </row>
    <row r="78" spans="2:63" s="10" customFormat="1" ht="37.35" customHeight="1">
      <c r="B78" s="172"/>
      <c r="C78" s="173"/>
      <c r="D78" s="174" t="s">
        <v>71</v>
      </c>
      <c r="E78" s="175" t="s">
        <v>83</v>
      </c>
      <c r="F78" s="175" t="s">
        <v>1931</v>
      </c>
      <c r="G78" s="173"/>
      <c r="H78" s="173"/>
      <c r="I78" s="176"/>
      <c r="J78" s="177">
        <f>BK78</f>
        <v>0</v>
      </c>
      <c r="K78" s="173"/>
      <c r="L78" s="178"/>
      <c r="M78" s="179"/>
      <c r="N78" s="180"/>
      <c r="O78" s="180"/>
      <c r="P78" s="181">
        <f>SUM(P79:P90)</f>
        <v>0</v>
      </c>
      <c r="Q78" s="180"/>
      <c r="R78" s="181">
        <f>SUM(R79:R90)</f>
        <v>0</v>
      </c>
      <c r="S78" s="180"/>
      <c r="T78" s="182">
        <f>SUM(T79:T90)</f>
        <v>0</v>
      </c>
      <c r="AR78" s="183" t="s">
        <v>238</v>
      </c>
      <c r="AT78" s="184" t="s">
        <v>71</v>
      </c>
      <c r="AU78" s="184" t="s">
        <v>72</v>
      </c>
      <c r="AY78" s="183" t="s">
        <v>219</v>
      </c>
      <c r="BK78" s="185">
        <f>SUM(BK79:BK90)</f>
        <v>0</v>
      </c>
    </row>
    <row r="79" spans="2:65" s="1" customFormat="1" ht="16.5" customHeight="1">
      <c r="B79" s="37"/>
      <c r="C79" s="186" t="s">
        <v>80</v>
      </c>
      <c r="D79" s="186" t="s">
        <v>220</v>
      </c>
      <c r="E79" s="187" t="s">
        <v>1932</v>
      </c>
      <c r="F79" s="188" t="s">
        <v>1933</v>
      </c>
      <c r="G79" s="189" t="s">
        <v>1920</v>
      </c>
      <c r="H79" s="190">
        <v>1</v>
      </c>
      <c r="I79" s="191"/>
      <c r="J79" s="192">
        <f>ROUND(I79*H79,2)</f>
        <v>0</v>
      </c>
      <c r="K79" s="188" t="s">
        <v>1934</v>
      </c>
      <c r="L79" s="57"/>
      <c r="M79" s="193" t="s">
        <v>21</v>
      </c>
      <c r="N79" s="194" t="s">
        <v>43</v>
      </c>
      <c r="O79" s="38"/>
      <c r="P79" s="195">
        <f>O79*H79</f>
        <v>0</v>
      </c>
      <c r="Q79" s="195">
        <v>0</v>
      </c>
      <c r="R79" s="195">
        <f>Q79*H79</f>
        <v>0</v>
      </c>
      <c r="S79" s="195">
        <v>0</v>
      </c>
      <c r="T79" s="196">
        <f>S79*H79</f>
        <v>0</v>
      </c>
      <c r="AR79" s="20" t="s">
        <v>1321</v>
      </c>
      <c r="AT79" s="20" t="s">
        <v>220</v>
      </c>
      <c r="AU79" s="20" t="s">
        <v>80</v>
      </c>
      <c r="AY79" s="20" t="s">
        <v>219</v>
      </c>
      <c r="BE79" s="197">
        <f>IF(N79="základní",J79,0)</f>
        <v>0</v>
      </c>
      <c r="BF79" s="197">
        <f>IF(N79="snížená",J79,0)</f>
        <v>0</v>
      </c>
      <c r="BG79" s="197">
        <f>IF(N79="zákl. přenesená",J79,0)</f>
        <v>0</v>
      </c>
      <c r="BH79" s="197">
        <f>IF(N79="sníž. přenesená",J79,0)</f>
        <v>0</v>
      </c>
      <c r="BI79" s="197">
        <f>IF(N79="nulová",J79,0)</f>
        <v>0</v>
      </c>
      <c r="BJ79" s="20" t="s">
        <v>80</v>
      </c>
      <c r="BK79" s="197">
        <f>ROUND(I79*H79,2)</f>
        <v>0</v>
      </c>
      <c r="BL79" s="20" t="s">
        <v>1321</v>
      </c>
      <c r="BM79" s="20" t="s">
        <v>1935</v>
      </c>
    </row>
    <row r="80" spans="2:47" s="1" customFormat="1" ht="40.5">
      <c r="B80" s="37"/>
      <c r="C80" s="59"/>
      <c r="D80" s="204" t="s">
        <v>1936</v>
      </c>
      <c r="E80" s="59"/>
      <c r="F80" s="205" t="s">
        <v>1937</v>
      </c>
      <c r="G80" s="59"/>
      <c r="H80" s="59"/>
      <c r="I80" s="159"/>
      <c r="J80" s="59"/>
      <c r="K80" s="59"/>
      <c r="L80" s="57"/>
      <c r="M80" s="206"/>
      <c r="N80" s="38"/>
      <c r="O80" s="38"/>
      <c r="P80" s="38"/>
      <c r="Q80" s="38"/>
      <c r="R80" s="38"/>
      <c r="S80" s="38"/>
      <c r="T80" s="74"/>
      <c r="AT80" s="20" t="s">
        <v>1936</v>
      </c>
      <c r="AU80" s="20" t="s">
        <v>80</v>
      </c>
    </row>
    <row r="81" spans="2:65" s="1" customFormat="1" ht="16.5" customHeight="1">
      <c r="B81" s="37"/>
      <c r="C81" s="186" t="s">
        <v>82</v>
      </c>
      <c r="D81" s="186" t="s">
        <v>220</v>
      </c>
      <c r="E81" s="187" t="s">
        <v>1938</v>
      </c>
      <c r="F81" s="188" t="s">
        <v>1939</v>
      </c>
      <c r="G81" s="189" t="s">
        <v>1920</v>
      </c>
      <c r="H81" s="190">
        <v>1</v>
      </c>
      <c r="I81" s="191"/>
      <c r="J81" s="192">
        <f>ROUND(I81*H81,2)</f>
        <v>0</v>
      </c>
      <c r="K81" s="188" t="s">
        <v>1934</v>
      </c>
      <c r="L81" s="57"/>
      <c r="M81" s="193" t="s">
        <v>21</v>
      </c>
      <c r="N81" s="194" t="s">
        <v>43</v>
      </c>
      <c r="O81" s="38"/>
      <c r="P81" s="195">
        <f>O81*H81</f>
        <v>0</v>
      </c>
      <c r="Q81" s="195">
        <v>0</v>
      </c>
      <c r="R81" s="195">
        <f>Q81*H81</f>
        <v>0</v>
      </c>
      <c r="S81" s="195">
        <v>0</v>
      </c>
      <c r="T81" s="196">
        <f>S81*H81</f>
        <v>0</v>
      </c>
      <c r="AR81" s="20" t="s">
        <v>1321</v>
      </c>
      <c r="AT81" s="20" t="s">
        <v>220</v>
      </c>
      <c r="AU81" s="20" t="s">
        <v>80</v>
      </c>
      <c r="AY81" s="20" t="s">
        <v>219</v>
      </c>
      <c r="BE81" s="197">
        <f>IF(N81="základní",J81,0)</f>
        <v>0</v>
      </c>
      <c r="BF81" s="197">
        <f>IF(N81="snížená",J81,0)</f>
        <v>0</v>
      </c>
      <c r="BG81" s="197">
        <f>IF(N81="zákl. přenesená",J81,0)</f>
        <v>0</v>
      </c>
      <c r="BH81" s="197">
        <f>IF(N81="sníž. přenesená",J81,0)</f>
        <v>0</v>
      </c>
      <c r="BI81" s="197">
        <f>IF(N81="nulová",J81,0)</f>
        <v>0</v>
      </c>
      <c r="BJ81" s="20" t="s">
        <v>80</v>
      </c>
      <c r="BK81" s="197">
        <f>ROUND(I81*H81,2)</f>
        <v>0</v>
      </c>
      <c r="BL81" s="20" t="s">
        <v>1321</v>
      </c>
      <c r="BM81" s="20" t="s">
        <v>1940</v>
      </c>
    </row>
    <row r="82" spans="2:47" s="1" customFormat="1" ht="27">
      <c r="B82" s="37"/>
      <c r="C82" s="59"/>
      <c r="D82" s="204" t="s">
        <v>1936</v>
      </c>
      <c r="E82" s="59"/>
      <c r="F82" s="205" t="s">
        <v>1941</v>
      </c>
      <c r="G82" s="59"/>
      <c r="H82" s="59"/>
      <c r="I82" s="159"/>
      <c r="J82" s="59"/>
      <c r="K82" s="59"/>
      <c r="L82" s="57"/>
      <c r="M82" s="206"/>
      <c r="N82" s="38"/>
      <c r="O82" s="38"/>
      <c r="P82" s="38"/>
      <c r="Q82" s="38"/>
      <c r="R82" s="38"/>
      <c r="S82" s="38"/>
      <c r="T82" s="74"/>
      <c r="AT82" s="20" t="s">
        <v>1936</v>
      </c>
      <c r="AU82" s="20" t="s">
        <v>80</v>
      </c>
    </row>
    <row r="83" spans="2:65" s="1" customFormat="1" ht="16.5" customHeight="1">
      <c r="B83" s="37"/>
      <c r="C83" s="186" t="s">
        <v>228</v>
      </c>
      <c r="D83" s="186" t="s">
        <v>220</v>
      </c>
      <c r="E83" s="187" t="s">
        <v>1942</v>
      </c>
      <c r="F83" s="188" t="s">
        <v>1943</v>
      </c>
      <c r="G83" s="189" t="s">
        <v>1920</v>
      </c>
      <c r="H83" s="190">
        <v>1</v>
      </c>
      <c r="I83" s="191"/>
      <c r="J83" s="192">
        <f>ROUND(I83*H83,2)</f>
        <v>0</v>
      </c>
      <c r="K83" s="188" t="s">
        <v>1934</v>
      </c>
      <c r="L83" s="57"/>
      <c r="M83" s="193" t="s">
        <v>21</v>
      </c>
      <c r="N83" s="194" t="s">
        <v>43</v>
      </c>
      <c r="O83" s="38"/>
      <c r="P83" s="195">
        <f>O83*H83</f>
        <v>0</v>
      </c>
      <c r="Q83" s="195">
        <v>0</v>
      </c>
      <c r="R83" s="195">
        <f>Q83*H83</f>
        <v>0</v>
      </c>
      <c r="S83" s="195">
        <v>0</v>
      </c>
      <c r="T83" s="196">
        <f>S83*H83</f>
        <v>0</v>
      </c>
      <c r="AR83" s="20" t="s">
        <v>1321</v>
      </c>
      <c r="AT83" s="20" t="s">
        <v>220</v>
      </c>
      <c r="AU83" s="20" t="s">
        <v>80</v>
      </c>
      <c r="AY83" s="20" t="s">
        <v>219</v>
      </c>
      <c r="BE83" s="197">
        <f>IF(N83="základní",J83,0)</f>
        <v>0</v>
      </c>
      <c r="BF83" s="197">
        <f>IF(N83="snížená",J83,0)</f>
        <v>0</v>
      </c>
      <c r="BG83" s="197">
        <f>IF(N83="zákl. přenesená",J83,0)</f>
        <v>0</v>
      </c>
      <c r="BH83" s="197">
        <f>IF(N83="sníž. přenesená",J83,0)</f>
        <v>0</v>
      </c>
      <c r="BI83" s="197">
        <f>IF(N83="nulová",J83,0)</f>
        <v>0</v>
      </c>
      <c r="BJ83" s="20" t="s">
        <v>80</v>
      </c>
      <c r="BK83" s="197">
        <f>ROUND(I83*H83,2)</f>
        <v>0</v>
      </c>
      <c r="BL83" s="20" t="s">
        <v>1321</v>
      </c>
      <c r="BM83" s="20" t="s">
        <v>1944</v>
      </c>
    </row>
    <row r="84" spans="2:47" s="1" customFormat="1" ht="27">
      <c r="B84" s="37"/>
      <c r="C84" s="59"/>
      <c r="D84" s="204" t="s">
        <v>1936</v>
      </c>
      <c r="E84" s="59"/>
      <c r="F84" s="205" t="s">
        <v>1945</v>
      </c>
      <c r="G84" s="59"/>
      <c r="H84" s="59"/>
      <c r="I84" s="159"/>
      <c r="J84" s="59"/>
      <c r="K84" s="59"/>
      <c r="L84" s="57"/>
      <c r="M84" s="206"/>
      <c r="N84" s="38"/>
      <c r="O84" s="38"/>
      <c r="P84" s="38"/>
      <c r="Q84" s="38"/>
      <c r="R84" s="38"/>
      <c r="S84" s="38"/>
      <c r="T84" s="74"/>
      <c r="AT84" s="20" t="s">
        <v>1936</v>
      </c>
      <c r="AU84" s="20" t="s">
        <v>80</v>
      </c>
    </row>
    <row r="85" spans="2:65" s="1" customFormat="1" ht="16.5" customHeight="1">
      <c r="B85" s="37"/>
      <c r="C85" s="186" t="s">
        <v>225</v>
      </c>
      <c r="D85" s="186" t="s">
        <v>220</v>
      </c>
      <c r="E85" s="187" t="s">
        <v>1946</v>
      </c>
      <c r="F85" s="188" t="s">
        <v>1947</v>
      </c>
      <c r="G85" s="189" t="s">
        <v>1920</v>
      </c>
      <c r="H85" s="190">
        <v>1</v>
      </c>
      <c r="I85" s="191"/>
      <c r="J85" s="192">
        <f>ROUND(I85*H85,2)</f>
        <v>0</v>
      </c>
      <c r="K85" s="188" t="s">
        <v>1934</v>
      </c>
      <c r="L85" s="57"/>
      <c r="M85" s="193" t="s">
        <v>21</v>
      </c>
      <c r="N85" s="194" t="s">
        <v>43</v>
      </c>
      <c r="O85" s="38"/>
      <c r="P85" s="195">
        <f>O85*H85</f>
        <v>0</v>
      </c>
      <c r="Q85" s="195">
        <v>0</v>
      </c>
      <c r="R85" s="195">
        <f>Q85*H85</f>
        <v>0</v>
      </c>
      <c r="S85" s="195">
        <v>0</v>
      </c>
      <c r="T85" s="196">
        <f>S85*H85</f>
        <v>0</v>
      </c>
      <c r="AR85" s="20" t="s">
        <v>1321</v>
      </c>
      <c r="AT85" s="20" t="s">
        <v>220</v>
      </c>
      <c r="AU85" s="20" t="s">
        <v>80</v>
      </c>
      <c r="AY85" s="20" t="s">
        <v>219</v>
      </c>
      <c r="BE85" s="197">
        <f>IF(N85="základní",J85,0)</f>
        <v>0</v>
      </c>
      <c r="BF85" s="197">
        <f>IF(N85="snížená",J85,0)</f>
        <v>0</v>
      </c>
      <c r="BG85" s="197">
        <f>IF(N85="zákl. přenesená",J85,0)</f>
        <v>0</v>
      </c>
      <c r="BH85" s="197">
        <f>IF(N85="sníž. přenesená",J85,0)</f>
        <v>0</v>
      </c>
      <c r="BI85" s="197">
        <f>IF(N85="nulová",J85,0)</f>
        <v>0</v>
      </c>
      <c r="BJ85" s="20" t="s">
        <v>80</v>
      </c>
      <c r="BK85" s="197">
        <f>ROUND(I85*H85,2)</f>
        <v>0</v>
      </c>
      <c r="BL85" s="20" t="s">
        <v>1321</v>
      </c>
      <c r="BM85" s="20" t="s">
        <v>1948</v>
      </c>
    </row>
    <row r="86" spans="2:47" s="1" customFormat="1" ht="27">
      <c r="B86" s="37"/>
      <c r="C86" s="59"/>
      <c r="D86" s="204" t="s">
        <v>1936</v>
      </c>
      <c r="E86" s="59"/>
      <c r="F86" s="205" t="s">
        <v>1949</v>
      </c>
      <c r="G86" s="59"/>
      <c r="H86" s="59"/>
      <c r="I86" s="159"/>
      <c r="J86" s="59"/>
      <c r="K86" s="59"/>
      <c r="L86" s="57"/>
      <c r="M86" s="206"/>
      <c r="N86" s="38"/>
      <c r="O86" s="38"/>
      <c r="P86" s="38"/>
      <c r="Q86" s="38"/>
      <c r="R86" s="38"/>
      <c r="S86" s="38"/>
      <c r="T86" s="74"/>
      <c r="AT86" s="20" t="s">
        <v>1936</v>
      </c>
      <c r="AU86" s="20" t="s">
        <v>80</v>
      </c>
    </row>
    <row r="87" spans="2:65" s="1" customFormat="1" ht="16.5" customHeight="1">
      <c r="B87" s="37"/>
      <c r="C87" s="186" t="s">
        <v>238</v>
      </c>
      <c r="D87" s="186" t="s">
        <v>220</v>
      </c>
      <c r="E87" s="187" t="s">
        <v>1950</v>
      </c>
      <c r="F87" s="188" t="s">
        <v>1951</v>
      </c>
      <c r="G87" s="189" t="s">
        <v>1920</v>
      </c>
      <c r="H87" s="190">
        <v>1</v>
      </c>
      <c r="I87" s="191"/>
      <c r="J87" s="192">
        <f>ROUND(I87*H87,2)</f>
        <v>0</v>
      </c>
      <c r="K87" s="188" t="s">
        <v>1934</v>
      </c>
      <c r="L87" s="57"/>
      <c r="M87" s="193" t="s">
        <v>21</v>
      </c>
      <c r="N87" s="194" t="s">
        <v>43</v>
      </c>
      <c r="O87" s="38"/>
      <c r="P87" s="195">
        <f>O87*H87</f>
        <v>0</v>
      </c>
      <c r="Q87" s="195">
        <v>0</v>
      </c>
      <c r="R87" s="195">
        <f>Q87*H87</f>
        <v>0</v>
      </c>
      <c r="S87" s="195">
        <v>0</v>
      </c>
      <c r="T87" s="196">
        <f>S87*H87</f>
        <v>0</v>
      </c>
      <c r="AR87" s="20" t="s">
        <v>1321</v>
      </c>
      <c r="AT87" s="20" t="s">
        <v>220</v>
      </c>
      <c r="AU87" s="20" t="s">
        <v>80</v>
      </c>
      <c r="AY87" s="20" t="s">
        <v>219</v>
      </c>
      <c r="BE87" s="197">
        <f>IF(N87="základní",J87,0)</f>
        <v>0</v>
      </c>
      <c r="BF87" s="197">
        <f>IF(N87="snížená",J87,0)</f>
        <v>0</v>
      </c>
      <c r="BG87" s="197">
        <f>IF(N87="zákl. přenesená",J87,0)</f>
        <v>0</v>
      </c>
      <c r="BH87" s="197">
        <f>IF(N87="sníž. přenesená",J87,0)</f>
        <v>0</v>
      </c>
      <c r="BI87" s="197">
        <f>IF(N87="nulová",J87,0)</f>
        <v>0</v>
      </c>
      <c r="BJ87" s="20" t="s">
        <v>80</v>
      </c>
      <c r="BK87" s="197">
        <f>ROUND(I87*H87,2)</f>
        <v>0</v>
      </c>
      <c r="BL87" s="20" t="s">
        <v>1321</v>
      </c>
      <c r="BM87" s="20" t="s">
        <v>1952</v>
      </c>
    </row>
    <row r="88" spans="2:47" s="1" customFormat="1" ht="40.5">
      <c r="B88" s="37"/>
      <c r="C88" s="59"/>
      <c r="D88" s="204" t="s">
        <v>1936</v>
      </c>
      <c r="E88" s="59"/>
      <c r="F88" s="205" t="s">
        <v>1953</v>
      </c>
      <c r="G88" s="59"/>
      <c r="H88" s="59"/>
      <c r="I88" s="159"/>
      <c r="J88" s="59"/>
      <c r="K88" s="59"/>
      <c r="L88" s="57"/>
      <c r="M88" s="206"/>
      <c r="N88" s="38"/>
      <c r="O88" s="38"/>
      <c r="P88" s="38"/>
      <c r="Q88" s="38"/>
      <c r="R88" s="38"/>
      <c r="S88" s="38"/>
      <c r="T88" s="74"/>
      <c r="AT88" s="20" t="s">
        <v>1936</v>
      </c>
      <c r="AU88" s="20" t="s">
        <v>80</v>
      </c>
    </row>
    <row r="89" spans="2:65" s="1" customFormat="1" ht="16.5" customHeight="1">
      <c r="B89" s="37"/>
      <c r="C89" s="186" t="s">
        <v>231</v>
      </c>
      <c r="D89" s="186" t="s">
        <v>220</v>
      </c>
      <c r="E89" s="187" t="s">
        <v>1954</v>
      </c>
      <c r="F89" s="188" t="s">
        <v>1955</v>
      </c>
      <c r="G89" s="189" t="s">
        <v>1920</v>
      </c>
      <c r="H89" s="190">
        <v>1</v>
      </c>
      <c r="I89" s="191"/>
      <c r="J89" s="192">
        <f>ROUND(I89*H89,2)</f>
        <v>0</v>
      </c>
      <c r="K89" s="188" t="s">
        <v>1934</v>
      </c>
      <c r="L89" s="57"/>
      <c r="M89" s="193" t="s">
        <v>21</v>
      </c>
      <c r="N89" s="194" t="s">
        <v>43</v>
      </c>
      <c r="O89" s="38"/>
      <c r="P89" s="195">
        <f>O89*H89</f>
        <v>0</v>
      </c>
      <c r="Q89" s="195">
        <v>0</v>
      </c>
      <c r="R89" s="195">
        <f>Q89*H89</f>
        <v>0</v>
      </c>
      <c r="S89" s="195">
        <v>0</v>
      </c>
      <c r="T89" s="196">
        <f>S89*H89</f>
        <v>0</v>
      </c>
      <c r="AR89" s="20" t="s">
        <v>1321</v>
      </c>
      <c r="AT89" s="20" t="s">
        <v>220</v>
      </c>
      <c r="AU89" s="20" t="s">
        <v>80</v>
      </c>
      <c r="AY89" s="20" t="s">
        <v>219</v>
      </c>
      <c r="BE89" s="197">
        <f>IF(N89="základní",J89,0)</f>
        <v>0</v>
      </c>
      <c r="BF89" s="197">
        <f>IF(N89="snížená",J89,0)</f>
        <v>0</v>
      </c>
      <c r="BG89" s="197">
        <f>IF(N89="zákl. přenesená",J89,0)</f>
        <v>0</v>
      </c>
      <c r="BH89" s="197">
        <f>IF(N89="sníž. přenesená",J89,0)</f>
        <v>0</v>
      </c>
      <c r="BI89" s="197">
        <f>IF(N89="nulová",J89,0)</f>
        <v>0</v>
      </c>
      <c r="BJ89" s="20" t="s">
        <v>80</v>
      </c>
      <c r="BK89" s="197">
        <f>ROUND(I89*H89,2)</f>
        <v>0</v>
      </c>
      <c r="BL89" s="20" t="s">
        <v>1321</v>
      </c>
      <c r="BM89" s="20" t="s">
        <v>1956</v>
      </c>
    </row>
    <row r="90" spans="2:47" s="1" customFormat="1" ht="40.5">
      <c r="B90" s="37"/>
      <c r="C90" s="59"/>
      <c r="D90" s="204" t="s">
        <v>1936</v>
      </c>
      <c r="E90" s="59"/>
      <c r="F90" s="205" t="s">
        <v>1957</v>
      </c>
      <c r="G90" s="59"/>
      <c r="H90" s="59"/>
      <c r="I90" s="159"/>
      <c r="J90" s="59"/>
      <c r="K90" s="59"/>
      <c r="L90" s="57"/>
      <c r="M90" s="207"/>
      <c r="N90" s="201"/>
      <c r="O90" s="201"/>
      <c r="P90" s="201"/>
      <c r="Q90" s="201"/>
      <c r="R90" s="201"/>
      <c r="S90" s="201"/>
      <c r="T90" s="208"/>
      <c r="AT90" s="20" t="s">
        <v>1936</v>
      </c>
      <c r="AU90" s="20" t="s">
        <v>80</v>
      </c>
    </row>
    <row r="91" spans="2:12" s="1" customFormat="1" ht="6.95" customHeight="1">
      <c r="B91" s="52"/>
      <c r="C91" s="53"/>
      <c r="D91" s="53"/>
      <c r="E91" s="53"/>
      <c r="F91" s="53"/>
      <c r="G91" s="53"/>
      <c r="H91" s="53"/>
      <c r="I91" s="135"/>
      <c r="J91" s="53"/>
      <c r="K91" s="53"/>
      <c r="L91" s="57"/>
    </row>
  </sheetData>
  <sheetProtection algorithmName="SHA-512" hashValue="ZIaZvUQ6H6AReYHcd3dkRUtIt0YyjX12+L91Oqmxh+JOush+quvy4u1w23zhhfUn55sSvapiW6SU9BvQgMRbTg==" saltValue="juyNr0g1bM8SXbDSDJcCX1Ax6bUpzF+bZ0GCDH4NoVXLCUFEy3l5w9YSnqgEEqjg89OF3hgobOcX7me+MJo3/w==" spinCount="100000" sheet="1" objects="1" scenarios="1" formatColumns="0" formatRows="0" autoFilter="0"/>
  <autoFilter ref="C76:K90"/>
  <mergeCells count="10">
    <mergeCell ref="J51:J52"/>
    <mergeCell ref="E67:H67"/>
    <mergeCell ref="E69:H6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09" customWidth="1"/>
    <col min="2" max="2" width="1.66796875" style="209" customWidth="1"/>
    <col min="3" max="4" width="5" style="209" customWidth="1"/>
    <col min="5" max="5" width="11.66015625" style="209" customWidth="1"/>
    <col min="6" max="6" width="9.16015625" style="209" customWidth="1"/>
    <col min="7" max="7" width="5" style="209" customWidth="1"/>
    <col min="8" max="8" width="77.83203125" style="209" customWidth="1"/>
    <col min="9" max="10" width="20" style="209" customWidth="1"/>
    <col min="11" max="11" width="1.66796875" style="209" customWidth="1"/>
  </cols>
  <sheetData>
    <row r="1" ht="37.5" customHeight="1"/>
    <row r="2" spans="2:11" ht="7.5" customHeight="1">
      <c r="B2" s="210"/>
      <c r="C2" s="211"/>
      <c r="D2" s="211"/>
      <c r="E2" s="211"/>
      <c r="F2" s="211"/>
      <c r="G2" s="211"/>
      <c r="H2" s="211"/>
      <c r="I2" s="211"/>
      <c r="J2" s="211"/>
      <c r="K2" s="212"/>
    </row>
    <row r="3" spans="2:11" s="11" customFormat="1" ht="45" customHeight="1">
      <c r="B3" s="213"/>
      <c r="C3" s="335" t="s">
        <v>1958</v>
      </c>
      <c r="D3" s="335"/>
      <c r="E3" s="335"/>
      <c r="F3" s="335"/>
      <c r="G3" s="335"/>
      <c r="H3" s="335"/>
      <c r="I3" s="335"/>
      <c r="J3" s="335"/>
      <c r="K3" s="214"/>
    </row>
    <row r="4" spans="2:11" ht="25.5" customHeight="1">
      <c r="B4" s="215"/>
      <c r="C4" s="336" t="s">
        <v>1959</v>
      </c>
      <c r="D4" s="336"/>
      <c r="E4" s="336"/>
      <c r="F4" s="336"/>
      <c r="G4" s="336"/>
      <c r="H4" s="336"/>
      <c r="I4" s="336"/>
      <c r="J4" s="336"/>
      <c r="K4" s="216"/>
    </row>
    <row r="5" spans="2:11" ht="5.25" customHeight="1">
      <c r="B5" s="215"/>
      <c r="C5" s="217"/>
      <c r="D5" s="217"/>
      <c r="E5" s="217"/>
      <c r="F5" s="217"/>
      <c r="G5" s="217"/>
      <c r="H5" s="217"/>
      <c r="I5" s="217"/>
      <c r="J5" s="217"/>
      <c r="K5" s="216"/>
    </row>
    <row r="6" spans="2:11" ht="15" customHeight="1">
      <c r="B6" s="215"/>
      <c r="C6" s="334" t="s">
        <v>1960</v>
      </c>
      <c r="D6" s="334"/>
      <c r="E6" s="334"/>
      <c r="F6" s="334"/>
      <c r="G6" s="334"/>
      <c r="H6" s="334"/>
      <c r="I6" s="334"/>
      <c r="J6" s="334"/>
      <c r="K6" s="216"/>
    </row>
    <row r="7" spans="2:11" ht="15" customHeight="1">
      <c r="B7" s="219"/>
      <c r="C7" s="334" t="s">
        <v>1961</v>
      </c>
      <c r="D7" s="334"/>
      <c r="E7" s="334"/>
      <c r="F7" s="334"/>
      <c r="G7" s="334"/>
      <c r="H7" s="334"/>
      <c r="I7" s="334"/>
      <c r="J7" s="334"/>
      <c r="K7" s="216"/>
    </row>
    <row r="8" spans="2:11" ht="12.75" customHeight="1">
      <c r="B8" s="219"/>
      <c r="C8" s="218"/>
      <c r="D8" s="218"/>
      <c r="E8" s="218"/>
      <c r="F8" s="218"/>
      <c r="G8" s="218"/>
      <c r="H8" s="218"/>
      <c r="I8" s="218"/>
      <c r="J8" s="218"/>
      <c r="K8" s="216"/>
    </row>
    <row r="9" spans="2:11" ht="15" customHeight="1">
      <c r="B9" s="219"/>
      <c r="C9" s="334" t="s">
        <v>1962</v>
      </c>
      <c r="D9" s="334"/>
      <c r="E9" s="334"/>
      <c r="F9" s="334"/>
      <c r="G9" s="334"/>
      <c r="H9" s="334"/>
      <c r="I9" s="334"/>
      <c r="J9" s="334"/>
      <c r="K9" s="216"/>
    </row>
    <row r="10" spans="2:11" ht="15" customHeight="1">
      <c r="B10" s="219"/>
      <c r="C10" s="218"/>
      <c r="D10" s="334" t="s">
        <v>1963</v>
      </c>
      <c r="E10" s="334"/>
      <c r="F10" s="334"/>
      <c r="G10" s="334"/>
      <c r="H10" s="334"/>
      <c r="I10" s="334"/>
      <c r="J10" s="334"/>
      <c r="K10" s="216"/>
    </row>
    <row r="11" spans="2:11" ht="15" customHeight="1">
      <c r="B11" s="219"/>
      <c r="C11" s="220"/>
      <c r="D11" s="334" t="s">
        <v>1964</v>
      </c>
      <c r="E11" s="334"/>
      <c r="F11" s="334"/>
      <c r="G11" s="334"/>
      <c r="H11" s="334"/>
      <c r="I11" s="334"/>
      <c r="J11" s="334"/>
      <c r="K11" s="216"/>
    </row>
    <row r="12" spans="2:11" ht="12.75" customHeight="1">
      <c r="B12" s="219"/>
      <c r="C12" s="220"/>
      <c r="D12" s="220"/>
      <c r="E12" s="220"/>
      <c r="F12" s="220"/>
      <c r="G12" s="220"/>
      <c r="H12" s="220"/>
      <c r="I12" s="220"/>
      <c r="J12" s="220"/>
      <c r="K12" s="216"/>
    </row>
    <row r="13" spans="2:11" ht="15" customHeight="1">
      <c r="B13" s="219"/>
      <c r="C13" s="220"/>
      <c r="D13" s="334" t="s">
        <v>1965</v>
      </c>
      <c r="E13" s="334"/>
      <c r="F13" s="334"/>
      <c r="G13" s="334"/>
      <c r="H13" s="334"/>
      <c r="I13" s="334"/>
      <c r="J13" s="334"/>
      <c r="K13" s="216"/>
    </row>
    <row r="14" spans="2:11" ht="15" customHeight="1">
      <c r="B14" s="219"/>
      <c r="C14" s="220"/>
      <c r="D14" s="334" t="s">
        <v>1966</v>
      </c>
      <c r="E14" s="334"/>
      <c r="F14" s="334"/>
      <c r="G14" s="334"/>
      <c r="H14" s="334"/>
      <c r="I14" s="334"/>
      <c r="J14" s="334"/>
      <c r="K14" s="216"/>
    </row>
    <row r="15" spans="2:11" ht="15" customHeight="1">
      <c r="B15" s="219"/>
      <c r="C15" s="220"/>
      <c r="D15" s="334" t="s">
        <v>1967</v>
      </c>
      <c r="E15" s="334"/>
      <c r="F15" s="334"/>
      <c r="G15" s="334"/>
      <c r="H15" s="334"/>
      <c r="I15" s="334"/>
      <c r="J15" s="334"/>
      <c r="K15" s="216"/>
    </row>
    <row r="16" spans="2:11" ht="15" customHeight="1">
      <c r="B16" s="219"/>
      <c r="C16" s="220"/>
      <c r="D16" s="220"/>
      <c r="E16" s="221" t="s">
        <v>79</v>
      </c>
      <c r="F16" s="334" t="s">
        <v>1968</v>
      </c>
      <c r="G16" s="334"/>
      <c r="H16" s="334"/>
      <c r="I16" s="334"/>
      <c r="J16" s="334"/>
      <c r="K16" s="216"/>
    </row>
    <row r="17" spans="2:11" ht="15" customHeight="1">
      <c r="B17" s="219"/>
      <c r="C17" s="220"/>
      <c r="D17" s="220"/>
      <c r="E17" s="221" t="s">
        <v>1969</v>
      </c>
      <c r="F17" s="334" t="s">
        <v>1970</v>
      </c>
      <c r="G17" s="334"/>
      <c r="H17" s="334"/>
      <c r="I17" s="334"/>
      <c r="J17" s="334"/>
      <c r="K17" s="216"/>
    </row>
    <row r="18" spans="2:11" ht="15" customHeight="1">
      <c r="B18" s="219"/>
      <c r="C18" s="220"/>
      <c r="D18" s="220"/>
      <c r="E18" s="221" t="s">
        <v>1971</v>
      </c>
      <c r="F18" s="334" t="s">
        <v>1972</v>
      </c>
      <c r="G18" s="334"/>
      <c r="H18" s="334"/>
      <c r="I18" s="334"/>
      <c r="J18" s="334"/>
      <c r="K18" s="216"/>
    </row>
    <row r="19" spans="2:11" ht="15" customHeight="1">
      <c r="B19" s="219"/>
      <c r="C19" s="220"/>
      <c r="D19" s="220"/>
      <c r="E19" s="221" t="s">
        <v>1973</v>
      </c>
      <c r="F19" s="334" t="s">
        <v>1974</v>
      </c>
      <c r="G19" s="334"/>
      <c r="H19" s="334"/>
      <c r="I19" s="334"/>
      <c r="J19" s="334"/>
      <c r="K19" s="216"/>
    </row>
    <row r="20" spans="2:11" ht="15" customHeight="1">
      <c r="B20" s="219"/>
      <c r="C20" s="220"/>
      <c r="D20" s="220"/>
      <c r="E20" s="221" t="s">
        <v>1975</v>
      </c>
      <c r="F20" s="334" t="s">
        <v>1976</v>
      </c>
      <c r="G20" s="334"/>
      <c r="H20" s="334"/>
      <c r="I20" s="334"/>
      <c r="J20" s="334"/>
      <c r="K20" s="216"/>
    </row>
    <row r="21" spans="2:11" ht="15" customHeight="1">
      <c r="B21" s="219"/>
      <c r="C21" s="220"/>
      <c r="D21" s="220"/>
      <c r="E21" s="221" t="s">
        <v>1977</v>
      </c>
      <c r="F21" s="334" t="s">
        <v>1978</v>
      </c>
      <c r="G21" s="334"/>
      <c r="H21" s="334"/>
      <c r="I21" s="334"/>
      <c r="J21" s="334"/>
      <c r="K21" s="216"/>
    </row>
    <row r="22" spans="2:11" ht="12.75" customHeight="1">
      <c r="B22" s="219"/>
      <c r="C22" s="220"/>
      <c r="D22" s="220"/>
      <c r="E22" s="220"/>
      <c r="F22" s="220"/>
      <c r="G22" s="220"/>
      <c r="H22" s="220"/>
      <c r="I22" s="220"/>
      <c r="J22" s="220"/>
      <c r="K22" s="216"/>
    </row>
    <row r="23" spans="2:11" ht="15" customHeight="1">
      <c r="B23" s="219"/>
      <c r="C23" s="334" t="s">
        <v>1979</v>
      </c>
      <c r="D23" s="334"/>
      <c r="E23" s="334"/>
      <c r="F23" s="334"/>
      <c r="G23" s="334"/>
      <c r="H23" s="334"/>
      <c r="I23" s="334"/>
      <c r="J23" s="334"/>
      <c r="K23" s="216"/>
    </row>
    <row r="24" spans="2:11" ht="15" customHeight="1">
      <c r="B24" s="219"/>
      <c r="C24" s="334" t="s">
        <v>1980</v>
      </c>
      <c r="D24" s="334"/>
      <c r="E24" s="334"/>
      <c r="F24" s="334"/>
      <c r="G24" s="334"/>
      <c r="H24" s="334"/>
      <c r="I24" s="334"/>
      <c r="J24" s="334"/>
      <c r="K24" s="216"/>
    </row>
    <row r="25" spans="2:11" ht="15" customHeight="1">
      <c r="B25" s="219"/>
      <c r="C25" s="218"/>
      <c r="D25" s="334" t="s">
        <v>1981</v>
      </c>
      <c r="E25" s="334"/>
      <c r="F25" s="334"/>
      <c r="G25" s="334"/>
      <c r="H25" s="334"/>
      <c r="I25" s="334"/>
      <c r="J25" s="334"/>
      <c r="K25" s="216"/>
    </row>
    <row r="26" spans="2:11" ht="15" customHeight="1">
      <c r="B26" s="219"/>
      <c r="C26" s="220"/>
      <c r="D26" s="334" t="s">
        <v>1982</v>
      </c>
      <c r="E26" s="334"/>
      <c r="F26" s="334"/>
      <c r="G26" s="334"/>
      <c r="H26" s="334"/>
      <c r="I26" s="334"/>
      <c r="J26" s="334"/>
      <c r="K26" s="216"/>
    </row>
    <row r="27" spans="2:11" ht="12.75" customHeight="1">
      <c r="B27" s="219"/>
      <c r="C27" s="220"/>
      <c r="D27" s="220"/>
      <c r="E27" s="220"/>
      <c r="F27" s="220"/>
      <c r="G27" s="220"/>
      <c r="H27" s="220"/>
      <c r="I27" s="220"/>
      <c r="J27" s="220"/>
      <c r="K27" s="216"/>
    </row>
    <row r="28" spans="2:11" ht="15" customHeight="1">
      <c r="B28" s="219"/>
      <c r="C28" s="220"/>
      <c r="D28" s="334" t="s">
        <v>1983</v>
      </c>
      <c r="E28" s="334"/>
      <c r="F28" s="334"/>
      <c r="G28" s="334"/>
      <c r="H28" s="334"/>
      <c r="I28" s="334"/>
      <c r="J28" s="334"/>
      <c r="K28" s="216"/>
    </row>
    <row r="29" spans="2:11" ht="15" customHeight="1">
      <c r="B29" s="219"/>
      <c r="C29" s="220"/>
      <c r="D29" s="334" t="s">
        <v>1984</v>
      </c>
      <c r="E29" s="334"/>
      <c r="F29" s="334"/>
      <c r="G29" s="334"/>
      <c r="H29" s="334"/>
      <c r="I29" s="334"/>
      <c r="J29" s="334"/>
      <c r="K29" s="216"/>
    </row>
    <row r="30" spans="2:11" ht="12.75" customHeight="1">
      <c r="B30" s="219"/>
      <c r="C30" s="220"/>
      <c r="D30" s="220"/>
      <c r="E30" s="220"/>
      <c r="F30" s="220"/>
      <c r="G30" s="220"/>
      <c r="H30" s="220"/>
      <c r="I30" s="220"/>
      <c r="J30" s="220"/>
      <c r="K30" s="216"/>
    </row>
    <row r="31" spans="2:11" ht="15" customHeight="1">
      <c r="B31" s="219"/>
      <c r="C31" s="220"/>
      <c r="D31" s="334" t="s">
        <v>1985</v>
      </c>
      <c r="E31" s="334"/>
      <c r="F31" s="334"/>
      <c r="G31" s="334"/>
      <c r="H31" s="334"/>
      <c r="I31" s="334"/>
      <c r="J31" s="334"/>
      <c r="K31" s="216"/>
    </row>
    <row r="32" spans="2:11" ht="15" customHeight="1">
      <c r="B32" s="219"/>
      <c r="C32" s="220"/>
      <c r="D32" s="334" t="s">
        <v>1986</v>
      </c>
      <c r="E32" s="334"/>
      <c r="F32" s="334"/>
      <c r="G32" s="334"/>
      <c r="H32" s="334"/>
      <c r="I32" s="334"/>
      <c r="J32" s="334"/>
      <c r="K32" s="216"/>
    </row>
    <row r="33" spans="2:11" ht="15" customHeight="1">
      <c r="B33" s="219"/>
      <c r="C33" s="220"/>
      <c r="D33" s="334" t="s">
        <v>1987</v>
      </c>
      <c r="E33" s="334"/>
      <c r="F33" s="334"/>
      <c r="G33" s="334"/>
      <c r="H33" s="334"/>
      <c r="I33" s="334"/>
      <c r="J33" s="334"/>
      <c r="K33" s="216"/>
    </row>
    <row r="34" spans="2:11" ht="15" customHeight="1">
      <c r="B34" s="219"/>
      <c r="C34" s="220"/>
      <c r="D34" s="218"/>
      <c r="E34" s="222" t="s">
        <v>204</v>
      </c>
      <c r="F34" s="218"/>
      <c r="G34" s="334" t="s">
        <v>1988</v>
      </c>
      <c r="H34" s="334"/>
      <c r="I34" s="334"/>
      <c r="J34" s="334"/>
      <c r="K34" s="216"/>
    </row>
    <row r="35" spans="2:11" ht="30.75" customHeight="1">
      <c r="B35" s="219"/>
      <c r="C35" s="220"/>
      <c r="D35" s="218"/>
      <c r="E35" s="222" t="s">
        <v>1989</v>
      </c>
      <c r="F35" s="218"/>
      <c r="G35" s="334" t="s">
        <v>1990</v>
      </c>
      <c r="H35" s="334"/>
      <c r="I35" s="334"/>
      <c r="J35" s="334"/>
      <c r="K35" s="216"/>
    </row>
    <row r="36" spans="2:11" ht="15" customHeight="1">
      <c r="B36" s="219"/>
      <c r="C36" s="220"/>
      <c r="D36" s="218"/>
      <c r="E36" s="222" t="s">
        <v>53</v>
      </c>
      <c r="F36" s="218"/>
      <c r="G36" s="334" t="s">
        <v>1991</v>
      </c>
      <c r="H36" s="334"/>
      <c r="I36" s="334"/>
      <c r="J36" s="334"/>
      <c r="K36" s="216"/>
    </row>
    <row r="37" spans="2:11" ht="15" customHeight="1">
      <c r="B37" s="219"/>
      <c r="C37" s="220"/>
      <c r="D37" s="218"/>
      <c r="E37" s="222" t="s">
        <v>205</v>
      </c>
      <c r="F37" s="218"/>
      <c r="G37" s="334" t="s">
        <v>1992</v>
      </c>
      <c r="H37" s="334"/>
      <c r="I37" s="334"/>
      <c r="J37" s="334"/>
      <c r="K37" s="216"/>
    </row>
    <row r="38" spans="2:11" ht="15" customHeight="1">
      <c r="B38" s="219"/>
      <c r="C38" s="220"/>
      <c r="D38" s="218"/>
      <c r="E38" s="222" t="s">
        <v>206</v>
      </c>
      <c r="F38" s="218"/>
      <c r="G38" s="334" t="s">
        <v>1993</v>
      </c>
      <c r="H38" s="334"/>
      <c r="I38" s="334"/>
      <c r="J38" s="334"/>
      <c r="K38" s="216"/>
    </row>
    <row r="39" spans="2:11" ht="15" customHeight="1">
      <c r="B39" s="219"/>
      <c r="C39" s="220"/>
      <c r="D39" s="218"/>
      <c r="E39" s="222" t="s">
        <v>207</v>
      </c>
      <c r="F39" s="218"/>
      <c r="G39" s="334" t="s">
        <v>1994</v>
      </c>
      <c r="H39" s="334"/>
      <c r="I39" s="334"/>
      <c r="J39" s="334"/>
      <c r="K39" s="216"/>
    </row>
    <row r="40" spans="2:11" ht="15" customHeight="1">
      <c r="B40" s="219"/>
      <c r="C40" s="220"/>
      <c r="D40" s="218"/>
      <c r="E40" s="222" t="s">
        <v>1995</v>
      </c>
      <c r="F40" s="218"/>
      <c r="G40" s="334" t="s">
        <v>1996</v>
      </c>
      <c r="H40" s="334"/>
      <c r="I40" s="334"/>
      <c r="J40" s="334"/>
      <c r="K40" s="216"/>
    </row>
    <row r="41" spans="2:11" ht="15" customHeight="1">
      <c r="B41" s="219"/>
      <c r="C41" s="220"/>
      <c r="D41" s="218"/>
      <c r="E41" s="222"/>
      <c r="F41" s="218"/>
      <c r="G41" s="334" t="s">
        <v>1997</v>
      </c>
      <c r="H41" s="334"/>
      <c r="I41" s="334"/>
      <c r="J41" s="334"/>
      <c r="K41" s="216"/>
    </row>
    <row r="42" spans="2:11" ht="15" customHeight="1">
      <c r="B42" s="219"/>
      <c r="C42" s="220"/>
      <c r="D42" s="218"/>
      <c r="E42" s="222" t="s">
        <v>1998</v>
      </c>
      <c r="F42" s="218"/>
      <c r="G42" s="334" t="s">
        <v>1999</v>
      </c>
      <c r="H42" s="334"/>
      <c r="I42" s="334"/>
      <c r="J42" s="334"/>
      <c r="K42" s="216"/>
    </row>
    <row r="43" spans="2:11" ht="15" customHeight="1">
      <c r="B43" s="219"/>
      <c r="C43" s="220"/>
      <c r="D43" s="218"/>
      <c r="E43" s="222" t="s">
        <v>209</v>
      </c>
      <c r="F43" s="218"/>
      <c r="G43" s="334" t="s">
        <v>2000</v>
      </c>
      <c r="H43" s="334"/>
      <c r="I43" s="334"/>
      <c r="J43" s="334"/>
      <c r="K43" s="216"/>
    </row>
    <row r="44" spans="2:11" ht="12.75" customHeight="1">
      <c r="B44" s="219"/>
      <c r="C44" s="220"/>
      <c r="D44" s="218"/>
      <c r="E44" s="218"/>
      <c r="F44" s="218"/>
      <c r="G44" s="218"/>
      <c r="H44" s="218"/>
      <c r="I44" s="218"/>
      <c r="J44" s="218"/>
      <c r="K44" s="216"/>
    </row>
    <row r="45" spans="2:11" ht="15" customHeight="1">
      <c r="B45" s="219"/>
      <c r="C45" s="220"/>
      <c r="D45" s="334" t="s">
        <v>2001</v>
      </c>
      <c r="E45" s="334"/>
      <c r="F45" s="334"/>
      <c r="G45" s="334"/>
      <c r="H45" s="334"/>
      <c r="I45" s="334"/>
      <c r="J45" s="334"/>
      <c r="K45" s="216"/>
    </row>
    <row r="46" spans="2:11" ht="15" customHeight="1">
      <c r="B46" s="219"/>
      <c r="C46" s="220"/>
      <c r="D46" s="220"/>
      <c r="E46" s="334" t="s">
        <v>2002</v>
      </c>
      <c r="F46" s="334"/>
      <c r="G46" s="334"/>
      <c r="H46" s="334"/>
      <c r="I46" s="334"/>
      <c r="J46" s="334"/>
      <c r="K46" s="216"/>
    </row>
    <row r="47" spans="2:11" ht="15" customHeight="1">
      <c r="B47" s="219"/>
      <c r="C47" s="220"/>
      <c r="D47" s="220"/>
      <c r="E47" s="334" t="s">
        <v>2003</v>
      </c>
      <c r="F47" s="334"/>
      <c r="G47" s="334"/>
      <c r="H47" s="334"/>
      <c r="I47" s="334"/>
      <c r="J47" s="334"/>
      <c r="K47" s="216"/>
    </row>
    <row r="48" spans="2:11" ht="15" customHeight="1">
      <c r="B48" s="219"/>
      <c r="C48" s="220"/>
      <c r="D48" s="220"/>
      <c r="E48" s="334" t="s">
        <v>2004</v>
      </c>
      <c r="F48" s="334"/>
      <c r="G48" s="334"/>
      <c r="H48" s="334"/>
      <c r="I48" s="334"/>
      <c r="J48" s="334"/>
      <c r="K48" s="216"/>
    </row>
    <row r="49" spans="2:11" ht="15" customHeight="1">
      <c r="B49" s="219"/>
      <c r="C49" s="220"/>
      <c r="D49" s="334" t="s">
        <v>2005</v>
      </c>
      <c r="E49" s="334"/>
      <c r="F49" s="334"/>
      <c r="G49" s="334"/>
      <c r="H49" s="334"/>
      <c r="I49" s="334"/>
      <c r="J49" s="334"/>
      <c r="K49" s="216"/>
    </row>
    <row r="50" spans="2:11" ht="25.5" customHeight="1">
      <c r="B50" s="215"/>
      <c r="C50" s="336" t="s">
        <v>2006</v>
      </c>
      <c r="D50" s="336"/>
      <c r="E50" s="336"/>
      <c r="F50" s="336"/>
      <c r="G50" s="336"/>
      <c r="H50" s="336"/>
      <c r="I50" s="336"/>
      <c r="J50" s="336"/>
      <c r="K50" s="216"/>
    </row>
    <row r="51" spans="2:11" ht="5.25" customHeight="1">
      <c r="B51" s="215"/>
      <c r="C51" s="217"/>
      <c r="D51" s="217"/>
      <c r="E51" s="217"/>
      <c r="F51" s="217"/>
      <c r="G51" s="217"/>
      <c r="H51" s="217"/>
      <c r="I51" s="217"/>
      <c r="J51" s="217"/>
      <c r="K51" s="216"/>
    </row>
    <row r="52" spans="2:11" ht="15" customHeight="1">
      <c r="B52" s="215"/>
      <c r="C52" s="334" t="s">
        <v>2007</v>
      </c>
      <c r="D52" s="334"/>
      <c r="E52" s="334"/>
      <c r="F52" s="334"/>
      <c r="G52" s="334"/>
      <c r="H52" s="334"/>
      <c r="I52" s="334"/>
      <c r="J52" s="334"/>
      <c r="K52" s="216"/>
    </row>
    <row r="53" spans="2:11" ht="15" customHeight="1">
      <c r="B53" s="215"/>
      <c r="C53" s="334" t="s">
        <v>2008</v>
      </c>
      <c r="D53" s="334"/>
      <c r="E53" s="334"/>
      <c r="F53" s="334"/>
      <c r="G53" s="334"/>
      <c r="H53" s="334"/>
      <c r="I53" s="334"/>
      <c r="J53" s="334"/>
      <c r="K53" s="216"/>
    </row>
    <row r="54" spans="2:11" ht="12.75" customHeight="1">
      <c r="B54" s="215"/>
      <c r="C54" s="218"/>
      <c r="D54" s="218"/>
      <c r="E54" s="218"/>
      <c r="F54" s="218"/>
      <c r="G54" s="218"/>
      <c r="H54" s="218"/>
      <c r="I54" s="218"/>
      <c r="J54" s="218"/>
      <c r="K54" s="216"/>
    </row>
    <row r="55" spans="2:11" ht="15" customHeight="1">
      <c r="B55" s="215"/>
      <c r="C55" s="334" t="s">
        <v>2009</v>
      </c>
      <c r="D55" s="334"/>
      <c r="E55" s="334"/>
      <c r="F55" s="334"/>
      <c r="G55" s="334"/>
      <c r="H55" s="334"/>
      <c r="I55" s="334"/>
      <c r="J55" s="334"/>
      <c r="K55" s="216"/>
    </row>
    <row r="56" spans="2:11" ht="15" customHeight="1">
      <c r="B56" s="215"/>
      <c r="C56" s="220"/>
      <c r="D56" s="334" t="s">
        <v>2010</v>
      </c>
      <c r="E56" s="334"/>
      <c r="F56" s="334"/>
      <c r="G56" s="334"/>
      <c r="H56" s="334"/>
      <c r="I56" s="334"/>
      <c r="J56" s="334"/>
      <c r="K56" s="216"/>
    </row>
    <row r="57" spans="2:11" ht="15" customHeight="1">
      <c r="B57" s="215"/>
      <c r="C57" s="220"/>
      <c r="D57" s="334" t="s">
        <v>2011</v>
      </c>
      <c r="E57" s="334"/>
      <c r="F57" s="334"/>
      <c r="G57" s="334"/>
      <c r="H57" s="334"/>
      <c r="I57" s="334"/>
      <c r="J57" s="334"/>
      <c r="K57" s="216"/>
    </row>
    <row r="58" spans="2:11" ht="15" customHeight="1">
      <c r="B58" s="215"/>
      <c r="C58" s="220"/>
      <c r="D58" s="334" t="s">
        <v>2012</v>
      </c>
      <c r="E58" s="334"/>
      <c r="F58" s="334"/>
      <c r="G58" s="334"/>
      <c r="H58" s="334"/>
      <c r="I58" s="334"/>
      <c r="J58" s="334"/>
      <c r="K58" s="216"/>
    </row>
    <row r="59" spans="2:11" ht="15" customHeight="1">
      <c r="B59" s="215"/>
      <c r="C59" s="220"/>
      <c r="D59" s="334" t="s">
        <v>2013</v>
      </c>
      <c r="E59" s="334"/>
      <c r="F59" s="334"/>
      <c r="G59" s="334"/>
      <c r="H59" s="334"/>
      <c r="I59" s="334"/>
      <c r="J59" s="334"/>
      <c r="K59" s="216"/>
    </row>
    <row r="60" spans="2:11" ht="15" customHeight="1">
      <c r="B60" s="215"/>
      <c r="C60" s="220"/>
      <c r="D60" s="338" t="s">
        <v>2014</v>
      </c>
      <c r="E60" s="338"/>
      <c r="F60" s="338"/>
      <c r="G60" s="338"/>
      <c r="H60" s="338"/>
      <c r="I60" s="338"/>
      <c r="J60" s="338"/>
      <c r="K60" s="216"/>
    </row>
    <row r="61" spans="2:11" ht="15" customHeight="1">
      <c r="B61" s="215"/>
      <c r="C61" s="220"/>
      <c r="D61" s="334" t="s">
        <v>2015</v>
      </c>
      <c r="E61" s="334"/>
      <c r="F61" s="334"/>
      <c r="G61" s="334"/>
      <c r="H61" s="334"/>
      <c r="I61" s="334"/>
      <c r="J61" s="334"/>
      <c r="K61" s="216"/>
    </row>
    <row r="62" spans="2:11" ht="12.75" customHeight="1">
      <c r="B62" s="215"/>
      <c r="C62" s="220"/>
      <c r="D62" s="220"/>
      <c r="E62" s="223"/>
      <c r="F62" s="220"/>
      <c r="G62" s="220"/>
      <c r="H62" s="220"/>
      <c r="I62" s="220"/>
      <c r="J62" s="220"/>
      <c r="K62" s="216"/>
    </row>
    <row r="63" spans="2:11" ht="15" customHeight="1">
      <c r="B63" s="215"/>
      <c r="C63" s="220"/>
      <c r="D63" s="334" t="s">
        <v>2016</v>
      </c>
      <c r="E63" s="334"/>
      <c r="F63" s="334"/>
      <c r="G63" s="334"/>
      <c r="H63" s="334"/>
      <c r="I63" s="334"/>
      <c r="J63" s="334"/>
      <c r="K63" s="216"/>
    </row>
    <row r="64" spans="2:11" ht="15" customHeight="1">
      <c r="B64" s="215"/>
      <c r="C64" s="220"/>
      <c r="D64" s="338" t="s">
        <v>2017</v>
      </c>
      <c r="E64" s="338"/>
      <c r="F64" s="338"/>
      <c r="G64" s="338"/>
      <c r="H64" s="338"/>
      <c r="I64" s="338"/>
      <c r="J64" s="338"/>
      <c r="K64" s="216"/>
    </row>
    <row r="65" spans="2:11" ht="15" customHeight="1">
      <c r="B65" s="215"/>
      <c r="C65" s="220"/>
      <c r="D65" s="334" t="s">
        <v>2018</v>
      </c>
      <c r="E65" s="334"/>
      <c r="F65" s="334"/>
      <c r="G65" s="334"/>
      <c r="H65" s="334"/>
      <c r="I65" s="334"/>
      <c r="J65" s="334"/>
      <c r="K65" s="216"/>
    </row>
    <row r="66" spans="2:11" ht="15" customHeight="1">
      <c r="B66" s="215"/>
      <c r="C66" s="220"/>
      <c r="D66" s="334" t="s">
        <v>2019</v>
      </c>
      <c r="E66" s="334"/>
      <c r="F66" s="334"/>
      <c r="G66" s="334"/>
      <c r="H66" s="334"/>
      <c r="I66" s="334"/>
      <c r="J66" s="334"/>
      <c r="K66" s="216"/>
    </row>
    <row r="67" spans="2:11" ht="15" customHeight="1">
      <c r="B67" s="215"/>
      <c r="C67" s="220"/>
      <c r="D67" s="334" t="s">
        <v>2020</v>
      </c>
      <c r="E67" s="334"/>
      <c r="F67" s="334"/>
      <c r="G67" s="334"/>
      <c r="H67" s="334"/>
      <c r="I67" s="334"/>
      <c r="J67" s="334"/>
      <c r="K67" s="216"/>
    </row>
    <row r="68" spans="2:11" ht="15" customHeight="1">
      <c r="B68" s="215"/>
      <c r="C68" s="220"/>
      <c r="D68" s="334" t="s">
        <v>2021</v>
      </c>
      <c r="E68" s="334"/>
      <c r="F68" s="334"/>
      <c r="G68" s="334"/>
      <c r="H68" s="334"/>
      <c r="I68" s="334"/>
      <c r="J68" s="334"/>
      <c r="K68" s="216"/>
    </row>
    <row r="69" spans="2:11" ht="12.75" customHeight="1">
      <c r="B69" s="224"/>
      <c r="C69" s="225"/>
      <c r="D69" s="225"/>
      <c r="E69" s="225"/>
      <c r="F69" s="225"/>
      <c r="G69" s="225"/>
      <c r="H69" s="225"/>
      <c r="I69" s="225"/>
      <c r="J69" s="225"/>
      <c r="K69" s="226"/>
    </row>
    <row r="70" spans="2:11" ht="18.75" customHeight="1">
      <c r="B70" s="227"/>
      <c r="C70" s="227"/>
      <c r="D70" s="227"/>
      <c r="E70" s="227"/>
      <c r="F70" s="227"/>
      <c r="G70" s="227"/>
      <c r="H70" s="227"/>
      <c r="I70" s="227"/>
      <c r="J70" s="227"/>
      <c r="K70" s="228"/>
    </row>
    <row r="71" spans="2:11" ht="18.75" customHeight="1">
      <c r="B71" s="228"/>
      <c r="C71" s="228"/>
      <c r="D71" s="228"/>
      <c r="E71" s="228"/>
      <c r="F71" s="228"/>
      <c r="G71" s="228"/>
      <c r="H71" s="228"/>
      <c r="I71" s="228"/>
      <c r="J71" s="228"/>
      <c r="K71" s="228"/>
    </row>
    <row r="72" spans="2:11" ht="7.5" customHeight="1">
      <c r="B72" s="229"/>
      <c r="C72" s="230"/>
      <c r="D72" s="230"/>
      <c r="E72" s="230"/>
      <c r="F72" s="230"/>
      <c r="G72" s="230"/>
      <c r="H72" s="230"/>
      <c r="I72" s="230"/>
      <c r="J72" s="230"/>
      <c r="K72" s="231"/>
    </row>
    <row r="73" spans="2:11" ht="45" customHeight="1">
      <c r="B73" s="232"/>
      <c r="C73" s="339" t="s">
        <v>90</v>
      </c>
      <c r="D73" s="339"/>
      <c r="E73" s="339"/>
      <c r="F73" s="339"/>
      <c r="G73" s="339"/>
      <c r="H73" s="339"/>
      <c r="I73" s="339"/>
      <c r="J73" s="339"/>
      <c r="K73" s="233"/>
    </row>
    <row r="74" spans="2:11" ht="17.25" customHeight="1">
      <c r="B74" s="232"/>
      <c r="C74" s="234" t="s">
        <v>2022</v>
      </c>
      <c r="D74" s="234"/>
      <c r="E74" s="234"/>
      <c r="F74" s="234" t="s">
        <v>2023</v>
      </c>
      <c r="G74" s="235"/>
      <c r="H74" s="234" t="s">
        <v>205</v>
      </c>
      <c r="I74" s="234" t="s">
        <v>57</v>
      </c>
      <c r="J74" s="234" t="s">
        <v>2024</v>
      </c>
      <c r="K74" s="233"/>
    </row>
    <row r="75" spans="2:11" ht="17.25" customHeight="1">
      <c r="B75" s="232"/>
      <c r="C75" s="236" t="s">
        <v>2025</v>
      </c>
      <c r="D75" s="236"/>
      <c r="E75" s="236"/>
      <c r="F75" s="237" t="s">
        <v>2026</v>
      </c>
      <c r="G75" s="238"/>
      <c r="H75" s="236"/>
      <c r="I75" s="236"/>
      <c r="J75" s="236" t="s">
        <v>2027</v>
      </c>
      <c r="K75" s="233"/>
    </row>
    <row r="76" spans="2:11" ht="5.25" customHeight="1">
      <c r="B76" s="232"/>
      <c r="C76" s="239"/>
      <c r="D76" s="239"/>
      <c r="E76" s="239"/>
      <c r="F76" s="239"/>
      <c r="G76" s="240"/>
      <c r="H76" s="239"/>
      <c r="I76" s="239"/>
      <c r="J76" s="239"/>
      <c r="K76" s="233"/>
    </row>
    <row r="77" spans="2:11" ht="15" customHeight="1">
      <c r="B77" s="232"/>
      <c r="C77" s="222" t="s">
        <v>53</v>
      </c>
      <c r="D77" s="239"/>
      <c r="E77" s="239"/>
      <c r="F77" s="241" t="s">
        <v>2028</v>
      </c>
      <c r="G77" s="240"/>
      <c r="H77" s="222" t="s">
        <v>2029</v>
      </c>
      <c r="I77" s="222" t="s">
        <v>2030</v>
      </c>
      <c r="J77" s="222">
        <v>20</v>
      </c>
      <c r="K77" s="233"/>
    </row>
    <row r="78" spans="2:11" ht="15" customHeight="1">
      <c r="B78" s="232"/>
      <c r="C78" s="222" t="s">
        <v>2031</v>
      </c>
      <c r="D78" s="222"/>
      <c r="E78" s="222"/>
      <c r="F78" s="241" t="s">
        <v>2028</v>
      </c>
      <c r="G78" s="240"/>
      <c r="H78" s="222" t="s">
        <v>2032</v>
      </c>
      <c r="I78" s="222" t="s">
        <v>2030</v>
      </c>
      <c r="J78" s="222">
        <v>120</v>
      </c>
      <c r="K78" s="233"/>
    </row>
    <row r="79" spans="2:11" ht="15" customHeight="1">
      <c r="B79" s="242"/>
      <c r="C79" s="222" t="s">
        <v>2033</v>
      </c>
      <c r="D79" s="222"/>
      <c r="E79" s="222"/>
      <c r="F79" s="241" t="s">
        <v>2034</v>
      </c>
      <c r="G79" s="240"/>
      <c r="H79" s="222" t="s">
        <v>2035</v>
      </c>
      <c r="I79" s="222" t="s">
        <v>2030</v>
      </c>
      <c r="J79" s="222">
        <v>50</v>
      </c>
      <c r="K79" s="233"/>
    </row>
    <row r="80" spans="2:11" ht="15" customHeight="1">
      <c r="B80" s="242"/>
      <c r="C80" s="222" t="s">
        <v>2036</v>
      </c>
      <c r="D80" s="222"/>
      <c r="E80" s="222"/>
      <c r="F80" s="241" t="s">
        <v>2028</v>
      </c>
      <c r="G80" s="240"/>
      <c r="H80" s="222" t="s">
        <v>2037</v>
      </c>
      <c r="I80" s="222" t="s">
        <v>2038</v>
      </c>
      <c r="J80" s="222"/>
      <c r="K80" s="233"/>
    </row>
    <row r="81" spans="2:11" ht="15" customHeight="1">
      <c r="B81" s="242"/>
      <c r="C81" s="243" t="s">
        <v>2039</v>
      </c>
      <c r="D81" s="243"/>
      <c r="E81" s="243"/>
      <c r="F81" s="244" t="s">
        <v>2034</v>
      </c>
      <c r="G81" s="243"/>
      <c r="H81" s="243" t="s">
        <v>2040</v>
      </c>
      <c r="I81" s="243" t="s">
        <v>2030</v>
      </c>
      <c r="J81" s="243">
        <v>15</v>
      </c>
      <c r="K81" s="233"/>
    </row>
    <row r="82" spans="2:11" ht="15" customHeight="1">
      <c r="B82" s="242"/>
      <c r="C82" s="243" t="s">
        <v>2041</v>
      </c>
      <c r="D82" s="243"/>
      <c r="E82" s="243"/>
      <c r="F82" s="244" t="s">
        <v>2034</v>
      </c>
      <c r="G82" s="243"/>
      <c r="H82" s="243" t="s">
        <v>2042</v>
      </c>
      <c r="I82" s="243" t="s">
        <v>2030</v>
      </c>
      <c r="J82" s="243">
        <v>15</v>
      </c>
      <c r="K82" s="233"/>
    </row>
    <row r="83" spans="2:11" ht="15" customHeight="1">
      <c r="B83" s="242"/>
      <c r="C83" s="243" t="s">
        <v>2043</v>
      </c>
      <c r="D83" s="243"/>
      <c r="E83" s="243"/>
      <c r="F83" s="244" t="s">
        <v>2034</v>
      </c>
      <c r="G83" s="243"/>
      <c r="H83" s="243" t="s">
        <v>2044</v>
      </c>
      <c r="I83" s="243" t="s">
        <v>2030</v>
      </c>
      <c r="J83" s="243">
        <v>20</v>
      </c>
      <c r="K83" s="233"/>
    </row>
    <row r="84" spans="2:11" ht="15" customHeight="1">
      <c r="B84" s="242"/>
      <c r="C84" s="243" t="s">
        <v>2045</v>
      </c>
      <c r="D84" s="243"/>
      <c r="E84" s="243"/>
      <c r="F84" s="244" t="s">
        <v>2034</v>
      </c>
      <c r="G84" s="243"/>
      <c r="H84" s="243" t="s">
        <v>2046</v>
      </c>
      <c r="I84" s="243" t="s">
        <v>2030</v>
      </c>
      <c r="J84" s="243">
        <v>20</v>
      </c>
      <c r="K84" s="233"/>
    </row>
    <row r="85" spans="2:11" ht="15" customHeight="1">
      <c r="B85" s="242"/>
      <c r="C85" s="222" t="s">
        <v>2047</v>
      </c>
      <c r="D85" s="222"/>
      <c r="E85" s="222"/>
      <c r="F85" s="241" t="s">
        <v>2034</v>
      </c>
      <c r="G85" s="240"/>
      <c r="H85" s="222" t="s">
        <v>2048</v>
      </c>
      <c r="I85" s="222" t="s">
        <v>2030</v>
      </c>
      <c r="J85" s="222">
        <v>50</v>
      </c>
      <c r="K85" s="233"/>
    </row>
    <row r="86" spans="2:11" ht="15" customHeight="1">
      <c r="B86" s="242"/>
      <c r="C86" s="222" t="s">
        <v>2049</v>
      </c>
      <c r="D86" s="222"/>
      <c r="E86" s="222"/>
      <c r="F86" s="241" t="s">
        <v>2034</v>
      </c>
      <c r="G86" s="240"/>
      <c r="H86" s="222" t="s">
        <v>2050</v>
      </c>
      <c r="I86" s="222" t="s">
        <v>2030</v>
      </c>
      <c r="J86" s="222">
        <v>20</v>
      </c>
      <c r="K86" s="233"/>
    </row>
    <row r="87" spans="2:11" ht="15" customHeight="1">
      <c r="B87" s="242"/>
      <c r="C87" s="222" t="s">
        <v>2051</v>
      </c>
      <c r="D87" s="222"/>
      <c r="E87" s="222"/>
      <c r="F87" s="241" t="s">
        <v>2034</v>
      </c>
      <c r="G87" s="240"/>
      <c r="H87" s="222" t="s">
        <v>2052</v>
      </c>
      <c r="I87" s="222" t="s">
        <v>2030</v>
      </c>
      <c r="J87" s="222">
        <v>20</v>
      </c>
      <c r="K87" s="233"/>
    </row>
    <row r="88" spans="2:11" ht="15" customHeight="1">
      <c r="B88" s="242"/>
      <c r="C88" s="222" t="s">
        <v>2053</v>
      </c>
      <c r="D88" s="222"/>
      <c r="E88" s="222"/>
      <c r="F88" s="241" t="s">
        <v>2034</v>
      </c>
      <c r="G88" s="240"/>
      <c r="H88" s="222" t="s">
        <v>2054</v>
      </c>
      <c r="I88" s="222" t="s">
        <v>2030</v>
      </c>
      <c r="J88" s="222">
        <v>50</v>
      </c>
      <c r="K88" s="233"/>
    </row>
    <row r="89" spans="2:11" ht="15" customHeight="1">
      <c r="B89" s="242"/>
      <c r="C89" s="222" t="s">
        <v>2055</v>
      </c>
      <c r="D89" s="222"/>
      <c r="E89" s="222"/>
      <c r="F89" s="241" t="s">
        <v>2034</v>
      </c>
      <c r="G89" s="240"/>
      <c r="H89" s="222" t="s">
        <v>2055</v>
      </c>
      <c r="I89" s="222" t="s">
        <v>2030</v>
      </c>
      <c r="J89" s="222">
        <v>50</v>
      </c>
      <c r="K89" s="233"/>
    </row>
    <row r="90" spans="2:11" ht="15" customHeight="1">
      <c r="B90" s="242"/>
      <c r="C90" s="222" t="s">
        <v>210</v>
      </c>
      <c r="D90" s="222"/>
      <c r="E90" s="222"/>
      <c r="F90" s="241" t="s">
        <v>2034</v>
      </c>
      <c r="G90" s="240"/>
      <c r="H90" s="222" t="s">
        <v>2056</v>
      </c>
      <c r="I90" s="222" t="s">
        <v>2030</v>
      </c>
      <c r="J90" s="222">
        <v>255</v>
      </c>
      <c r="K90" s="233"/>
    </row>
    <row r="91" spans="2:11" ht="15" customHeight="1">
      <c r="B91" s="242"/>
      <c r="C91" s="222" t="s">
        <v>2057</v>
      </c>
      <c r="D91" s="222"/>
      <c r="E91" s="222"/>
      <c r="F91" s="241" t="s">
        <v>2028</v>
      </c>
      <c r="G91" s="240"/>
      <c r="H91" s="222" t="s">
        <v>2058</v>
      </c>
      <c r="I91" s="222" t="s">
        <v>2059</v>
      </c>
      <c r="J91" s="222"/>
      <c r="K91" s="233"/>
    </row>
    <row r="92" spans="2:11" ht="15" customHeight="1">
      <c r="B92" s="242"/>
      <c r="C92" s="222" t="s">
        <v>2060</v>
      </c>
      <c r="D92" s="222"/>
      <c r="E92" s="222"/>
      <c r="F92" s="241" t="s">
        <v>2028</v>
      </c>
      <c r="G92" s="240"/>
      <c r="H92" s="222" t="s">
        <v>2061</v>
      </c>
      <c r="I92" s="222" t="s">
        <v>2062</v>
      </c>
      <c r="J92" s="222"/>
      <c r="K92" s="233"/>
    </row>
    <row r="93" spans="2:11" ht="15" customHeight="1">
      <c r="B93" s="242"/>
      <c r="C93" s="222" t="s">
        <v>2063</v>
      </c>
      <c r="D93" s="222"/>
      <c r="E93" s="222"/>
      <c r="F93" s="241" t="s">
        <v>2028</v>
      </c>
      <c r="G93" s="240"/>
      <c r="H93" s="222" t="s">
        <v>2063</v>
      </c>
      <c r="I93" s="222" t="s">
        <v>2062</v>
      </c>
      <c r="J93" s="222"/>
      <c r="K93" s="233"/>
    </row>
    <row r="94" spans="2:11" ht="15" customHeight="1">
      <c r="B94" s="242"/>
      <c r="C94" s="222" t="s">
        <v>38</v>
      </c>
      <c r="D94" s="222"/>
      <c r="E94" s="222"/>
      <c r="F94" s="241" t="s">
        <v>2028</v>
      </c>
      <c r="G94" s="240"/>
      <c r="H94" s="222" t="s">
        <v>2064</v>
      </c>
      <c r="I94" s="222" t="s">
        <v>2062</v>
      </c>
      <c r="J94" s="222"/>
      <c r="K94" s="233"/>
    </row>
    <row r="95" spans="2:11" ht="15" customHeight="1">
      <c r="B95" s="242"/>
      <c r="C95" s="222" t="s">
        <v>48</v>
      </c>
      <c r="D95" s="222"/>
      <c r="E95" s="222"/>
      <c r="F95" s="241" t="s">
        <v>2028</v>
      </c>
      <c r="G95" s="240"/>
      <c r="H95" s="222" t="s">
        <v>2065</v>
      </c>
      <c r="I95" s="222" t="s">
        <v>2062</v>
      </c>
      <c r="J95" s="222"/>
      <c r="K95" s="233"/>
    </row>
    <row r="96" spans="2:11" ht="15" customHeight="1">
      <c r="B96" s="245"/>
      <c r="C96" s="246"/>
      <c r="D96" s="246"/>
      <c r="E96" s="246"/>
      <c r="F96" s="246"/>
      <c r="G96" s="246"/>
      <c r="H96" s="246"/>
      <c r="I96" s="246"/>
      <c r="J96" s="246"/>
      <c r="K96" s="247"/>
    </row>
    <row r="97" spans="2:11" ht="18.75" customHeight="1">
      <c r="B97" s="248"/>
      <c r="C97" s="249"/>
      <c r="D97" s="249"/>
      <c r="E97" s="249"/>
      <c r="F97" s="249"/>
      <c r="G97" s="249"/>
      <c r="H97" s="249"/>
      <c r="I97" s="249"/>
      <c r="J97" s="249"/>
      <c r="K97" s="248"/>
    </row>
    <row r="98" spans="2:11" ht="18.75" customHeight="1">
      <c r="B98" s="228"/>
      <c r="C98" s="228"/>
      <c r="D98" s="228"/>
      <c r="E98" s="228"/>
      <c r="F98" s="228"/>
      <c r="G98" s="228"/>
      <c r="H98" s="228"/>
      <c r="I98" s="228"/>
      <c r="J98" s="228"/>
      <c r="K98" s="228"/>
    </row>
    <row r="99" spans="2:11" ht="7.5" customHeight="1">
      <c r="B99" s="229"/>
      <c r="C99" s="230"/>
      <c r="D99" s="230"/>
      <c r="E99" s="230"/>
      <c r="F99" s="230"/>
      <c r="G99" s="230"/>
      <c r="H99" s="230"/>
      <c r="I99" s="230"/>
      <c r="J99" s="230"/>
      <c r="K99" s="231"/>
    </row>
    <row r="100" spans="2:11" ht="45" customHeight="1">
      <c r="B100" s="232"/>
      <c r="C100" s="339" t="s">
        <v>2066</v>
      </c>
      <c r="D100" s="339"/>
      <c r="E100" s="339"/>
      <c r="F100" s="339"/>
      <c r="G100" s="339"/>
      <c r="H100" s="339"/>
      <c r="I100" s="339"/>
      <c r="J100" s="339"/>
      <c r="K100" s="233"/>
    </row>
    <row r="101" spans="2:11" ht="17.25" customHeight="1">
      <c r="B101" s="232"/>
      <c r="C101" s="234" t="s">
        <v>2022</v>
      </c>
      <c r="D101" s="234"/>
      <c r="E101" s="234"/>
      <c r="F101" s="234" t="s">
        <v>2023</v>
      </c>
      <c r="G101" s="235"/>
      <c r="H101" s="234" t="s">
        <v>205</v>
      </c>
      <c r="I101" s="234" t="s">
        <v>57</v>
      </c>
      <c r="J101" s="234" t="s">
        <v>2024</v>
      </c>
      <c r="K101" s="233"/>
    </row>
    <row r="102" spans="2:11" ht="17.25" customHeight="1">
      <c r="B102" s="232"/>
      <c r="C102" s="236" t="s">
        <v>2025</v>
      </c>
      <c r="D102" s="236"/>
      <c r="E102" s="236"/>
      <c r="F102" s="237" t="s">
        <v>2026</v>
      </c>
      <c r="G102" s="238"/>
      <c r="H102" s="236"/>
      <c r="I102" s="236"/>
      <c r="J102" s="236" t="s">
        <v>2027</v>
      </c>
      <c r="K102" s="233"/>
    </row>
    <row r="103" spans="2:11" ht="5.25" customHeight="1">
      <c r="B103" s="232"/>
      <c r="C103" s="234"/>
      <c r="D103" s="234"/>
      <c r="E103" s="234"/>
      <c r="F103" s="234"/>
      <c r="G103" s="250"/>
      <c r="H103" s="234"/>
      <c r="I103" s="234"/>
      <c r="J103" s="234"/>
      <c r="K103" s="233"/>
    </row>
    <row r="104" spans="2:11" ht="15" customHeight="1">
      <c r="B104" s="232"/>
      <c r="C104" s="222" t="s">
        <v>53</v>
      </c>
      <c r="D104" s="239"/>
      <c r="E104" s="239"/>
      <c r="F104" s="241" t="s">
        <v>2028</v>
      </c>
      <c r="G104" s="250"/>
      <c r="H104" s="222" t="s">
        <v>2067</v>
      </c>
      <c r="I104" s="222" t="s">
        <v>2030</v>
      </c>
      <c r="J104" s="222">
        <v>20</v>
      </c>
      <c r="K104" s="233"/>
    </row>
    <row r="105" spans="2:11" ht="15" customHeight="1">
      <c r="B105" s="232"/>
      <c r="C105" s="222" t="s">
        <v>2031</v>
      </c>
      <c r="D105" s="222"/>
      <c r="E105" s="222"/>
      <c r="F105" s="241" t="s">
        <v>2028</v>
      </c>
      <c r="G105" s="222"/>
      <c r="H105" s="222" t="s">
        <v>2067</v>
      </c>
      <c r="I105" s="222" t="s">
        <v>2030</v>
      </c>
      <c r="J105" s="222">
        <v>120</v>
      </c>
      <c r="K105" s="233"/>
    </row>
    <row r="106" spans="2:11" ht="15" customHeight="1">
      <c r="B106" s="242"/>
      <c r="C106" s="222" t="s">
        <v>2033</v>
      </c>
      <c r="D106" s="222"/>
      <c r="E106" s="222"/>
      <c r="F106" s="241" t="s">
        <v>2034</v>
      </c>
      <c r="G106" s="222"/>
      <c r="H106" s="222" t="s">
        <v>2067</v>
      </c>
      <c r="I106" s="222" t="s">
        <v>2030</v>
      </c>
      <c r="J106" s="222">
        <v>50</v>
      </c>
      <c r="K106" s="233"/>
    </row>
    <row r="107" spans="2:11" ht="15" customHeight="1">
      <c r="B107" s="242"/>
      <c r="C107" s="222" t="s">
        <v>2036</v>
      </c>
      <c r="D107" s="222"/>
      <c r="E107" s="222"/>
      <c r="F107" s="241" t="s">
        <v>2028</v>
      </c>
      <c r="G107" s="222"/>
      <c r="H107" s="222" t="s">
        <v>2067</v>
      </c>
      <c r="I107" s="222" t="s">
        <v>2038</v>
      </c>
      <c r="J107" s="222"/>
      <c r="K107" s="233"/>
    </row>
    <row r="108" spans="2:11" ht="15" customHeight="1">
      <c r="B108" s="242"/>
      <c r="C108" s="222" t="s">
        <v>2047</v>
      </c>
      <c r="D108" s="222"/>
      <c r="E108" s="222"/>
      <c r="F108" s="241" t="s">
        <v>2034</v>
      </c>
      <c r="G108" s="222"/>
      <c r="H108" s="222" t="s">
        <v>2067</v>
      </c>
      <c r="I108" s="222" t="s">
        <v>2030</v>
      </c>
      <c r="J108" s="222">
        <v>50</v>
      </c>
      <c r="K108" s="233"/>
    </row>
    <row r="109" spans="2:11" ht="15" customHeight="1">
      <c r="B109" s="242"/>
      <c r="C109" s="222" t="s">
        <v>2055</v>
      </c>
      <c r="D109" s="222"/>
      <c r="E109" s="222"/>
      <c r="F109" s="241" t="s">
        <v>2034</v>
      </c>
      <c r="G109" s="222"/>
      <c r="H109" s="222" t="s">
        <v>2067</v>
      </c>
      <c r="I109" s="222" t="s">
        <v>2030</v>
      </c>
      <c r="J109" s="222">
        <v>50</v>
      </c>
      <c r="K109" s="233"/>
    </row>
    <row r="110" spans="2:11" ht="15" customHeight="1">
      <c r="B110" s="242"/>
      <c r="C110" s="222" t="s">
        <v>2053</v>
      </c>
      <c r="D110" s="222"/>
      <c r="E110" s="222"/>
      <c r="F110" s="241" t="s">
        <v>2034</v>
      </c>
      <c r="G110" s="222"/>
      <c r="H110" s="222" t="s">
        <v>2067</v>
      </c>
      <c r="I110" s="222" t="s">
        <v>2030</v>
      </c>
      <c r="J110" s="222">
        <v>50</v>
      </c>
      <c r="K110" s="233"/>
    </row>
    <row r="111" spans="2:11" ht="15" customHeight="1">
      <c r="B111" s="242"/>
      <c r="C111" s="222" t="s">
        <v>53</v>
      </c>
      <c r="D111" s="222"/>
      <c r="E111" s="222"/>
      <c r="F111" s="241" t="s">
        <v>2028</v>
      </c>
      <c r="G111" s="222"/>
      <c r="H111" s="222" t="s">
        <v>2068</v>
      </c>
      <c r="I111" s="222" t="s">
        <v>2030</v>
      </c>
      <c r="J111" s="222">
        <v>20</v>
      </c>
      <c r="K111" s="233"/>
    </row>
    <row r="112" spans="2:11" ht="15" customHeight="1">
      <c r="B112" s="242"/>
      <c r="C112" s="222" t="s">
        <v>2069</v>
      </c>
      <c r="D112" s="222"/>
      <c r="E112" s="222"/>
      <c r="F112" s="241" t="s">
        <v>2028</v>
      </c>
      <c r="G112" s="222"/>
      <c r="H112" s="222" t="s">
        <v>2070</v>
      </c>
      <c r="I112" s="222" t="s">
        <v>2030</v>
      </c>
      <c r="J112" s="222">
        <v>120</v>
      </c>
      <c r="K112" s="233"/>
    </row>
    <row r="113" spans="2:11" ht="15" customHeight="1">
      <c r="B113" s="242"/>
      <c r="C113" s="222" t="s">
        <v>38</v>
      </c>
      <c r="D113" s="222"/>
      <c r="E113" s="222"/>
      <c r="F113" s="241" t="s">
        <v>2028</v>
      </c>
      <c r="G113" s="222"/>
      <c r="H113" s="222" t="s">
        <v>2071</v>
      </c>
      <c r="I113" s="222" t="s">
        <v>2062</v>
      </c>
      <c r="J113" s="222"/>
      <c r="K113" s="233"/>
    </row>
    <row r="114" spans="2:11" ht="15" customHeight="1">
      <c r="B114" s="242"/>
      <c r="C114" s="222" t="s">
        <v>48</v>
      </c>
      <c r="D114" s="222"/>
      <c r="E114" s="222"/>
      <c r="F114" s="241" t="s">
        <v>2028</v>
      </c>
      <c r="G114" s="222"/>
      <c r="H114" s="222" t="s">
        <v>2072</v>
      </c>
      <c r="I114" s="222" t="s">
        <v>2062</v>
      </c>
      <c r="J114" s="222"/>
      <c r="K114" s="233"/>
    </row>
    <row r="115" spans="2:11" ht="15" customHeight="1">
      <c r="B115" s="242"/>
      <c r="C115" s="222" t="s">
        <v>57</v>
      </c>
      <c r="D115" s="222"/>
      <c r="E115" s="222"/>
      <c r="F115" s="241" t="s">
        <v>2028</v>
      </c>
      <c r="G115" s="222"/>
      <c r="H115" s="222" t="s">
        <v>2073</v>
      </c>
      <c r="I115" s="222" t="s">
        <v>2074</v>
      </c>
      <c r="J115" s="222"/>
      <c r="K115" s="233"/>
    </row>
    <row r="116" spans="2:11" ht="15" customHeight="1">
      <c r="B116" s="245"/>
      <c r="C116" s="251"/>
      <c r="D116" s="251"/>
      <c r="E116" s="251"/>
      <c r="F116" s="251"/>
      <c r="G116" s="251"/>
      <c r="H116" s="251"/>
      <c r="I116" s="251"/>
      <c r="J116" s="251"/>
      <c r="K116" s="247"/>
    </row>
    <row r="117" spans="2:11" ht="18.75" customHeight="1">
      <c r="B117" s="252"/>
      <c r="C117" s="218"/>
      <c r="D117" s="218"/>
      <c r="E117" s="218"/>
      <c r="F117" s="253"/>
      <c r="G117" s="218"/>
      <c r="H117" s="218"/>
      <c r="I117" s="218"/>
      <c r="J117" s="218"/>
      <c r="K117" s="252"/>
    </row>
    <row r="118" spans="2:11" ht="18.75" customHeight="1">
      <c r="B118" s="228"/>
      <c r="C118" s="228"/>
      <c r="D118" s="228"/>
      <c r="E118" s="228"/>
      <c r="F118" s="228"/>
      <c r="G118" s="228"/>
      <c r="H118" s="228"/>
      <c r="I118" s="228"/>
      <c r="J118" s="228"/>
      <c r="K118" s="228"/>
    </row>
    <row r="119" spans="2:11" ht="7.5" customHeight="1">
      <c r="B119" s="254"/>
      <c r="C119" s="255"/>
      <c r="D119" s="255"/>
      <c r="E119" s="255"/>
      <c r="F119" s="255"/>
      <c r="G119" s="255"/>
      <c r="H119" s="255"/>
      <c r="I119" s="255"/>
      <c r="J119" s="255"/>
      <c r="K119" s="256"/>
    </row>
    <row r="120" spans="2:11" ht="45" customHeight="1">
      <c r="B120" s="257"/>
      <c r="C120" s="335" t="s">
        <v>2075</v>
      </c>
      <c r="D120" s="335"/>
      <c r="E120" s="335"/>
      <c r="F120" s="335"/>
      <c r="G120" s="335"/>
      <c r="H120" s="335"/>
      <c r="I120" s="335"/>
      <c r="J120" s="335"/>
      <c r="K120" s="258"/>
    </row>
    <row r="121" spans="2:11" ht="17.25" customHeight="1">
      <c r="B121" s="259"/>
      <c r="C121" s="234" t="s">
        <v>2022</v>
      </c>
      <c r="D121" s="234"/>
      <c r="E121" s="234"/>
      <c r="F121" s="234" t="s">
        <v>2023</v>
      </c>
      <c r="G121" s="235"/>
      <c r="H121" s="234" t="s">
        <v>205</v>
      </c>
      <c r="I121" s="234" t="s">
        <v>57</v>
      </c>
      <c r="J121" s="234" t="s">
        <v>2024</v>
      </c>
      <c r="K121" s="260"/>
    </row>
    <row r="122" spans="2:11" ht="17.25" customHeight="1">
      <c r="B122" s="259"/>
      <c r="C122" s="236" t="s">
        <v>2025</v>
      </c>
      <c r="D122" s="236"/>
      <c r="E122" s="236"/>
      <c r="F122" s="237" t="s">
        <v>2026</v>
      </c>
      <c r="G122" s="238"/>
      <c r="H122" s="236"/>
      <c r="I122" s="236"/>
      <c r="J122" s="236" t="s">
        <v>2027</v>
      </c>
      <c r="K122" s="260"/>
    </row>
    <row r="123" spans="2:11" ht="5.25" customHeight="1">
      <c r="B123" s="261"/>
      <c r="C123" s="239"/>
      <c r="D123" s="239"/>
      <c r="E123" s="239"/>
      <c r="F123" s="239"/>
      <c r="G123" s="222"/>
      <c r="H123" s="239"/>
      <c r="I123" s="239"/>
      <c r="J123" s="239"/>
      <c r="K123" s="262"/>
    </row>
    <row r="124" spans="2:11" ht="15" customHeight="1">
      <c r="B124" s="261"/>
      <c r="C124" s="222" t="s">
        <v>2031</v>
      </c>
      <c r="D124" s="239"/>
      <c r="E124" s="239"/>
      <c r="F124" s="241" t="s">
        <v>2028</v>
      </c>
      <c r="G124" s="222"/>
      <c r="H124" s="222" t="s">
        <v>2067</v>
      </c>
      <c r="I124" s="222" t="s">
        <v>2030</v>
      </c>
      <c r="J124" s="222">
        <v>120</v>
      </c>
      <c r="K124" s="263"/>
    </row>
    <row r="125" spans="2:11" ht="15" customHeight="1">
      <c r="B125" s="261"/>
      <c r="C125" s="222" t="s">
        <v>2076</v>
      </c>
      <c r="D125" s="222"/>
      <c r="E125" s="222"/>
      <c r="F125" s="241" t="s">
        <v>2028</v>
      </c>
      <c r="G125" s="222"/>
      <c r="H125" s="222" t="s">
        <v>2077</v>
      </c>
      <c r="I125" s="222" t="s">
        <v>2030</v>
      </c>
      <c r="J125" s="222" t="s">
        <v>2078</v>
      </c>
      <c r="K125" s="263"/>
    </row>
    <row r="126" spans="2:11" ht="15" customHeight="1">
      <c r="B126" s="261"/>
      <c r="C126" s="222" t="s">
        <v>1977</v>
      </c>
      <c r="D126" s="222"/>
      <c r="E126" s="222"/>
      <c r="F126" s="241" t="s">
        <v>2028</v>
      </c>
      <c r="G126" s="222"/>
      <c r="H126" s="222" t="s">
        <v>2079</v>
      </c>
      <c r="I126" s="222" t="s">
        <v>2030</v>
      </c>
      <c r="J126" s="222" t="s">
        <v>2078</v>
      </c>
      <c r="K126" s="263"/>
    </row>
    <row r="127" spans="2:11" ht="15" customHeight="1">
      <c r="B127" s="261"/>
      <c r="C127" s="222" t="s">
        <v>2039</v>
      </c>
      <c r="D127" s="222"/>
      <c r="E127" s="222"/>
      <c r="F127" s="241" t="s">
        <v>2034</v>
      </c>
      <c r="G127" s="222"/>
      <c r="H127" s="222" t="s">
        <v>2040</v>
      </c>
      <c r="I127" s="222" t="s">
        <v>2030</v>
      </c>
      <c r="J127" s="222">
        <v>15</v>
      </c>
      <c r="K127" s="263"/>
    </row>
    <row r="128" spans="2:11" ht="15" customHeight="1">
      <c r="B128" s="261"/>
      <c r="C128" s="243" t="s">
        <v>2041</v>
      </c>
      <c r="D128" s="243"/>
      <c r="E128" s="243"/>
      <c r="F128" s="244" t="s">
        <v>2034</v>
      </c>
      <c r="G128" s="243"/>
      <c r="H128" s="243" t="s">
        <v>2042</v>
      </c>
      <c r="I128" s="243" t="s">
        <v>2030</v>
      </c>
      <c r="J128" s="243">
        <v>15</v>
      </c>
      <c r="K128" s="263"/>
    </row>
    <row r="129" spans="2:11" ht="15" customHeight="1">
      <c r="B129" s="261"/>
      <c r="C129" s="243" t="s">
        <v>2043</v>
      </c>
      <c r="D129" s="243"/>
      <c r="E129" s="243"/>
      <c r="F129" s="244" t="s">
        <v>2034</v>
      </c>
      <c r="G129" s="243"/>
      <c r="H129" s="243" t="s">
        <v>2044</v>
      </c>
      <c r="I129" s="243" t="s">
        <v>2030</v>
      </c>
      <c r="J129" s="243">
        <v>20</v>
      </c>
      <c r="K129" s="263"/>
    </row>
    <row r="130" spans="2:11" ht="15" customHeight="1">
      <c r="B130" s="261"/>
      <c r="C130" s="243" t="s">
        <v>2045</v>
      </c>
      <c r="D130" s="243"/>
      <c r="E130" s="243"/>
      <c r="F130" s="244" t="s">
        <v>2034</v>
      </c>
      <c r="G130" s="243"/>
      <c r="H130" s="243" t="s">
        <v>2046</v>
      </c>
      <c r="I130" s="243" t="s">
        <v>2030</v>
      </c>
      <c r="J130" s="243">
        <v>20</v>
      </c>
      <c r="K130" s="263"/>
    </row>
    <row r="131" spans="2:11" ht="15" customHeight="1">
      <c r="B131" s="261"/>
      <c r="C131" s="222" t="s">
        <v>2033</v>
      </c>
      <c r="D131" s="222"/>
      <c r="E131" s="222"/>
      <c r="F131" s="241" t="s">
        <v>2034</v>
      </c>
      <c r="G131" s="222"/>
      <c r="H131" s="222" t="s">
        <v>2067</v>
      </c>
      <c r="I131" s="222" t="s">
        <v>2030</v>
      </c>
      <c r="J131" s="222">
        <v>50</v>
      </c>
      <c r="K131" s="263"/>
    </row>
    <row r="132" spans="2:11" ht="15" customHeight="1">
      <c r="B132" s="261"/>
      <c r="C132" s="222" t="s">
        <v>2047</v>
      </c>
      <c r="D132" s="222"/>
      <c r="E132" s="222"/>
      <c r="F132" s="241" t="s">
        <v>2034</v>
      </c>
      <c r="G132" s="222"/>
      <c r="H132" s="222" t="s">
        <v>2067</v>
      </c>
      <c r="I132" s="222" t="s">
        <v>2030</v>
      </c>
      <c r="J132" s="222">
        <v>50</v>
      </c>
      <c r="K132" s="263"/>
    </row>
    <row r="133" spans="2:11" ht="15" customHeight="1">
      <c r="B133" s="261"/>
      <c r="C133" s="222" t="s">
        <v>2053</v>
      </c>
      <c r="D133" s="222"/>
      <c r="E133" s="222"/>
      <c r="F133" s="241" t="s">
        <v>2034</v>
      </c>
      <c r="G133" s="222"/>
      <c r="H133" s="222" t="s">
        <v>2067</v>
      </c>
      <c r="I133" s="222" t="s">
        <v>2030</v>
      </c>
      <c r="J133" s="222">
        <v>50</v>
      </c>
      <c r="K133" s="263"/>
    </row>
    <row r="134" spans="2:11" ht="15" customHeight="1">
      <c r="B134" s="261"/>
      <c r="C134" s="222" t="s">
        <v>2055</v>
      </c>
      <c r="D134" s="222"/>
      <c r="E134" s="222"/>
      <c r="F134" s="241" t="s">
        <v>2034</v>
      </c>
      <c r="G134" s="222"/>
      <c r="H134" s="222" t="s">
        <v>2067</v>
      </c>
      <c r="I134" s="222" t="s">
        <v>2030</v>
      </c>
      <c r="J134" s="222">
        <v>50</v>
      </c>
      <c r="K134" s="263"/>
    </row>
    <row r="135" spans="2:11" ht="15" customHeight="1">
      <c r="B135" s="261"/>
      <c r="C135" s="222" t="s">
        <v>210</v>
      </c>
      <c r="D135" s="222"/>
      <c r="E135" s="222"/>
      <c r="F135" s="241" t="s">
        <v>2034</v>
      </c>
      <c r="G135" s="222"/>
      <c r="H135" s="222" t="s">
        <v>2080</v>
      </c>
      <c r="I135" s="222" t="s">
        <v>2030</v>
      </c>
      <c r="J135" s="222">
        <v>255</v>
      </c>
      <c r="K135" s="263"/>
    </row>
    <row r="136" spans="2:11" ht="15" customHeight="1">
      <c r="B136" s="261"/>
      <c r="C136" s="222" t="s">
        <v>2057</v>
      </c>
      <c r="D136" s="222"/>
      <c r="E136" s="222"/>
      <c r="F136" s="241" t="s">
        <v>2028</v>
      </c>
      <c r="G136" s="222"/>
      <c r="H136" s="222" t="s">
        <v>2081</v>
      </c>
      <c r="I136" s="222" t="s">
        <v>2059</v>
      </c>
      <c r="J136" s="222"/>
      <c r="K136" s="263"/>
    </row>
    <row r="137" spans="2:11" ht="15" customHeight="1">
      <c r="B137" s="261"/>
      <c r="C137" s="222" t="s">
        <v>2060</v>
      </c>
      <c r="D137" s="222"/>
      <c r="E137" s="222"/>
      <c r="F137" s="241" t="s">
        <v>2028</v>
      </c>
      <c r="G137" s="222"/>
      <c r="H137" s="222" t="s">
        <v>2082</v>
      </c>
      <c r="I137" s="222" t="s">
        <v>2062</v>
      </c>
      <c r="J137" s="222"/>
      <c r="K137" s="263"/>
    </row>
    <row r="138" spans="2:11" ht="15" customHeight="1">
      <c r="B138" s="261"/>
      <c r="C138" s="222" t="s">
        <v>2063</v>
      </c>
      <c r="D138" s="222"/>
      <c r="E138" s="222"/>
      <c r="F138" s="241" t="s">
        <v>2028</v>
      </c>
      <c r="G138" s="222"/>
      <c r="H138" s="222" t="s">
        <v>2063</v>
      </c>
      <c r="I138" s="222" t="s">
        <v>2062</v>
      </c>
      <c r="J138" s="222"/>
      <c r="K138" s="263"/>
    </row>
    <row r="139" spans="2:11" ht="15" customHeight="1">
      <c r="B139" s="261"/>
      <c r="C139" s="222" t="s">
        <v>38</v>
      </c>
      <c r="D139" s="222"/>
      <c r="E139" s="222"/>
      <c r="F139" s="241" t="s">
        <v>2028</v>
      </c>
      <c r="G139" s="222"/>
      <c r="H139" s="222" t="s">
        <v>2083</v>
      </c>
      <c r="I139" s="222" t="s">
        <v>2062</v>
      </c>
      <c r="J139" s="222"/>
      <c r="K139" s="263"/>
    </row>
    <row r="140" spans="2:11" ht="15" customHeight="1">
      <c r="B140" s="261"/>
      <c r="C140" s="222" t="s">
        <v>2084</v>
      </c>
      <c r="D140" s="222"/>
      <c r="E140" s="222"/>
      <c r="F140" s="241" t="s">
        <v>2028</v>
      </c>
      <c r="G140" s="222"/>
      <c r="H140" s="222" t="s">
        <v>2085</v>
      </c>
      <c r="I140" s="222" t="s">
        <v>2062</v>
      </c>
      <c r="J140" s="222"/>
      <c r="K140" s="263"/>
    </row>
    <row r="141" spans="2:11" ht="15" customHeight="1">
      <c r="B141" s="264"/>
      <c r="C141" s="265"/>
      <c r="D141" s="265"/>
      <c r="E141" s="265"/>
      <c r="F141" s="265"/>
      <c r="G141" s="265"/>
      <c r="H141" s="265"/>
      <c r="I141" s="265"/>
      <c r="J141" s="265"/>
      <c r="K141" s="266"/>
    </row>
    <row r="142" spans="2:11" ht="18.75" customHeight="1">
      <c r="B142" s="218"/>
      <c r="C142" s="218"/>
      <c r="D142" s="218"/>
      <c r="E142" s="218"/>
      <c r="F142" s="253"/>
      <c r="G142" s="218"/>
      <c r="H142" s="218"/>
      <c r="I142" s="218"/>
      <c r="J142" s="218"/>
      <c r="K142" s="218"/>
    </row>
    <row r="143" spans="2:11" ht="18.75" customHeight="1">
      <c r="B143" s="228"/>
      <c r="C143" s="228"/>
      <c r="D143" s="228"/>
      <c r="E143" s="228"/>
      <c r="F143" s="228"/>
      <c r="G143" s="228"/>
      <c r="H143" s="228"/>
      <c r="I143" s="228"/>
      <c r="J143" s="228"/>
      <c r="K143" s="228"/>
    </row>
    <row r="144" spans="2:11" ht="7.5" customHeight="1">
      <c r="B144" s="229"/>
      <c r="C144" s="230"/>
      <c r="D144" s="230"/>
      <c r="E144" s="230"/>
      <c r="F144" s="230"/>
      <c r="G144" s="230"/>
      <c r="H144" s="230"/>
      <c r="I144" s="230"/>
      <c r="J144" s="230"/>
      <c r="K144" s="231"/>
    </row>
    <row r="145" spans="2:11" ht="45" customHeight="1">
      <c r="B145" s="232"/>
      <c r="C145" s="339" t="s">
        <v>2086</v>
      </c>
      <c r="D145" s="339"/>
      <c r="E145" s="339"/>
      <c r="F145" s="339"/>
      <c r="G145" s="339"/>
      <c r="H145" s="339"/>
      <c r="I145" s="339"/>
      <c r="J145" s="339"/>
      <c r="K145" s="233"/>
    </row>
    <row r="146" spans="2:11" ht="17.25" customHeight="1">
      <c r="B146" s="232"/>
      <c r="C146" s="234" t="s">
        <v>2022</v>
      </c>
      <c r="D146" s="234"/>
      <c r="E146" s="234"/>
      <c r="F146" s="234" t="s">
        <v>2023</v>
      </c>
      <c r="G146" s="235"/>
      <c r="H146" s="234" t="s">
        <v>205</v>
      </c>
      <c r="I146" s="234" t="s">
        <v>57</v>
      </c>
      <c r="J146" s="234" t="s">
        <v>2024</v>
      </c>
      <c r="K146" s="233"/>
    </row>
    <row r="147" spans="2:11" ht="17.25" customHeight="1">
      <c r="B147" s="232"/>
      <c r="C147" s="236" t="s">
        <v>2025</v>
      </c>
      <c r="D147" s="236"/>
      <c r="E147" s="236"/>
      <c r="F147" s="237" t="s">
        <v>2026</v>
      </c>
      <c r="G147" s="238"/>
      <c r="H147" s="236"/>
      <c r="I147" s="236"/>
      <c r="J147" s="236" t="s">
        <v>2027</v>
      </c>
      <c r="K147" s="233"/>
    </row>
    <row r="148" spans="2:11" ht="5.25" customHeight="1">
      <c r="B148" s="242"/>
      <c r="C148" s="239"/>
      <c r="D148" s="239"/>
      <c r="E148" s="239"/>
      <c r="F148" s="239"/>
      <c r="G148" s="240"/>
      <c r="H148" s="239"/>
      <c r="I148" s="239"/>
      <c r="J148" s="239"/>
      <c r="K148" s="263"/>
    </row>
    <row r="149" spans="2:11" ht="15" customHeight="1">
      <c r="B149" s="242"/>
      <c r="C149" s="267" t="s">
        <v>2031</v>
      </c>
      <c r="D149" s="222"/>
      <c r="E149" s="222"/>
      <c r="F149" s="268" t="s">
        <v>2028</v>
      </c>
      <c r="G149" s="222"/>
      <c r="H149" s="267" t="s">
        <v>2067</v>
      </c>
      <c r="I149" s="267" t="s">
        <v>2030</v>
      </c>
      <c r="J149" s="267">
        <v>120</v>
      </c>
      <c r="K149" s="263"/>
    </row>
    <row r="150" spans="2:11" ht="15" customHeight="1">
      <c r="B150" s="242"/>
      <c r="C150" s="267" t="s">
        <v>2076</v>
      </c>
      <c r="D150" s="222"/>
      <c r="E150" s="222"/>
      <c r="F150" s="268" t="s">
        <v>2028</v>
      </c>
      <c r="G150" s="222"/>
      <c r="H150" s="267" t="s">
        <v>2087</v>
      </c>
      <c r="I150" s="267" t="s">
        <v>2030</v>
      </c>
      <c r="J150" s="267" t="s">
        <v>2078</v>
      </c>
      <c r="K150" s="263"/>
    </row>
    <row r="151" spans="2:11" ht="15" customHeight="1">
      <c r="B151" s="242"/>
      <c r="C151" s="267" t="s">
        <v>1977</v>
      </c>
      <c r="D151" s="222"/>
      <c r="E151" s="222"/>
      <c r="F151" s="268" t="s">
        <v>2028</v>
      </c>
      <c r="G151" s="222"/>
      <c r="H151" s="267" t="s">
        <v>2088</v>
      </c>
      <c r="I151" s="267" t="s">
        <v>2030</v>
      </c>
      <c r="J151" s="267" t="s">
        <v>2078</v>
      </c>
      <c r="K151" s="263"/>
    </row>
    <row r="152" spans="2:11" ht="15" customHeight="1">
      <c r="B152" s="242"/>
      <c r="C152" s="267" t="s">
        <v>2033</v>
      </c>
      <c r="D152" s="222"/>
      <c r="E152" s="222"/>
      <c r="F152" s="268" t="s">
        <v>2034</v>
      </c>
      <c r="G152" s="222"/>
      <c r="H152" s="267" t="s">
        <v>2067</v>
      </c>
      <c r="I152" s="267" t="s">
        <v>2030</v>
      </c>
      <c r="J152" s="267">
        <v>50</v>
      </c>
      <c r="K152" s="263"/>
    </row>
    <row r="153" spans="2:11" ht="15" customHeight="1">
      <c r="B153" s="242"/>
      <c r="C153" s="267" t="s">
        <v>2036</v>
      </c>
      <c r="D153" s="222"/>
      <c r="E153" s="222"/>
      <c r="F153" s="268" t="s">
        <v>2028</v>
      </c>
      <c r="G153" s="222"/>
      <c r="H153" s="267" t="s">
        <v>2067</v>
      </c>
      <c r="I153" s="267" t="s">
        <v>2038</v>
      </c>
      <c r="J153" s="267"/>
      <c r="K153" s="263"/>
    </row>
    <row r="154" spans="2:11" ht="15" customHeight="1">
      <c r="B154" s="242"/>
      <c r="C154" s="267" t="s">
        <v>2047</v>
      </c>
      <c r="D154" s="222"/>
      <c r="E154" s="222"/>
      <c r="F154" s="268" t="s">
        <v>2034</v>
      </c>
      <c r="G154" s="222"/>
      <c r="H154" s="267" t="s">
        <v>2067</v>
      </c>
      <c r="I154" s="267" t="s">
        <v>2030</v>
      </c>
      <c r="J154" s="267">
        <v>50</v>
      </c>
      <c r="K154" s="263"/>
    </row>
    <row r="155" spans="2:11" ht="15" customHeight="1">
      <c r="B155" s="242"/>
      <c r="C155" s="267" t="s">
        <v>2055</v>
      </c>
      <c r="D155" s="222"/>
      <c r="E155" s="222"/>
      <c r="F155" s="268" t="s">
        <v>2034</v>
      </c>
      <c r="G155" s="222"/>
      <c r="H155" s="267" t="s">
        <v>2067</v>
      </c>
      <c r="I155" s="267" t="s">
        <v>2030</v>
      </c>
      <c r="J155" s="267">
        <v>50</v>
      </c>
      <c r="K155" s="263"/>
    </row>
    <row r="156" spans="2:11" ht="15" customHeight="1">
      <c r="B156" s="242"/>
      <c r="C156" s="267" t="s">
        <v>2053</v>
      </c>
      <c r="D156" s="222"/>
      <c r="E156" s="222"/>
      <c r="F156" s="268" t="s">
        <v>2034</v>
      </c>
      <c r="G156" s="222"/>
      <c r="H156" s="267" t="s">
        <v>2067</v>
      </c>
      <c r="I156" s="267" t="s">
        <v>2030</v>
      </c>
      <c r="J156" s="267">
        <v>50</v>
      </c>
      <c r="K156" s="263"/>
    </row>
    <row r="157" spans="2:11" ht="15" customHeight="1">
      <c r="B157" s="242"/>
      <c r="C157" s="267" t="s">
        <v>95</v>
      </c>
      <c r="D157" s="222"/>
      <c r="E157" s="222"/>
      <c r="F157" s="268" t="s">
        <v>2028</v>
      </c>
      <c r="G157" s="222"/>
      <c r="H157" s="267" t="s">
        <v>2089</v>
      </c>
      <c r="I157" s="267" t="s">
        <v>2030</v>
      </c>
      <c r="J157" s="267" t="s">
        <v>2090</v>
      </c>
      <c r="K157" s="263"/>
    </row>
    <row r="158" spans="2:11" ht="15" customHeight="1">
      <c r="B158" s="242"/>
      <c r="C158" s="267" t="s">
        <v>2091</v>
      </c>
      <c r="D158" s="222"/>
      <c r="E158" s="222"/>
      <c r="F158" s="268" t="s">
        <v>2028</v>
      </c>
      <c r="G158" s="222"/>
      <c r="H158" s="267" t="s">
        <v>2092</v>
      </c>
      <c r="I158" s="267" t="s">
        <v>2062</v>
      </c>
      <c r="J158" s="267"/>
      <c r="K158" s="263"/>
    </row>
    <row r="159" spans="2:11" ht="15" customHeight="1">
      <c r="B159" s="269"/>
      <c r="C159" s="251"/>
      <c r="D159" s="251"/>
      <c r="E159" s="251"/>
      <c r="F159" s="251"/>
      <c r="G159" s="251"/>
      <c r="H159" s="251"/>
      <c r="I159" s="251"/>
      <c r="J159" s="251"/>
      <c r="K159" s="270"/>
    </row>
    <row r="160" spans="2:11" ht="18.75" customHeight="1">
      <c r="B160" s="218"/>
      <c r="C160" s="222"/>
      <c r="D160" s="222"/>
      <c r="E160" s="222"/>
      <c r="F160" s="241"/>
      <c r="G160" s="222"/>
      <c r="H160" s="222"/>
      <c r="I160" s="222"/>
      <c r="J160" s="222"/>
      <c r="K160" s="218"/>
    </row>
    <row r="161" spans="2:11" ht="18.75" customHeight="1">
      <c r="B161" s="228"/>
      <c r="C161" s="228"/>
      <c r="D161" s="228"/>
      <c r="E161" s="228"/>
      <c r="F161" s="228"/>
      <c r="G161" s="228"/>
      <c r="H161" s="228"/>
      <c r="I161" s="228"/>
      <c r="J161" s="228"/>
      <c r="K161" s="228"/>
    </row>
    <row r="162" spans="2:11" ht="7.5" customHeight="1">
      <c r="B162" s="210"/>
      <c r="C162" s="211"/>
      <c r="D162" s="211"/>
      <c r="E162" s="211"/>
      <c r="F162" s="211"/>
      <c r="G162" s="211"/>
      <c r="H162" s="211"/>
      <c r="I162" s="211"/>
      <c r="J162" s="211"/>
      <c r="K162" s="212"/>
    </row>
    <row r="163" spans="2:11" ht="45" customHeight="1">
      <c r="B163" s="213"/>
      <c r="C163" s="335" t="s">
        <v>2093</v>
      </c>
      <c r="D163" s="335"/>
      <c r="E163" s="335"/>
      <c r="F163" s="335"/>
      <c r="G163" s="335"/>
      <c r="H163" s="335"/>
      <c r="I163" s="335"/>
      <c r="J163" s="335"/>
      <c r="K163" s="214"/>
    </row>
    <row r="164" spans="2:11" ht="17.25" customHeight="1">
      <c r="B164" s="213"/>
      <c r="C164" s="234" t="s">
        <v>2022</v>
      </c>
      <c r="D164" s="234"/>
      <c r="E164" s="234"/>
      <c r="F164" s="234" t="s">
        <v>2023</v>
      </c>
      <c r="G164" s="271"/>
      <c r="H164" s="272" t="s">
        <v>205</v>
      </c>
      <c r="I164" s="272" t="s">
        <v>57</v>
      </c>
      <c r="J164" s="234" t="s">
        <v>2024</v>
      </c>
      <c r="K164" s="214"/>
    </row>
    <row r="165" spans="2:11" ht="17.25" customHeight="1">
      <c r="B165" s="215"/>
      <c r="C165" s="236" t="s">
        <v>2025</v>
      </c>
      <c r="D165" s="236"/>
      <c r="E165" s="236"/>
      <c r="F165" s="237" t="s">
        <v>2026</v>
      </c>
      <c r="G165" s="273"/>
      <c r="H165" s="274"/>
      <c r="I165" s="274"/>
      <c r="J165" s="236" t="s">
        <v>2027</v>
      </c>
      <c r="K165" s="216"/>
    </row>
    <row r="166" spans="2:11" ht="5.25" customHeight="1">
      <c r="B166" s="242"/>
      <c r="C166" s="239"/>
      <c r="D166" s="239"/>
      <c r="E166" s="239"/>
      <c r="F166" s="239"/>
      <c r="G166" s="240"/>
      <c r="H166" s="239"/>
      <c r="I166" s="239"/>
      <c r="J166" s="239"/>
      <c r="K166" s="263"/>
    </row>
    <row r="167" spans="2:11" ht="15" customHeight="1">
      <c r="B167" s="242"/>
      <c r="C167" s="222" t="s">
        <v>2031</v>
      </c>
      <c r="D167" s="222"/>
      <c r="E167" s="222"/>
      <c r="F167" s="241" t="s">
        <v>2028</v>
      </c>
      <c r="G167" s="222"/>
      <c r="H167" s="222" t="s">
        <v>2067</v>
      </c>
      <c r="I167" s="222" t="s">
        <v>2030</v>
      </c>
      <c r="J167" s="222">
        <v>120</v>
      </c>
      <c r="K167" s="263"/>
    </row>
    <row r="168" spans="2:11" ht="15" customHeight="1">
      <c r="B168" s="242"/>
      <c r="C168" s="222" t="s">
        <v>2076</v>
      </c>
      <c r="D168" s="222"/>
      <c r="E168" s="222"/>
      <c r="F168" s="241" t="s">
        <v>2028</v>
      </c>
      <c r="G168" s="222"/>
      <c r="H168" s="222" t="s">
        <v>2077</v>
      </c>
      <c r="I168" s="222" t="s">
        <v>2030</v>
      </c>
      <c r="J168" s="222" t="s">
        <v>2078</v>
      </c>
      <c r="K168" s="263"/>
    </row>
    <row r="169" spans="2:11" ht="15" customHeight="1">
      <c r="B169" s="242"/>
      <c r="C169" s="222" t="s">
        <v>1977</v>
      </c>
      <c r="D169" s="222"/>
      <c r="E169" s="222"/>
      <c r="F169" s="241" t="s">
        <v>2028</v>
      </c>
      <c r="G169" s="222"/>
      <c r="H169" s="222" t="s">
        <v>2094</v>
      </c>
      <c r="I169" s="222" t="s">
        <v>2030</v>
      </c>
      <c r="J169" s="222" t="s">
        <v>2078</v>
      </c>
      <c r="K169" s="263"/>
    </row>
    <row r="170" spans="2:11" ht="15" customHeight="1">
      <c r="B170" s="242"/>
      <c r="C170" s="222" t="s">
        <v>2033</v>
      </c>
      <c r="D170" s="222"/>
      <c r="E170" s="222"/>
      <c r="F170" s="241" t="s">
        <v>2034</v>
      </c>
      <c r="G170" s="222"/>
      <c r="H170" s="222" t="s">
        <v>2094</v>
      </c>
      <c r="I170" s="222" t="s">
        <v>2030</v>
      </c>
      <c r="J170" s="222">
        <v>50</v>
      </c>
      <c r="K170" s="263"/>
    </row>
    <row r="171" spans="2:11" ht="15" customHeight="1">
      <c r="B171" s="242"/>
      <c r="C171" s="222" t="s">
        <v>2036</v>
      </c>
      <c r="D171" s="222"/>
      <c r="E171" s="222"/>
      <c r="F171" s="241" t="s">
        <v>2028</v>
      </c>
      <c r="G171" s="222"/>
      <c r="H171" s="222" t="s">
        <v>2094</v>
      </c>
      <c r="I171" s="222" t="s">
        <v>2038</v>
      </c>
      <c r="J171" s="222"/>
      <c r="K171" s="263"/>
    </row>
    <row r="172" spans="2:11" ht="15" customHeight="1">
      <c r="B172" s="242"/>
      <c r="C172" s="222" t="s">
        <v>2047</v>
      </c>
      <c r="D172" s="222"/>
      <c r="E172" s="222"/>
      <c r="F172" s="241" t="s">
        <v>2034</v>
      </c>
      <c r="G172" s="222"/>
      <c r="H172" s="222" t="s">
        <v>2094</v>
      </c>
      <c r="I172" s="222" t="s">
        <v>2030</v>
      </c>
      <c r="J172" s="222">
        <v>50</v>
      </c>
      <c r="K172" s="263"/>
    </row>
    <row r="173" spans="2:11" ht="15" customHeight="1">
      <c r="B173" s="242"/>
      <c r="C173" s="222" t="s">
        <v>2055</v>
      </c>
      <c r="D173" s="222"/>
      <c r="E173" s="222"/>
      <c r="F173" s="241" t="s">
        <v>2034</v>
      </c>
      <c r="G173" s="222"/>
      <c r="H173" s="222" t="s">
        <v>2094</v>
      </c>
      <c r="I173" s="222" t="s">
        <v>2030</v>
      </c>
      <c r="J173" s="222">
        <v>50</v>
      </c>
      <c r="K173" s="263"/>
    </row>
    <row r="174" spans="2:11" ht="15" customHeight="1">
      <c r="B174" s="242"/>
      <c r="C174" s="222" t="s">
        <v>2053</v>
      </c>
      <c r="D174" s="222"/>
      <c r="E174" s="222"/>
      <c r="F174" s="241" t="s">
        <v>2034</v>
      </c>
      <c r="G174" s="222"/>
      <c r="H174" s="222" t="s">
        <v>2094</v>
      </c>
      <c r="I174" s="222" t="s">
        <v>2030</v>
      </c>
      <c r="J174" s="222">
        <v>50</v>
      </c>
      <c r="K174" s="263"/>
    </row>
    <row r="175" spans="2:11" ht="15" customHeight="1">
      <c r="B175" s="242"/>
      <c r="C175" s="222" t="s">
        <v>204</v>
      </c>
      <c r="D175" s="222"/>
      <c r="E175" s="222"/>
      <c r="F175" s="241" t="s">
        <v>2028</v>
      </c>
      <c r="G175" s="222"/>
      <c r="H175" s="222" t="s">
        <v>2095</v>
      </c>
      <c r="I175" s="222" t="s">
        <v>2096</v>
      </c>
      <c r="J175" s="222"/>
      <c r="K175" s="263"/>
    </row>
    <row r="176" spans="2:11" ht="15" customHeight="1">
      <c r="B176" s="242"/>
      <c r="C176" s="222" t="s">
        <v>57</v>
      </c>
      <c r="D176" s="222"/>
      <c r="E176" s="222"/>
      <c r="F176" s="241" t="s">
        <v>2028</v>
      </c>
      <c r="G176" s="222"/>
      <c r="H176" s="222" t="s">
        <v>2097</v>
      </c>
      <c r="I176" s="222" t="s">
        <v>2098</v>
      </c>
      <c r="J176" s="222">
        <v>1</v>
      </c>
      <c r="K176" s="263"/>
    </row>
    <row r="177" spans="2:11" ht="15" customHeight="1">
      <c r="B177" s="242"/>
      <c r="C177" s="222" t="s">
        <v>53</v>
      </c>
      <c r="D177" s="222"/>
      <c r="E177" s="222"/>
      <c r="F177" s="241" t="s">
        <v>2028</v>
      </c>
      <c r="G177" s="222"/>
      <c r="H177" s="222" t="s">
        <v>2099</v>
      </c>
      <c r="I177" s="222" t="s">
        <v>2030</v>
      </c>
      <c r="J177" s="222">
        <v>20</v>
      </c>
      <c r="K177" s="263"/>
    </row>
    <row r="178" spans="2:11" ht="15" customHeight="1">
      <c r="B178" s="242"/>
      <c r="C178" s="222" t="s">
        <v>205</v>
      </c>
      <c r="D178" s="222"/>
      <c r="E178" s="222"/>
      <c r="F178" s="241" t="s">
        <v>2028</v>
      </c>
      <c r="G178" s="222"/>
      <c r="H178" s="222" t="s">
        <v>2100</v>
      </c>
      <c r="I178" s="222" t="s">
        <v>2030</v>
      </c>
      <c r="J178" s="222">
        <v>255</v>
      </c>
      <c r="K178" s="263"/>
    </row>
    <row r="179" spans="2:11" ht="15" customHeight="1">
      <c r="B179" s="242"/>
      <c r="C179" s="222" t="s">
        <v>206</v>
      </c>
      <c r="D179" s="222"/>
      <c r="E179" s="222"/>
      <c r="F179" s="241" t="s">
        <v>2028</v>
      </c>
      <c r="G179" s="222"/>
      <c r="H179" s="222" t="s">
        <v>1993</v>
      </c>
      <c r="I179" s="222" t="s">
        <v>2030</v>
      </c>
      <c r="J179" s="222">
        <v>10</v>
      </c>
      <c r="K179" s="263"/>
    </row>
    <row r="180" spans="2:11" ht="15" customHeight="1">
      <c r="B180" s="242"/>
      <c r="C180" s="222" t="s">
        <v>207</v>
      </c>
      <c r="D180" s="222"/>
      <c r="E180" s="222"/>
      <c r="F180" s="241" t="s">
        <v>2028</v>
      </c>
      <c r="G180" s="222"/>
      <c r="H180" s="222" t="s">
        <v>2101</v>
      </c>
      <c r="I180" s="222" t="s">
        <v>2062</v>
      </c>
      <c r="J180" s="222"/>
      <c r="K180" s="263"/>
    </row>
    <row r="181" spans="2:11" ht="15" customHeight="1">
      <c r="B181" s="242"/>
      <c r="C181" s="222" t="s">
        <v>2102</v>
      </c>
      <c r="D181" s="222"/>
      <c r="E181" s="222"/>
      <c r="F181" s="241" t="s">
        <v>2028</v>
      </c>
      <c r="G181" s="222"/>
      <c r="H181" s="222" t="s">
        <v>2103</v>
      </c>
      <c r="I181" s="222" t="s">
        <v>2062</v>
      </c>
      <c r="J181" s="222"/>
      <c r="K181" s="263"/>
    </row>
    <row r="182" spans="2:11" ht="15" customHeight="1">
      <c r="B182" s="242"/>
      <c r="C182" s="222" t="s">
        <v>2091</v>
      </c>
      <c r="D182" s="222"/>
      <c r="E182" s="222"/>
      <c r="F182" s="241" t="s">
        <v>2028</v>
      </c>
      <c r="G182" s="222"/>
      <c r="H182" s="222" t="s">
        <v>2104</v>
      </c>
      <c r="I182" s="222" t="s">
        <v>2062</v>
      </c>
      <c r="J182" s="222"/>
      <c r="K182" s="263"/>
    </row>
    <row r="183" spans="2:11" ht="15" customHeight="1">
      <c r="B183" s="242"/>
      <c r="C183" s="222" t="s">
        <v>209</v>
      </c>
      <c r="D183" s="222"/>
      <c r="E183" s="222"/>
      <c r="F183" s="241" t="s">
        <v>2034</v>
      </c>
      <c r="G183" s="222"/>
      <c r="H183" s="222" t="s">
        <v>2105</v>
      </c>
      <c r="I183" s="222" t="s">
        <v>2030</v>
      </c>
      <c r="J183" s="222">
        <v>50</v>
      </c>
      <c r="K183" s="263"/>
    </row>
    <row r="184" spans="2:11" ht="15" customHeight="1">
      <c r="B184" s="242"/>
      <c r="C184" s="222" t="s">
        <v>2106</v>
      </c>
      <c r="D184" s="222"/>
      <c r="E184" s="222"/>
      <c r="F184" s="241" t="s">
        <v>2034</v>
      </c>
      <c r="G184" s="222"/>
      <c r="H184" s="222" t="s">
        <v>2107</v>
      </c>
      <c r="I184" s="222" t="s">
        <v>2108</v>
      </c>
      <c r="J184" s="222"/>
      <c r="K184" s="263"/>
    </row>
    <row r="185" spans="2:11" ht="15" customHeight="1">
      <c r="B185" s="242"/>
      <c r="C185" s="222" t="s">
        <v>2109</v>
      </c>
      <c r="D185" s="222"/>
      <c r="E185" s="222"/>
      <c r="F185" s="241" t="s">
        <v>2034</v>
      </c>
      <c r="G185" s="222"/>
      <c r="H185" s="222" t="s">
        <v>2110</v>
      </c>
      <c r="I185" s="222" t="s">
        <v>2108</v>
      </c>
      <c r="J185" s="222"/>
      <c r="K185" s="263"/>
    </row>
    <row r="186" spans="2:11" ht="15" customHeight="1">
      <c r="B186" s="242"/>
      <c r="C186" s="222" t="s">
        <v>2111</v>
      </c>
      <c r="D186" s="222"/>
      <c r="E186" s="222"/>
      <c r="F186" s="241" t="s">
        <v>2034</v>
      </c>
      <c r="G186" s="222"/>
      <c r="H186" s="222" t="s">
        <v>2112</v>
      </c>
      <c r="I186" s="222" t="s">
        <v>2108</v>
      </c>
      <c r="J186" s="222"/>
      <c r="K186" s="263"/>
    </row>
    <row r="187" spans="2:11" ht="15" customHeight="1">
      <c r="B187" s="242"/>
      <c r="C187" s="275" t="s">
        <v>2113</v>
      </c>
      <c r="D187" s="222"/>
      <c r="E187" s="222"/>
      <c r="F187" s="241" t="s">
        <v>2034</v>
      </c>
      <c r="G187" s="222"/>
      <c r="H187" s="222" t="s">
        <v>2114</v>
      </c>
      <c r="I187" s="222" t="s">
        <v>2115</v>
      </c>
      <c r="J187" s="276" t="s">
        <v>2116</v>
      </c>
      <c r="K187" s="263"/>
    </row>
    <row r="188" spans="2:11" ht="15" customHeight="1">
      <c r="B188" s="242"/>
      <c r="C188" s="227" t="s">
        <v>42</v>
      </c>
      <c r="D188" s="222"/>
      <c r="E188" s="222"/>
      <c r="F188" s="241" t="s">
        <v>2028</v>
      </c>
      <c r="G188" s="222"/>
      <c r="H188" s="218" t="s">
        <v>2117</v>
      </c>
      <c r="I188" s="222" t="s">
        <v>2118</v>
      </c>
      <c r="J188" s="222"/>
      <c r="K188" s="263"/>
    </row>
    <row r="189" spans="2:11" ht="15" customHeight="1">
      <c r="B189" s="242"/>
      <c r="C189" s="227" t="s">
        <v>2119</v>
      </c>
      <c r="D189" s="222"/>
      <c r="E189" s="222"/>
      <c r="F189" s="241" t="s">
        <v>2028</v>
      </c>
      <c r="G189" s="222"/>
      <c r="H189" s="222" t="s">
        <v>2120</v>
      </c>
      <c r="I189" s="222" t="s">
        <v>2062</v>
      </c>
      <c r="J189" s="222"/>
      <c r="K189" s="263"/>
    </row>
    <row r="190" spans="2:11" ht="15" customHeight="1">
      <c r="B190" s="242"/>
      <c r="C190" s="227" t="s">
        <v>2121</v>
      </c>
      <c r="D190" s="222"/>
      <c r="E190" s="222"/>
      <c r="F190" s="241" t="s">
        <v>2028</v>
      </c>
      <c r="G190" s="222"/>
      <c r="H190" s="222" t="s">
        <v>2122</v>
      </c>
      <c r="I190" s="222" t="s">
        <v>2062</v>
      </c>
      <c r="J190" s="222"/>
      <c r="K190" s="263"/>
    </row>
    <row r="191" spans="2:11" ht="15" customHeight="1">
      <c r="B191" s="242"/>
      <c r="C191" s="227" t="s">
        <v>2123</v>
      </c>
      <c r="D191" s="222"/>
      <c r="E191" s="222"/>
      <c r="F191" s="241" t="s">
        <v>2034</v>
      </c>
      <c r="G191" s="222"/>
      <c r="H191" s="222" t="s">
        <v>2124</v>
      </c>
      <c r="I191" s="222" t="s">
        <v>2062</v>
      </c>
      <c r="J191" s="222"/>
      <c r="K191" s="263"/>
    </row>
    <row r="192" spans="2:11" ht="15" customHeight="1">
      <c r="B192" s="269"/>
      <c r="C192" s="277"/>
      <c r="D192" s="251"/>
      <c r="E192" s="251"/>
      <c r="F192" s="251"/>
      <c r="G192" s="251"/>
      <c r="H192" s="251"/>
      <c r="I192" s="251"/>
      <c r="J192" s="251"/>
      <c r="K192" s="270"/>
    </row>
    <row r="193" spans="2:11" ht="18.75" customHeight="1">
      <c r="B193" s="218"/>
      <c r="C193" s="222"/>
      <c r="D193" s="222"/>
      <c r="E193" s="222"/>
      <c r="F193" s="241"/>
      <c r="G193" s="222"/>
      <c r="H193" s="222"/>
      <c r="I193" s="222"/>
      <c r="J193" s="222"/>
      <c r="K193" s="218"/>
    </row>
    <row r="194" spans="2:11" ht="18.75" customHeight="1">
      <c r="B194" s="218"/>
      <c r="C194" s="222"/>
      <c r="D194" s="222"/>
      <c r="E194" s="222"/>
      <c r="F194" s="241"/>
      <c r="G194" s="222"/>
      <c r="H194" s="222"/>
      <c r="I194" s="222"/>
      <c r="J194" s="222"/>
      <c r="K194" s="218"/>
    </row>
    <row r="195" spans="2:11" ht="18.75" customHeight="1">
      <c r="B195" s="228"/>
      <c r="C195" s="228"/>
      <c r="D195" s="228"/>
      <c r="E195" s="228"/>
      <c r="F195" s="228"/>
      <c r="G195" s="228"/>
      <c r="H195" s="228"/>
      <c r="I195" s="228"/>
      <c r="J195" s="228"/>
      <c r="K195" s="228"/>
    </row>
    <row r="196" spans="2:11" ht="13.5">
      <c r="B196" s="210"/>
      <c r="C196" s="211"/>
      <c r="D196" s="211"/>
      <c r="E196" s="211"/>
      <c r="F196" s="211"/>
      <c r="G196" s="211"/>
      <c r="H196" s="211"/>
      <c r="I196" s="211"/>
      <c r="J196" s="211"/>
      <c r="K196" s="212"/>
    </row>
    <row r="197" spans="2:11" ht="21">
      <c r="B197" s="213"/>
      <c r="C197" s="335" t="s">
        <v>2125</v>
      </c>
      <c r="D197" s="335"/>
      <c r="E197" s="335"/>
      <c r="F197" s="335"/>
      <c r="G197" s="335"/>
      <c r="H197" s="335"/>
      <c r="I197" s="335"/>
      <c r="J197" s="335"/>
      <c r="K197" s="214"/>
    </row>
    <row r="198" spans="2:11" ht="25.5" customHeight="1">
      <c r="B198" s="213"/>
      <c r="C198" s="278" t="s">
        <v>2126</v>
      </c>
      <c r="D198" s="278"/>
      <c r="E198" s="278"/>
      <c r="F198" s="278" t="s">
        <v>2127</v>
      </c>
      <c r="G198" s="279"/>
      <c r="H198" s="340" t="s">
        <v>2128</v>
      </c>
      <c r="I198" s="340"/>
      <c r="J198" s="340"/>
      <c r="K198" s="214"/>
    </row>
    <row r="199" spans="2:11" ht="5.25" customHeight="1">
      <c r="B199" s="242"/>
      <c r="C199" s="239"/>
      <c r="D199" s="239"/>
      <c r="E199" s="239"/>
      <c r="F199" s="239"/>
      <c r="G199" s="222"/>
      <c r="H199" s="239"/>
      <c r="I199" s="239"/>
      <c r="J199" s="239"/>
      <c r="K199" s="263"/>
    </row>
    <row r="200" spans="2:11" ht="15" customHeight="1">
      <c r="B200" s="242"/>
      <c r="C200" s="222" t="s">
        <v>2118</v>
      </c>
      <c r="D200" s="222"/>
      <c r="E200" s="222"/>
      <c r="F200" s="241" t="s">
        <v>43</v>
      </c>
      <c r="G200" s="222"/>
      <c r="H200" s="337" t="s">
        <v>2129</v>
      </c>
      <c r="I200" s="337"/>
      <c r="J200" s="337"/>
      <c r="K200" s="263"/>
    </row>
    <row r="201" spans="2:11" ht="15" customHeight="1">
      <c r="B201" s="242"/>
      <c r="C201" s="248"/>
      <c r="D201" s="222"/>
      <c r="E201" s="222"/>
      <c r="F201" s="241" t="s">
        <v>44</v>
      </c>
      <c r="G201" s="222"/>
      <c r="H201" s="337" t="s">
        <v>2130</v>
      </c>
      <c r="I201" s="337"/>
      <c r="J201" s="337"/>
      <c r="K201" s="263"/>
    </row>
    <row r="202" spans="2:11" ht="15" customHeight="1">
      <c r="B202" s="242"/>
      <c r="C202" s="248"/>
      <c r="D202" s="222"/>
      <c r="E202" s="222"/>
      <c r="F202" s="241" t="s">
        <v>47</v>
      </c>
      <c r="G202" s="222"/>
      <c r="H202" s="337" t="s">
        <v>2131</v>
      </c>
      <c r="I202" s="337"/>
      <c r="J202" s="337"/>
      <c r="K202" s="263"/>
    </row>
    <row r="203" spans="2:11" ht="15" customHeight="1">
      <c r="B203" s="242"/>
      <c r="C203" s="222"/>
      <c r="D203" s="222"/>
      <c r="E203" s="222"/>
      <c r="F203" s="241" t="s">
        <v>45</v>
      </c>
      <c r="G203" s="222"/>
      <c r="H203" s="337" t="s">
        <v>2132</v>
      </c>
      <c r="I203" s="337"/>
      <c r="J203" s="337"/>
      <c r="K203" s="263"/>
    </row>
    <row r="204" spans="2:11" ht="15" customHeight="1">
      <c r="B204" s="242"/>
      <c r="C204" s="222"/>
      <c r="D204" s="222"/>
      <c r="E204" s="222"/>
      <c r="F204" s="241" t="s">
        <v>46</v>
      </c>
      <c r="G204" s="222"/>
      <c r="H204" s="337" t="s">
        <v>2133</v>
      </c>
      <c r="I204" s="337"/>
      <c r="J204" s="337"/>
      <c r="K204" s="263"/>
    </row>
    <row r="205" spans="2:11" ht="15" customHeight="1">
      <c r="B205" s="242"/>
      <c r="C205" s="222"/>
      <c r="D205" s="222"/>
      <c r="E205" s="222"/>
      <c r="F205" s="241"/>
      <c r="G205" s="222"/>
      <c r="H205" s="222"/>
      <c r="I205" s="222"/>
      <c r="J205" s="222"/>
      <c r="K205" s="263"/>
    </row>
    <row r="206" spans="2:11" ht="15" customHeight="1">
      <c r="B206" s="242"/>
      <c r="C206" s="222" t="s">
        <v>2074</v>
      </c>
      <c r="D206" s="222"/>
      <c r="E206" s="222"/>
      <c r="F206" s="241" t="s">
        <v>79</v>
      </c>
      <c r="G206" s="222"/>
      <c r="H206" s="337" t="s">
        <v>2134</v>
      </c>
      <c r="I206" s="337"/>
      <c r="J206" s="337"/>
      <c r="K206" s="263"/>
    </row>
    <row r="207" spans="2:11" ht="15" customHeight="1">
      <c r="B207" s="242"/>
      <c r="C207" s="248"/>
      <c r="D207" s="222"/>
      <c r="E207" s="222"/>
      <c r="F207" s="241" t="s">
        <v>1971</v>
      </c>
      <c r="G207" s="222"/>
      <c r="H207" s="337" t="s">
        <v>1972</v>
      </c>
      <c r="I207" s="337"/>
      <c r="J207" s="337"/>
      <c r="K207" s="263"/>
    </row>
    <row r="208" spans="2:11" ht="15" customHeight="1">
      <c r="B208" s="242"/>
      <c r="C208" s="222"/>
      <c r="D208" s="222"/>
      <c r="E208" s="222"/>
      <c r="F208" s="241" t="s">
        <v>1969</v>
      </c>
      <c r="G208" s="222"/>
      <c r="H208" s="337" t="s">
        <v>2135</v>
      </c>
      <c r="I208" s="337"/>
      <c r="J208" s="337"/>
      <c r="K208" s="263"/>
    </row>
    <row r="209" spans="2:11" ht="15" customHeight="1">
      <c r="B209" s="280"/>
      <c r="C209" s="248"/>
      <c r="D209" s="248"/>
      <c r="E209" s="248"/>
      <c r="F209" s="241" t="s">
        <v>1973</v>
      </c>
      <c r="G209" s="227"/>
      <c r="H209" s="341" t="s">
        <v>1974</v>
      </c>
      <c r="I209" s="341"/>
      <c r="J209" s="341"/>
      <c r="K209" s="281"/>
    </row>
    <row r="210" spans="2:11" ht="15" customHeight="1">
      <c r="B210" s="280"/>
      <c r="C210" s="248"/>
      <c r="D210" s="248"/>
      <c r="E210" s="248"/>
      <c r="F210" s="241" t="s">
        <v>1975</v>
      </c>
      <c r="G210" s="227"/>
      <c r="H210" s="341" t="s">
        <v>2136</v>
      </c>
      <c r="I210" s="341"/>
      <c r="J210" s="341"/>
      <c r="K210" s="281"/>
    </row>
    <row r="211" spans="2:11" ht="15" customHeight="1">
      <c r="B211" s="280"/>
      <c r="C211" s="248"/>
      <c r="D211" s="248"/>
      <c r="E211" s="248"/>
      <c r="F211" s="282"/>
      <c r="G211" s="227"/>
      <c r="H211" s="283"/>
      <c r="I211" s="283"/>
      <c r="J211" s="283"/>
      <c r="K211" s="281"/>
    </row>
    <row r="212" spans="2:11" ht="15" customHeight="1">
      <c r="B212" s="280"/>
      <c r="C212" s="222" t="s">
        <v>2098</v>
      </c>
      <c r="D212" s="248"/>
      <c r="E212" s="248"/>
      <c r="F212" s="241">
        <v>1</v>
      </c>
      <c r="G212" s="227"/>
      <c r="H212" s="341" t="s">
        <v>2137</v>
      </c>
      <c r="I212" s="341"/>
      <c r="J212" s="341"/>
      <c r="K212" s="281"/>
    </row>
    <row r="213" spans="2:11" ht="15" customHeight="1">
      <c r="B213" s="280"/>
      <c r="C213" s="248"/>
      <c r="D213" s="248"/>
      <c r="E213" s="248"/>
      <c r="F213" s="241">
        <v>2</v>
      </c>
      <c r="G213" s="227"/>
      <c r="H213" s="341" t="s">
        <v>2138</v>
      </c>
      <c r="I213" s="341"/>
      <c r="J213" s="341"/>
      <c r="K213" s="281"/>
    </row>
    <row r="214" spans="2:11" ht="15" customHeight="1">
      <c r="B214" s="280"/>
      <c r="C214" s="248"/>
      <c r="D214" s="248"/>
      <c r="E214" s="248"/>
      <c r="F214" s="241">
        <v>3</v>
      </c>
      <c r="G214" s="227"/>
      <c r="H214" s="341" t="s">
        <v>2139</v>
      </c>
      <c r="I214" s="341"/>
      <c r="J214" s="341"/>
      <c r="K214" s="281"/>
    </row>
    <row r="215" spans="2:11" ht="15" customHeight="1">
      <c r="B215" s="280"/>
      <c r="C215" s="248"/>
      <c r="D215" s="248"/>
      <c r="E215" s="248"/>
      <c r="F215" s="241">
        <v>4</v>
      </c>
      <c r="G215" s="227"/>
      <c r="H215" s="341" t="s">
        <v>2140</v>
      </c>
      <c r="I215" s="341"/>
      <c r="J215" s="341"/>
      <c r="K215" s="281"/>
    </row>
    <row r="216" spans="2:11" ht="12.75" customHeight="1">
      <c r="B216" s="284"/>
      <c r="C216" s="285"/>
      <c r="D216" s="285"/>
      <c r="E216" s="285"/>
      <c r="F216" s="285"/>
      <c r="G216" s="285"/>
      <c r="H216" s="285"/>
      <c r="I216" s="285"/>
      <c r="J216" s="285"/>
      <c r="K216" s="286"/>
    </row>
  </sheetData>
  <sheetProtection formatCells="0" formatColumns="0" formatRows="0" insertColumns="0" insertRows="0" insertHyperlinks="0" deleteColumns="0" deleteRows="0" sort="0" autoFilter="0" pivotTables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ST\STM</dc:creator>
  <cp:keywords/>
  <dc:description/>
  <cp:lastModifiedBy>admin</cp:lastModifiedBy>
  <dcterms:created xsi:type="dcterms:W3CDTF">2018-12-20T08:56:08Z</dcterms:created>
  <dcterms:modified xsi:type="dcterms:W3CDTF">2019-04-30T06:33:55Z</dcterms:modified>
  <cp:category/>
  <cp:version/>
  <cp:contentType/>
  <cp:contentStatus/>
</cp:coreProperties>
</file>