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01 - SO 01 Koridor" sheetId="2" r:id="rId2"/>
    <sheet name="SO 02 - SO 02 Pavilon S" sheetId="3" r:id="rId3"/>
    <sheet name="VRN - Vedlejší a ostatní ..." sheetId="4" r:id="rId4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 01 - SO 01 Koridor'!$C$92:$K$255</definedName>
    <definedName name="_xlnm.Print_Area" localSheetId="1">'SO 01 - SO 01 Koridor'!$C$4:$J$39,'SO 01 - SO 01 Koridor'!$C$45:$J$74,'SO 01 - SO 01 Koridor'!$C$80:$K$255</definedName>
    <definedName name="_xlnm.Print_Titles" localSheetId="1">'SO 01 - SO 01 Koridor'!$92:$92</definedName>
    <definedName name="_xlnm._FilterDatabase" localSheetId="2" hidden="1">'SO 02 - SO 02 Pavilon S'!$C$96:$K$534</definedName>
    <definedName name="_xlnm.Print_Area" localSheetId="2">'SO 02 - SO 02 Pavilon S'!$C$4:$J$39,'SO 02 - SO 02 Pavilon S'!$C$45:$J$78,'SO 02 - SO 02 Pavilon S'!$C$84:$K$534</definedName>
    <definedName name="_xlnm.Print_Titles" localSheetId="2">'SO 02 - SO 02 Pavilon S'!$96:$96</definedName>
    <definedName name="_xlnm._FilterDatabase" localSheetId="3" hidden="1">'VRN - Vedlejší a ostatní ...'!$C$80:$K$97</definedName>
    <definedName name="_xlnm.Print_Area" localSheetId="3">'VRN - Vedlejší a ostatní ...'!$C$4:$J$39,'VRN - Vedlejší a ostatní ...'!$C$45:$J$62,'VRN - Vedlejší a ostatní ...'!$C$68:$K$97</definedName>
    <definedName name="_xlnm.Print_Titles" localSheetId="3">'VRN - Vedlejší a ostatní ...'!$80:$80</definedName>
  </definedNames>
  <calcPr/>
</workbook>
</file>

<file path=xl/calcChain.xml><?xml version="1.0" encoding="utf-8"?>
<calcChain xmlns="http://schemas.openxmlformats.org/spreadsheetml/2006/main">
  <c i="4" r="J37"/>
  <c r="J36"/>
  <c i="1" r="AY57"/>
  <c i="4" r="J35"/>
  <c i="1" r="AX57"/>
  <c i="4"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F37"/>
  <c i="1" r="BD57"/>
  <c i="4" r="BH84"/>
  <c r="F36"/>
  <c i="1" r="BC57"/>
  <c i="4" r="BG84"/>
  <c r="F35"/>
  <c i="1" r="BB57"/>
  <c i="4" r="BF84"/>
  <c r="J34"/>
  <c i="1" r="AW57"/>
  <c i="4" r="F34"/>
  <c i="1" r="BA57"/>
  <c i="4" r="T84"/>
  <c r="T83"/>
  <c r="T82"/>
  <c r="T81"/>
  <c r="R84"/>
  <c r="R83"/>
  <c r="R82"/>
  <c r="R81"/>
  <c r="P84"/>
  <c r="P83"/>
  <c r="P82"/>
  <c r="P81"/>
  <c i="1" r="AU57"/>
  <c i="4" r="BK84"/>
  <c r="BK83"/>
  <c r="J83"/>
  <c r="BK82"/>
  <c r="J82"/>
  <c r="BK81"/>
  <c r="J81"/>
  <c r="J59"/>
  <c r="J30"/>
  <c i="1" r="AG57"/>
  <c i="4" r="J84"/>
  <c r="BE84"/>
  <c r="J33"/>
  <c i="1" r="AV57"/>
  <c i="4" r="F33"/>
  <c i="1" r="AZ57"/>
  <c i="4" r="J61"/>
  <c r="J60"/>
  <c r="J77"/>
  <c r="F75"/>
  <c r="E73"/>
  <c r="J54"/>
  <c r="F52"/>
  <c r="E50"/>
  <c r="J39"/>
  <c r="J24"/>
  <c r="E24"/>
  <c r="J78"/>
  <c r="J55"/>
  <c r="J23"/>
  <c r="J18"/>
  <c r="E18"/>
  <c r="F78"/>
  <c r="F55"/>
  <c r="J17"/>
  <c r="J15"/>
  <c r="E15"/>
  <c r="F77"/>
  <c r="F54"/>
  <c r="J14"/>
  <c r="J12"/>
  <c r="J75"/>
  <c r="J52"/>
  <c r="E7"/>
  <c r="E71"/>
  <c r="E48"/>
  <c i="3" r="J37"/>
  <c r="J36"/>
  <c i="1" r="AY56"/>
  <c i="3" r="J35"/>
  <c i="1" r="AX56"/>
  <c i="3" r="BI534"/>
  <c r="BH534"/>
  <c r="BG534"/>
  <c r="BF534"/>
  <c r="T534"/>
  <c r="R534"/>
  <c r="P534"/>
  <c r="BK534"/>
  <c r="J534"/>
  <c r="BE534"/>
  <c r="BI533"/>
  <c r="BH533"/>
  <c r="BG533"/>
  <c r="BF533"/>
  <c r="T533"/>
  <c r="R533"/>
  <c r="P533"/>
  <c r="BK533"/>
  <c r="J533"/>
  <c r="BE533"/>
  <c r="BI530"/>
  <c r="BH530"/>
  <c r="BG530"/>
  <c r="BF530"/>
  <c r="T530"/>
  <c r="R530"/>
  <c r="P530"/>
  <c r="BK530"/>
  <c r="J530"/>
  <c r="BE530"/>
  <c r="BI528"/>
  <c r="BH528"/>
  <c r="BG528"/>
  <c r="BF528"/>
  <c r="T528"/>
  <c r="R528"/>
  <c r="P528"/>
  <c r="BK528"/>
  <c r="J528"/>
  <c r="BE528"/>
  <c r="BI526"/>
  <c r="BH526"/>
  <c r="BG526"/>
  <c r="BF526"/>
  <c r="T526"/>
  <c r="R526"/>
  <c r="P526"/>
  <c r="BK526"/>
  <c r="J526"/>
  <c r="BE526"/>
  <c r="BI523"/>
  <c r="BH523"/>
  <c r="BG523"/>
  <c r="BF523"/>
  <c r="T523"/>
  <c r="R523"/>
  <c r="P523"/>
  <c r="BK523"/>
  <c r="J523"/>
  <c r="BE523"/>
  <c r="BI522"/>
  <c r="BH522"/>
  <c r="BG522"/>
  <c r="BF522"/>
  <c r="T522"/>
  <c r="R522"/>
  <c r="P522"/>
  <c r="BK522"/>
  <c r="J522"/>
  <c r="BE522"/>
  <c r="BI520"/>
  <c r="BH520"/>
  <c r="BG520"/>
  <c r="BF520"/>
  <c r="T520"/>
  <c r="R520"/>
  <c r="P520"/>
  <c r="BK520"/>
  <c r="J520"/>
  <c r="BE520"/>
  <c r="BI518"/>
  <c r="BH518"/>
  <c r="BG518"/>
  <c r="BF518"/>
  <c r="T518"/>
  <c r="R518"/>
  <c r="P518"/>
  <c r="BK518"/>
  <c r="J518"/>
  <c r="BE518"/>
  <c r="BI516"/>
  <c r="BH516"/>
  <c r="BG516"/>
  <c r="BF516"/>
  <c r="T516"/>
  <c r="R516"/>
  <c r="P516"/>
  <c r="BK516"/>
  <c r="J516"/>
  <c r="BE516"/>
  <c r="BI513"/>
  <c r="BH513"/>
  <c r="BG513"/>
  <c r="BF513"/>
  <c r="T513"/>
  <c r="R513"/>
  <c r="P513"/>
  <c r="BK513"/>
  <c r="J513"/>
  <c r="BE513"/>
  <c r="BI511"/>
  <c r="BH511"/>
  <c r="BG511"/>
  <c r="BF511"/>
  <c r="T511"/>
  <c r="R511"/>
  <c r="P511"/>
  <c r="BK511"/>
  <c r="J511"/>
  <c r="BE511"/>
  <c r="BI508"/>
  <c r="BH508"/>
  <c r="BG508"/>
  <c r="BF508"/>
  <c r="T508"/>
  <c r="R508"/>
  <c r="P508"/>
  <c r="BK508"/>
  <c r="J508"/>
  <c r="BE508"/>
  <c r="BI507"/>
  <c r="BH507"/>
  <c r="BG507"/>
  <c r="BF507"/>
  <c r="T507"/>
  <c r="R507"/>
  <c r="P507"/>
  <c r="BK507"/>
  <c r="J507"/>
  <c r="BE507"/>
  <c r="BI506"/>
  <c r="BH506"/>
  <c r="BG506"/>
  <c r="BF506"/>
  <c r="T506"/>
  <c r="R506"/>
  <c r="P506"/>
  <c r="BK506"/>
  <c r="J506"/>
  <c r="BE506"/>
  <c r="BI503"/>
  <c r="BH503"/>
  <c r="BG503"/>
  <c r="BF503"/>
  <c r="T503"/>
  <c r="R503"/>
  <c r="P503"/>
  <c r="BK503"/>
  <c r="J503"/>
  <c r="BE503"/>
  <c r="BI498"/>
  <c r="BH498"/>
  <c r="BG498"/>
  <c r="BF498"/>
  <c r="T498"/>
  <c r="T497"/>
  <c r="T496"/>
  <c r="R498"/>
  <c r="R497"/>
  <c r="R496"/>
  <c r="P498"/>
  <c r="P497"/>
  <c r="P496"/>
  <c r="BK498"/>
  <c r="BK497"/>
  <c r="J497"/>
  <c r="BK496"/>
  <c r="J496"/>
  <c r="J498"/>
  <c r="BE498"/>
  <c r="J77"/>
  <c r="J76"/>
  <c r="BI495"/>
  <c r="BH495"/>
  <c r="BG495"/>
  <c r="BF495"/>
  <c r="T495"/>
  <c r="R495"/>
  <c r="P495"/>
  <c r="BK495"/>
  <c r="J495"/>
  <c r="BE495"/>
  <c r="BI492"/>
  <c r="BH492"/>
  <c r="BG492"/>
  <c r="BF492"/>
  <c r="T492"/>
  <c r="R492"/>
  <c r="P492"/>
  <c r="BK492"/>
  <c r="J492"/>
  <c r="BE492"/>
  <c r="BI489"/>
  <c r="BH489"/>
  <c r="BG489"/>
  <c r="BF489"/>
  <c r="T489"/>
  <c r="T488"/>
  <c r="R489"/>
  <c r="R488"/>
  <c r="P489"/>
  <c r="P488"/>
  <c r="BK489"/>
  <c r="BK488"/>
  <c r="J488"/>
  <c r="J489"/>
  <c r="BE489"/>
  <c r="J75"/>
  <c r="BI487"/>
  <c r="BH487"/>
  <c r="BG487"/>
  <c r="BF487"/>
  <c r="T487"/>
  <c r="R487"/>
  <c r="P487"/>
  <c r="BK487"/>
  <c r="J487"/>
  <c r="BE487"/>
  <c r="BI469"/>
  <c r="BH469"/>
  <c r="BG469"/>
  <c r="BF469"/>
  <c r="T469"/>
  <c r="T468"/>
  <c r="R469"/>
  <c r="R468"/>
  <c r="P469"/>
  <c r="P468"/>
  <c r="BK469"/>
  <c r="BK468"/>
  <c r="J468"/>
  <c r="J469"/>
  <c r="BE469"/>
  <c r="J74"/>
  <c r="BI465"/>
  <c r="BH465"/>
  <c r="BG465"/>
  <c r="BF465"/>
  <c r="T465"/>
  <c r="R465"/>
  <c r="P465"/>
  <c r="BK465"/>
  <c r="J465"/>
  <c r="BE465"/>
  <c r="BI462"/>
  <c r="BH462"/>
  <c r="BG462"/>
  <c r="BF462"/>
  <c r="T462"/>
  <c r="R462"/>
  <c r="P462"/>
  <c r="BK462"/>
  <c r="J462"/>
  <c r="BE462"/>
  <c r="BI459"/>
  <c r="BH459"/>
  <c r="BG459"/>
  <c r="BF459"/>
  <c r="T459"/>
  <c r="R459"/>
  <c r="P459"/>
  <c r="BK459"/>
  <c r="J459"/>
  <c r="BE459"/>
  <c r="BI456"/>
  <c r="BH456"/>
  <c r="BG456"/>
  <c r="BF456"/>
  <c r="T456"/>
  <c r="R456"/>
  <c r="P456"/>
  <c r="BK456"/>
  <c r="J456"/>
  <c r="BE456"/>
  <c r="BI453"/>
  <c r="BH453"/>
  <c r="BG453"/>
  <c r="BF453"/>
  <c r="T453"/>
  <c r="R453"/>
  <c r="P453"/>
  <c r="BK453"/>
  <c r="J453"/>
  <c r="BE453"/>
  <c r="BI450"/>
  <c r="BH450"/>
  <c r="BG450"/>
  <c r="BF450"/>
  <c r="T450"/>
  <c r="R450"/>
  <c r="P450"/>
  <c r="BK450"/>
  <c r="J450"/>
  <c r="BE450"/>
  <c r="BI447"/>
  <c r="BH447"/>
  <c r="BG447"/>
  <c r="BF447"/>
  <c r="T447"/>
  <c r="R447"/>
  <c r="P447"/>
  <c r="BK447"/>
  <c r="J447"/>
  <c r="BE447"/>
  <c r="BI444"/>
  <c r="BH444"/>
  <c r="BG444"/>
  <c r="BF444"/>
  <c r="T444"/>
  <c r="R444"/>
  <c r="P444"/>
  <c r="BK444"/>
  <c r="J444"/>
  <c r="BE444"/>
  <c r="BI441"/>
  <c r="BH441"/>
  <c r="BG441"/>
  <c r="BF441"/>
  <c r="T441"/>
  <c r="R441"/>
  <c r="P441"/>
  <c r="BK441"/>
  <c r="J441"/>
  <c r="BE441"/>
  <c r="BI426"/>
  <c r="BH426"/>
  <c r="BG426"/>
  <c r="BF426"/>
  <c r="T426"/>
  <c r="T425"/>
  <c r="R426"/>
  <c r="R425"/>
  <c r="P426"/>
  <c r="P425"/>
  <c r="BK426"/>
  <c r="BK425"/>
  <c r="J425"/>
  <c r="J426"/>
  <c r="BE426"/>
  <c r="J73"/>
  <c r="BI424"/>
  <c r="BH424"/>
  <c r="BG424"/>
  <c r="BF424"/>
  <c r="T424"/>
  <c r="R424"/>
  <c r="P424"/>
  <c r="BK424"/>
  <c r="J424"/>
  <c r="BE424"/>
  <c r="BI423"/>
  <c r="BH423"/>
  <c r="BG423"/>
  <c r="BF423"/>
  <c r="T423"/>
  <c r="R423"/>
  <c r="P423"/>
  <c r="BK423"/>
  <c r="J423"/>
  <c r="BE423"/>
  <c r="BI419"/>
  <c r="BH419"/>
  <c r="BG419"/>
  <c r="BF419"/>
  <c r="T419"/>
  <c r="R419"/>
  <c r="P419"/>
  <c r="BK419"/>
  <c r="J419"/>
  <c r="BE419"/>
  <c r="BI415"/>
  <c r="BH415"/>
  <c r="BG415"/>
  <c r="BF415"/>
  <c r="T415"/>
  <c r="R415"/>
  <c r="P415"/>
  <c r="BK415"/>
  <c r="J415"/>
  <c r="BE415"/>
  <c r="BI414"/>
  <c r="BH414"/>
  <c r="BG414"/>
  <c r="BF414"/>
  <c r="T414"/>
  <c r="R414"/>
  <c r="P414"/>
  <c r="BK414"/>
  <c r="J414"/>
  <c r="BE414"/>
  <c r="BI413"/>
  <c r="BH413"/>
  <c r="BG413"/>
  <c r="BF413"/>
  <c r="T413"/>
  <c r="R413"/>
  <c r="P413"/>
  <c r="BK413"/>
  <c r="J413"/>
  <c r="BE413"/>
  <c r="BI412"/>
  <c r="BH412"/>
  <c r="BG412"/>
  <c r="BF412"/>
  <c r="T412"/>
  <c r="R412"/>
  <c r="P412"/>
  <c r="BK412"/>
  <c r="J412"/>
  <c r="BE412"/>
  <c r="BI390"/>
  <c r="BH390"/>
  <c r="BG390"/>
  <c r="BF390"/>
  <c r="T390"/>
  <c r="R390"/>
  <c r="P390"/>
  <c r="BK390"/>
  <c r="J390"/>
  <c r="BE390"/>
  <c r="BI389"/>
  <c r="BH389"/>
  <c r="BG389"/>
  <c r="BF389"/>
  <c r="T389"/>
  <c r="R389"/>
  <c r="P389"/>
  <c r="BK389"/>
  <c r="J389"/>
  <c r="BE389"/>
  <c r="BI388"/>
  <c r="BH388"/>
  <c r="BG388"/>
  <c r="BF388"/>
  <c r="T388"/>
  <c r="R388"/>
  <c r="P388"/>
  <c r="BK388"/>
  <c r="J388"/>
  <c r="BE388"/>
  <c r="BI387"/>
  <c r="BH387"/>
  <c r="BG387"/>
  <c r="BF387"/>
  <c r="T387"/>
  <c r="R387"/>
  <c r="P387"/>
  <c r="BK387"/>
  <c r="J387"/>
  <c r="BE387"/>
  <c r="BI386"/>
  <c r="BH386"/>
  <c r="BG386"/>
  <c r="BF386"/>
  <c r="T386"/>
  <c r="R386"/>
  <c r="P386"/>
  <c r="BK386"/>
  <c r="J386"/>
  <c r="BE386"/>
  <c r="BI385"/>
  <c r="BH385"/>
  <c r="BG385"/>
  <c r="BF385"/>
  <c r="T385"/>
  <c r="R385"/>
  <c r="P385"/>
  <c r="BK385"/>
  <c r="J385"/>
  <c r="BE385"/>
  <c r="BI384"/>
  <c r="BH384"/>
  <c r="BG384"/>
  <c r="BF384"/>
  <c r="T384"/>
  <c r="R384"/>
  <c r="P384"/>
  <c r="BK384"/>
  <c r="J384"/>
  <c r="BE384"/>
  <c r="BI383"/>
  <c r="BH383"/>
  <c r="BG383"/>
  <c r="BF383"/>
  <c r="T383"/>
  <c r="R383"/>
  <c r="P383"/>
  <c r="BK383"/>
  <c r="J383"/>
  <c r="BE383"/>
  <c r="BI382"/>
  <c r="BH382"/>
  <c r="BG382"/>
  <c r="BF382"/>
  <c r="T382"/>
  <c r="R382"/>
  <c r="P382"/>
  <c r="BK382"/>
  <c r="J382"/>
  <c r="BE382"/>
  <c r="BI381"/>
  <c r="BH381"/>
  <c r="BG381"/>
  <c r="BF381"/>
  <c r="T381"/>
  <c r="R381"/>
  <c r="P381"/>
  <c r="BK381"/>
  <c r="J381"/>
  <c r="BE381"/>
  <c r="BI380"/>
  <c r="BH380"/>
  <c r="BG380"/>
  <c r="BF380"/>
  <c r="T380"/>
  <c r="R380"/>
  <c r="P380"/>
  <c r="BK380"/>
  <c r="J380"/>
  <c r="BE380"/>
  <c r="BI379"/>
  <c r="BH379"/>
  <c r="BG379"/>
  <c r="BF379"/>
  <c r="T379"/>
  <c r="R379"/>
  <c r="P379"/>
  <c r="BK379"/>
  <c r="J379"/>
  <c r="BE379"/>
  <c r="BI378"/>
  <c r="BH378"/>
  <c r="BG378"/>
  <c r="BF378"/>
  <c r="T378"/>
  <c r="R378"/>
  <c r="P378"/>
  <c r="BK378"/>
  <c r="J378"/>
  <c r="BE378"/>
  <c r="BI377"/>
  <c r="BH377"/>
  <c r="BG377"/>
  <c r="BF377"/>
  <c r="T377"/>
  <c r="R377"/>
  <c r="P377"/>
  <c r="BK377"/>
  <c r="J377"/>
  <c r="BE377"/>
  <c r="BI376"/>
  <c r="BH376"/>
  <c r="BG376"/>
  <c r="BF376"/>
  <c r="T376"/>
  <c r="R376"/>
  <c r="P376"/>
  <c r="BK376"/>
  <c r="J376"/>
  <c r="BE376"/>
  <c r="BI375"/>
  <c r="BH375"/>
  <c r="BG375"/>
  <c r="BF375"/>
  <c r="T375"/>
  <c r="R375"/>
  <c r="P375"/>
  <c r="BK375"/>
  <c r="J375"/>
  <c r="BE375"/>
  <c r="BI374"/>
  <c r="BH374"/>
  <c r="BG374"/>
  <c r="BF374"/>
  <c r="T374"/>
  <c r="R374"/>
  <c r="P374"/>
  <c r="BK374"/>
  <c r="J374"/>
  <c r="BE374"/>
  <c r="BI373"/>
  <c r="BH373"/>
  <c r="BG373"/>
  <c r="BF373"/>
  <c r="T373"/>
  <c r="R373"/>
  <c r="P373"/>
  <c r="BK373"/>
  <c r="J373"/>
  <c r="BE373"/>
  <c r="BI372"/>
  <c r="BH372"/>
  <c r="BG372"/>
  <c r="BF372"/>
  <c r="T372"/>
  <c r="R372"/>
  <c r="P372"/>
  <c r="BK372"/>
  <c r="J372"/>
  <c r="BE372"/>
  <c r="BI371"/>
  <c r="BH371"/>
  <c r="BG371"/>
  <c r="BF371"/>
  <c r="T371"/>
  <c r="R371"/>
  <c r="P371"/>
  <c r="BK371"/>
  <c r="J371"/>
  <c r="BE371"/>
  <c r="BI370"/>
  <c r="BH370"/>
  <c r="BG370"/>
  <c r="BF370"/>
  <c r="T370"/>
  <c r="R370"/>
  <c r="P370"/>
  <c r="BK370"/>
  <c r="J370"/>
  <c r="BE370"/>
  <c r="BI369"/>
  <c r="BH369"/>
  <c r="BG369"/>
  <c r="BF369"/>
  <c r="T369"/>
  <c r="R369"/>
  <c r="P369"/>
  <c r="BK369"/>
  <c r="J369"/>
  <c r="BE369"/>
  <c r="BI368"/>
  <c r="BH368"/>
  <c r="BG368"/>
  <c r="BF368"/>
  <c r="T368"/>
  <c r="R368"/>
  <c r="P368"/>
  <c r="BK368"/>
  <c r="J368"/>
  <c r="BE368"/>
  <c r="BI367"/>
  <c r="BH367"/>
  <c r="BG367"/>
  <c r="BF367"/>
  <c r="T367"/>
  <c r="R367"/>
  <c r="P367"/>
  <c r="BK367"/>
  <c r="J367"/>
  <c r="BE367"/>
  <c r="BI366"/>
  <c r="BH366"/>
  <c r="BG366"/>
  <c r="BF366"/>
  <c r="T366"/>
  <c r="R366"/>
  <c r="P366"/>
  <c r="BK366"/>
  <c r="J366"/>
  <c r="BE366"/>
  <c r="BI365"/>
  <c r="BH365"/>
  <c r="BG365"/>
  <c r="BF365"/>
  <c r="T365"/>
  <c r="R365"/>
  <c r="P365"/>
  <c r="BK365"/>
  <c r="J365"/>
  <c r="BE365"/>
  <c r="BI364"/>
  <c r="BH364"/>
  <c r="BG364"/>
  <c r="BF364"/>
  <c r="T364"/>
  <c r="R364"/>
  <c r="P364"/>
  <c r="BK364"/>
  <c r="J364"/>
  <c r="BE364"/>
  <c r="BI363"/>
  <c r="BH363"/>
  <c r="BG363"/>
  <c r="BF363"/>
  <c r="T363"/>
  <c r="R363"/>
  <c r="P363"/>
  <c r="BK363"/>
  <c r="J363"/>
  <c r="BE363"/>
  <c r="BI362"/>
  <c r="BH362"/>
  <c r="BG362"/>
  <c r="BF362"/>
  <c r="T362"/>
  <c r="R362"/>
  <c r="P362"/>
  <c r="BK362"/>
  <c r="J362"/>
  <c r="BE362"/>
  <c r="BI361"/>
  <c r="BH361"/>
  <c r="BG361"/>
  <c r="BF361"/>
  <c r="T361"/>
  <c r="R361"/>
  <c r="P361"/>
  <c r="BK361"/>
  <c r="J361"/>
  <c r="BE361"/>
  <c r="BI360"/>
  <c r="BH360"/>
  <c r="BG360"/>
  <c r="BF360"/>
  <c r="T360"/>
  <c r="R360"/>
  <c r="P360"/>
  <c r="BK360"/>
  <c r="J360"/>
  <c r="BE360"/>
  <c r="BI359"/>
  <c r="BH359"/>
  <c r="BG359"/>
  <c r="BF359"/>
  <c r="T359"/>
  <c r="R359"/>
  <c r="P359"/>
  <c r="BK359"/>
  <c r="J359"/>
  <c r="BE359"/>
  <c r="BI358"/>
  <c r="BH358"/>
  <c r="BG358"/>
  <c r="BF358"/>
  <c r="T358"/>
  <c r="R358"/>
  <c r="P358"/>
  <c r="BK358"/>
  <c r="J358"/>
  <c r="BE358"/>
  <c r="BI357"/>
  <c r="BH357"/>
  <c r="BG357"/>
  <c r="BF357"/>
  <c r="T357"/>
  <c r="R357"/>
  <c r="P357"/>
  <c r="BK357"/>
  <c r="J357"/>
  <c r="BE357"/>
  <c r="BI356"/>
  <c r="BH356"/>
  <c r="BG356"/>
  <c r="BF356"/>
  <c r="T356"/>
  <c r="R356"/>
  <c r="P356"/>
  <c r="BK356"/>
  <c r="J356"/>
  <c r="BE356"/>
  <c r="BI355"/>
  <c r="BH355"/>
  <c r="BG355"/>
  <c r="BF355"/>
  <c r="T355"/>
  <c r="R355"/>
  <c r="P355"/>
  <c r="BK355"/>
  <c r="J355"/>
  <c r="BE355"/>
  <c r="BI354"/>
  <c r="BH354"/>
  <c r="BG354"/>
  <c r="BF354"/>
  <c r="T354"/>
  <c r="R354"/>
  <c r="P354"/>
  <c r="BK354"/>
  <c r="J354"/>
  <c r="BE354"/>
  <c r="BI353"/>
  <c r="BH353"/>
  <c r="BG353"/>
  <c r="BF353"/>
  <c r="T353"/>
  <c r="R353"/>
  <c r="P353"/>
  <c r="BK353"/>
  <c r="J353"/>
  <c r="BE353"/>
  <c r="BI352"/>
  <c r="BH352"/>
  <c r="BG352"/>
  <c r="BF352"/>
  <c r="T352"/>
  <c r="R352"/>
  <c r="P352"/>
  <c r="BK352"/>
  <c r="J352"/>
  <c r="BE352"/>
  <c r="BI351"/>
  <c r="BH351"/>
  <c r="BG351"/>
  <c r="BF351"/>
  <c r="T351"/>
  <c r="R351"/>
  <c r="P351"/>
  <c r="BK351"/>
  <c r="J351"/>
  <c r="BE351"/>
  <c r="BI350"/>
  <c r="BH350"/>
  <c r="BG350"/>
  <c r="BF350"/>
  <c r="T350"/>
  <c r="R350"/>
  <c r="P350"/>
  <c r="BK350"/>
  <c r="J350"/>
  <c r="BE350"/>
  <c r="BI349"/>
  <c r="BH349"/>
  <c r="BG349"/>
  <c r="BF349"/>
  <c r="T349"/>
  <c r="R349"/>
  <c r="P349"/>
  <c r="BK349"/>
  <c r="J349"/>
  <c r="BE349"/>
  <c r="BI348"/>
  <c r="BH348"/>
  <c r="BG348"/>
  <c r="BF348"/>
  <c r="T348"/>
  <c r="R348"/>
  <c r="P348"/>
  <c r="BK348"/>
  <c r="J348"/>
  <c r="BE348"/>
  <c r="BI347"/>
  <c r="BH347"/>
  <c r="BG347"/>
  <c r="BF347"/>
  <c r="T347"/>
  <c r="R347"/>
  <c r="P347"/>
  <c r="BK347"/>
  <c r="J347"/>
  <c r="BE347"/>
  <c r="BI346"/>
  <c r="BH346"/>
  <c r="BG346"/>
  <c r="BF346"/>
  <c r="T346"/>
  <c r="R346"/>
  <c r="P346"/>
  <c r="BK346"/>
  <c r="J346"/>
  <c r="BE346"/>
  <c r="BI345"/>
  <c r="BH345"/>
  <c r="BG345"/>
  <c r="BF345"/>
  <c r="T345"/>
  <c r="R345"/>
  <c r="P345"/>
  <c r="BK345"/>
  <c r="J345"/>
  <c r="BE345"/>
  <c r="BI344"/>
  <c r="BH344"/>
  <c r="BG344"/>
  <c r="BF344"/>
  <c r="T344"/>
  <c r="R344"/>
  <c r="P344"/>
  <c r="BK344"/>
  <c r="J344"/>
  <c r="BE344"/>
  <c r="BI343"/>
  <c r="BH343"/>
  <c r="BG343"/>
  <c r="BF343"/>
  <c r="T343"/>
  <c r="R343"/>
  <c r="P343"/>
  <c r="BK343"/>
  <c r="J343"/>
  <c r="BE343"/>
  <c r="BI342"/>
  <c r="BH342"/>
  <c r="BG342"/>
  <c r="BF342"/>
  <c r="T342"/>
  <c r="R342"/>
  <c r="P342"/>
  <c r="BK342"/>
  <c r="J342"/>
  <c r="BE342"/>
  <c r="BI341"/>
  <c r="BH341"/>
  <c r="BG341"/>
  <c r="BF341"/>
  <c r="T341"/>
  <c r="R341"/>
  <c r="P341"/>
  <c r="BK341"/>
  <c r="J341"/>
  <c r="BE341"/>
  <c r="BI340"/>
  <c r="BH340"/>
  <c r="BG340"/>
  <c r="BF340"/>
  <c r="T340"/>
  <c r="R340"/>
  <c r="P340"/>
  <c r="BK340"/>
  <c r="J340"/>
  <c r="BE340"/>
  <c r="BI339"/>
  <c r="BH339"/>
  <c r="BG339"/>
  <c r="BF339"/>
  <c r="T339"/>
  <c r="R339"/>
  <c r="P339"/>
  <c r="BK339"/>
  <c r="J339"/>
  <c r="BE339"/>
  <c r="BI338"/>
  <c r="BH338"/>
  <c r="BG338"/>
  <c r="BF338"/>
  <c r="T338"/>
  <c r="R338"/>
  <c r="P338"/>
  <c r="BK338"/>
  <c r="J338"/>
  <c r="BE338"/>
  <c r="BI337"/>
  <c r="BH337"/>
  <c r="BG337"/>
  <c r="BF337"/>
  <c r="T337"/>
  <c r="R337"/>
  <c r="P337"/>
  <c r="BK337"/>
  <c r="J337"/>
  <c r="BE337"/>
  <c r="BI336"/>
  <c r="BH336"/>
  <c r="BG336"/>
  <c r="BF336"/>
  <c r="T336"/>
  <c r="R336"/>
  <c r="P336"/>
  <c r="BK336"/>
  <c r="J336"/>
  <c r="BE336"/>
  <c r="BI335"/>
  <c r="BH335"/>
  <c r="BG335"/>
  <c r="BF335"/>
  <c r="T335"/>
  <c r="R335"/>
  <c r="P335"/>
  <c r="BK335"/>
  <c r="J335"/>
  <c r="BE335"/>
  <c r="BI334"/>
  <c r="BH334"/>
  <c r="BG334"/>
  <c r="BF334"/>
  <c r="T334"/>
  <c r="R334"/>
  <c r="P334"/>
  <c r="BK334"/>
  <c r="J334"/>
  <c r="BE334"/>
  <c r="BI333"/>
  <c r="BH333"/>
  <c r="BG333"/>
  <c r="BF333"/>
  <c r="T333"/>
  <c r="R333"/>
  <c r="P333"/>
  <c r="BK333"/>
  <c r="J333"/>
  <c r="BE333"/>
  <c r="BI332"/>
  <c r="BH332"/>
  <c r="BG332"/>
  <c r="BF332"/>
  <c r="T332"/>
  <c r="R332"/>
  <c r="P332"/>
  <c r="BK332"/>
  <c r="J332"/>
  <c r="BE332"/>
  <c r="BI331"/>
  <c r="BH331"/>
  <c r="BG331"/>
  <c r="BF331"/>
  <c r="T331"/>
  <c r="R331"/>
  <c r="P331"/>
  <c r="BK331"/>
  <c r="J331"/>
  <c r="BE331"/>
  <c r="BI330"/>
  <c r="BH330"/>
  <c r="BG330"/>
  <c r="BF330"/>
  <c r="T330"/>
  <c r="R330"/>
  <c r="P330"/>
  <c r="BK330"/>
  <c r="J330"/>
  <c r="BE330"/>
  <c r="BI329"/>
  <c r="BH329"/>
  <c r="BG329"/>
  <c r="BF329"/>
  <c r="T329"/>
  <c r="R329"/>
  <c r="P329"/>
  <c r="BK329"/>
  <c r="J329"/>
  <c r="BE329"/>
  <c r="BI328"/>
  <c r="BH328"/>
  <c r="BG328"/>
  <c r="BF328"/>
  <c r="T328"/>
  <c r="R328"/>
  <c r="P328"/>
  <c r="BK328"/>
  <c r="J328"/>
  <c r="BE328"/>
  <c r="BI327"/>
  <c r="BH327"/>
  <c r="BG327"/>
  <c r="BF327"/>
  <c r="T327"/>
  <c r="R327"/>
  <c r="P327"/>
  <c r="BK327"/>
  <c r="J327"/>
  <c r="BE327"/>
  <c r="BI326"/>
  <c r="BH326"/>
  <c r="BG326"/>
  <c r="BF326"/>
  <c r="T326"/>
  <c r="R326"/>
  <c r="P326"/>
  <c r="BK326"/>
  <c r="J326"/>
  <c r="BE326"/>
  <c r="BI325"/>
  <c r="BH325"/>
  <c r="BG325"/>
  <c r="BF325"/>
  <c r="T325"/>
  <c r="R325"/>
  <c r="P325"/>
  <c r="BK325"/>
  <c r="J325"/>
  <c r="BE325"/>
  <c r="BI324"/>
  <c r="BH324"/>
  <c r="BG324"/>
  <c r="BF324"/>
  <c r="T324"/>
  <c r="R324"/>
  <c r="P324"/>
  <c r="BK324"/>
  <c r="J324"/>
  <c r="BE324"/>
  <c r="BI323"/>
  <c r="BH323"/>
  <c r="BG323"/>
  <c r="BF323"/>
  <c r="T323"/>
  <c r="R323"/>
  <c r="P323"/>
  <c r="BK323"/>
  <c r="J323"/>
  <c r="BE323"/>
  <c r="BI322"/>
  <c r="BH322"/>
  <c r="BG322"/>
  <c r="BF322"/>
  <c r="T322"/>
  <c r="R322"/>
  <c r="P322"/>
  <c r="BK322"/>
  <c r="J322"/>
  <c r="BE322"/>
  <c r="BI321"/>
  <c r="BH321"/>
  <c r="BG321"/>
  <c r="BF321"/>
  <c r="T321"/>
  <c r="R321"/>
  <c r="P321"/>
  <c r="BK321"/>
  <c r="J321"/>
  <c r="BE321"/>
  <c r="BI320"/>
  <c r="BH320"/>
  <c r="BG320"/>
  <c r="BF320"/>
  <c r="T320"/>
  <c r="R320"/>
  <c r="P320"/>
  <c r="BK320"/>
  <c r="J320"/>
  <c r="BE320"/>
  <c r="BI319"/>
  <c r="BH319"/>
  <c r="BG319"/>
  <c r="BF319"/>
  <c r="T319"/>
  <c r="R319"/>
  <c r="P319"/>
  <c r="BK319"/>
  <c r="J319"/>
  <c r="BE319"/>
  <c r="BI318"/>
  <c r="BH318"/>
  <c r="BG318"/>
  <c r="BF318"/>
  <c r="T318"/>
  <c r="R318"/>
  <c r="P318"/>
  <c r="BK318"/>
  <c r="J318"/>
  <c r="BE318"/>
  <c r="BI317"/>
  <c r="BH317"/>
  <c r="BG317"/>
  <c r="BF317"/>
  <c r="T317"/>
  <c r="R317"/>
  <c r="P317"/>
  <c r="BK317"/>
  <c r="J317"/>
  <c r="BE317"/>
  <c r="BI316"/>
  <c r="BH316"/>
  <c r="BG316"/>
  <c r="BF316"/>
  <c r="T316"/>
  <c r="R316"/>
  <c r="P316"/>
  <c r="BK316"/>
  <c r="J316"/>
  <c r="BE316"/>
  <c r="BI315"/>
  <c r="BH315"/>
  <c r="BG315"/>
  <c r="BF315"/>
  <c r="T315"/>
  <c r="R315"/>
  <c r="P315"/>
  <c r="BK315"/>
  <c r="J315"/>
  <c r="BE315"/>
  <c r="BI314"/>
  <c r="BH314"/>
  <c r="BG314"/>
  <c r="BF314"/>
  <c r="T314"/>
  <c r="R314"/>
  <c r="P314"/>
  <c r="BK314"/>
  <c r="J314"/>
  <c r="BE314"/>
  <c r="BI313"/>
  <c r="BH313"/>
  <c r="BG313"/>
  <c r="BF313"/>
  <c r="T313"/>
  <c r="R313"/>
  <c r="P313"/>
  <c r="BK313"/>
  <c r="J313"/>
  <c r="BE313"/>
  <c r="BI312"/>
  <c r="BH312"/>
  <c r="BG312"/>
  <c r="BF312"/>
  <c r="T312"/>
  <c r="R312"/>
  <c r="P312"/>
  <c r="BK312"/>
  <c r="J312"/>
  <c r="BE312"/>
  <c r="BI311"/>
  <c r="BH311"/>
  <c r="BG311"/>
  <c r="BF311"/>
  <c r="T311"/>
  <c r="R311"/>
  <c r="P311"/>
  <c r="BK311"/>
  <c r="J311"/>
  <c r="BE311"/>
  <c r="BI310"/>
  <c r="BH310"/>
  <c r="BG310"/>
  <c r="BF310"/>
  <c r="T310"/>
  <c r="R310"/>
  <c r="P310"/>
  <c r="BK310"/>
  <c r="J310"/>
  <c r="BE310"/>
  <c r="BI309"/>
  <c r="BH309"/>
  <c r="BG309"/>
  <c r="BF309"/>
  <c r="T309"/>
  <c r="R309"/>
  <c r="P309"/>
  <c r="BK309"/>
  <c r="J309"/>
  <c r="BE309"/>
  <c r="BI308"/>
  <c r="BH308"/>
  <c r="BG308"/>
  <c r="BF308"/>
  <c r="T308"/>
  <c r="R308"/>
  <c r="P308"/>
  <c r="BK308"/>
  <c r="J308"/>
  <c r="BE308"/>
  <c r="BI307"/>
  <c r="BH307"/>
  <c r="BG307"/>
  <c r="BF307"/>
  <c r="T307"/>
  <c r="R307"/>
  <c r="P307"/>
  <c r="BK307"/>
  <c r="J307"/>
  <c r="BE307"/>
  <c r="BI306"/>
  <c r="BH306"/>
  <c r="BG306"/>
  <c r="BF306"/>
  <c r="T306"/>
  <c r="R306"/>
  <c r="P306"/>
  <c r="BK306"/>
  <c r="J306"/>
  <c r="BE306"/>
  <c r="BI305"/>
  <c r="BH305"/>
  <c r="BG305"/>
  <c r="BF305"/>
  <c r="T305"/>
  <c r="R305"/>
  <c r="P305"/>
  <c r="BK305"/>
  <c r="J305"/>
  <c r="BE305"/>
  <c r="BI304"/>
  <c r="BH304"/>
  <c r="BG304"/>
  <c r="BF304"/>
  <c r="T304"/>
  <c r="R304"/>
  <c r="P304"/>
  <c r="BK304"/>
  <c r="J304"/>
  <c r="BE304"/>
  <c r="BI303"/>
  <c r="BH303"/>
  <c r="BG303"/>
  <c r="BF303"/>
  <c r="T303"/>
  <c r="R303"/>
  <c r="P303"/>
  <c r="BK303"/>
  <c r="J303"/>
  <c r="BE303"/>
  <c r="BI302"/>
  <c r="BH302"/>
  <c r="BG302"/>
  <c r="BF302"/>
  <c r="T302"/>
  <c r="R302"/>
  <c r="P302"/>
  <c r="BK302"/>
  <c r="J302"/>
  <c r="BE302"/>
  <c r="BI301"/>
  <c r="BH301"/>
  <c r="BG301"/>
  <c r="BF301"/>
  <c r="T301"/>
  <c r="R301"/>
  <c r="P301"/>
  <c r="BK301"/>
  <c r="J301"/>
  <c r="BE301"/>
  <c r="BI300"/>
  <c r="BH300"/>
  <c r="BG300"/>
  <c r="BF300"/>
  <c r="T300"/>
  <c r="R300"/>
  <c r="P300"/>
  <c r="BK300"/>
  <c r="J300"/>
  <c r="BE300"/>
  <c r="BI299"/>
  <c r="BH299"/>
  <c r="BG299"/>
  <c r="BF299"/>
  <c r="T299"/>
  <c r="R299"/>
  <c r="P299"/>
  <c r="BK299"/>
  <c r="J299"/>
  <c r="BE299"/>
  <c r="BI298"/>
  <c r="BH298"/>
  <c r="BG298"/>
  <c r="BF298"/>
  <c r="T298"/>
  <c r="R298"/>
  <c r="P298"/>
  <c r="BK298"/>
  <c r="J298"/>
  <c r="BE298"/>
  <c r="BI297"/>
  <c r="BH297"/>
  <c r="BG297"/>
  <c r="BF297"/>
  <c r="T297"/>
  <c r="R297"/>
  <c r="P297"/>
  <c r="BK297"/>
  <c r="J297"/>
  <c r="BE297"/>
  <c r="BI296"/>
  <c r="BH296"/>
  <c r="BG296"/>
  <c r="BF296"/>
  <c r="T296"/>
  <c r="R296"/>
  <c r="P296"/>
  <c r="BK296"/>
  <c r="J296"/>
  <c r="BE296"/>
  <c r="BI295"/>
  <c r="BH295"/>
  <c r="BG295"/>
  <c r="BF295"/>
  <c r="T295"/>
  <c r="R295"/>
  <c r="P295"/>
  <c r="BK295"/>
  <c r="J295"/>
  <c r="BE295"/>
  <c r="BI294"/>
  <c r="BH294"/>
  <c r="BG294"/>
  <c r="BF294"/>
  <c r="T294"/>
  <c r="R294"/>
  <c r="P294"/>
  <c r="BK294"/>
  <c r="J294"/>
  <c r="BE294"/>
  <c r="BI293"/>
  <c r="BH293"/>
  <c r="BG293"/>
  <c r="BF293"/>
  <c r="T293"/>
  <c r="R293"/>
  <c r="P293"/>
  <c r="BK293"/>
  <c r="J293"/>
  <c r="BE293"/>
  <c r="BI292"/>
  <c r="BH292"/>
  <c r="BG292"/>
  <c r="BF292"/>
  <c r="T292"/>
  <c r="R292"/>
  <c r="P292"/>
  <c r="BK292"/>
  <c r="J292"/>
  <c r="BE292"/>
  <c r="BI291"/>
  <c r="BH291"/>
  <c r="BG291"/>
  <c r="BF291"/>
  <c r="T291"/>
  <c r="R291"/>
  <c r="P291"/>
  <c r="BK291"/>
  <c r="J291"/>
  <c r="BE291"/>
  <c r="BI290"/>
  <c r="BH290"/>
  <c r="BG290"/>
  <c r="BF290"/>
  <c r="T290"/>
  <c r="R290"/>
  <c r="P290"/>
  <c r="BK290"/>
  <c r="J290"/>
  <c r="BE290"/>
  <c r="BI289"/>
  <c r="BH289"/>
  <c r="BG289"/>
  <c r="BF289"/>
  <c r="T289"/>
  <c r="R289"/>
  <c r="P289"/>
  <c r="BK289"/>
  <c r="J289"/>
  <c r="BE289"/>
  <c r="BI288"/>
  <c r="BH288"/>
  <c r="BG288"/>
  <c r="BF288"/>
  <c r="T288"/>
  <c r="R288"/>
  <c r="P288"/>
  <c r="BK288"/>
  <c r="J288"/>
  <c r="BE288"/>
  <c r="BI287"/>
  <c r="BH287"/>
  <c r="BG287"/>
  <c r="BF287"/>
  <c r="T287"/>
  <c r="R287"/>
  <c r="P287"/>
  <c r="BK287"/>
  <c r="J287"/>
  <c r="BE287"/>
  <c r="BI286"/>
  <c r="BH286"/>
  <c r="BG286"/>
  <c r="BF286"/>
  <c r="T286"/>
  <c r="R286"/>
  <c r="P286"/>
  <c r="BK286"/>
  <c r="J286"/>
  <c r="BE286"/>
  <c r="BI285"/>
  <c r="BH285"/>
  <c r="BG285"/>
  <c r="BF285"/>
  <c r="T285"/>
  <c r="R285"/>
  <c r="P285"/>
  <c r="BK285"/>
  <c r="J285"/>
  <c r="BE285"/>
  <c r="BI284"/>
  <c r="BH284"/>
  <c r="BG284"/>
  <c r="BF284"/>
  <c r="T284"/>
  <c r="R284"/>
  <c r="P284"/>
  <c r="BK284"/>
  <c r="J284"/>
  <c r="BE284"/>
  <c r="BI283"/>
  <c r="BH283"/>
  <c r="BG283"/>
  <c r="BF283"/>
  <c r="T283"/>
  <c r="R283"/>
  <c r="P283"/>
  <c r="BK283"/>
  <c r="J283"/>
  <c r="BE283"/>
  <c r="BI282"/>
  <c r="BH282"/>
  <c r="BG282"/>
  <c r="BF282"/>
  <c r="T282"/>
  <c r="R282"/>
  <c r="P282"/>
  <c r="BK282"/>
  <c r="J282"/>
  <c r="BE282"/>
  <c r="BI281"/>
  <c r="BH281"/>
  <c r="BG281"/>
  <c r="BF281"/>
  <c r="T281"/>
  <c r="R281"/>
  <c r="P281"/>
  <c r="BK281"/>
  <c r="J281"/>
  <c r="BE281"/>
  <c r="BI280"/>
  <c r="BH280"/>
  <c r="BG280"/>
  <c r="BF280"/>
  <c r="T280"/>
  <c r="R280"/>
  <c r="P280"/>
  <c r="BK280"/>
  <c r="J280"/>
  <c r="BE280"/>
  <c r="BI279"/>
  <c r="BH279"/>
  <c r="BG279"/>
  <c r="BF279"/>
  <c r="T279"/>
  <c r="R279"/>
  <c r="P279"/>
  <c r="BK279"/>
  <c r="J279"/>
  <c r="BE279"/>
  <c r="BI278"/>
  <c r="BH278"/>
  <c r="BG278"/>
  <c r="BF278"/>
  <c r="T278"/>
  <c r="R278"/>
  <c r="P278"/>
  <c r="BK278"/>
  <c r="J278"/>
  <c r="BE278"/>
  <c r="BI277"/>
  <c r="BH277"/>
  <c r="BG277"/>
  <c r="BF277"/>
  <c r="T277"/>
  <c r="R277"/>
  <c r="P277"/>
  <c r="BK277"/>
  <c r="J277"/>
  <c r="BE277"/>
  <c r="BI276"/>
  <c r="BH276"/>
  <c r="BG276"/>
  <c r="BF276"/>
  <c r="T276"/>
  <c r="R276"/>
  <c r="P276"/>
  <c r="BK276"/>
  <c r="J276"/>
  <c r="BE276"/>
  <c r="BI275"/>
  <c r="BH275"/>
  <c r="BG275"/>
  <c r="BF275"/>
  <c r="T275"/>
  <c r="R275"/>
  <c r="P275"/>
  <c r="BK275"/>
  <c r="J275"/>
  <c r="BE275"/>
  <c r="BI274"/>
  <c r="BH274"/>
  <c r="BG274"/>
  <c r="BF274"/>
  <c r="T274"/>
  <c r="R274"/>
  <c r="P274"/>
  <c r="BK274"/>
  <c r="J274"/>
  <c r="BE274"/>
  <c r="BI273"/>
  <c r="BH273"/>
  <c r="BG273"/>
  <c r="BF273"/>
  <c r="T273"/>
  <c r="R273"/>
  <c r="P273"/>
  <c r="BK273"/>
  <c r="J273"/>
  <c r="BE273"/>
  <c r="BI272"/>
  <c r="BH272"/>
  <c r="BG272"/>
  <c r="BF272"/>
  <c r="T272"/>
  <c r="R272"/>
  <c r="P272"/>
  <c r="BK272"/>
  <c r="J272"/>
  <c r="BE272"/>
  <c r="BI271"/>
  <c r="BH271"/>
  <c r="BG271"/>
  <c r="BF271"/>
  <c r="T271"/>
  <c r="T270"/>
  <c r="R271"/>
  <c r="R270"/>
  <c r="P271"/>
  <c r="P270"/>
  <c r="BK271"/>
  <c r="BK270"/>
  <c r="J270"/>
  <c r="J271"/>
  <c r="BE271"/>
  <c r="J72"/>
  <c r="BI269"/>
  <c r="BH269"/>
  <c r="BG269"/>
  <c r="BF269"/>
  <c r="T269"/>
  <c r="R269"/>
  <c r="P269"/>
  <c r="BK269"/>
  <c r="J269"/>
  <c r="BE269"/>
  <c r="BI266"/>
  <c r="BH266"/>
  <c r="BG266"/>
  <c r="BF266"/>
  <c r="T266"/>
  <c r="T265"/>
  <c r="R266"/>
  <c r="R265"/>
  <c r="P266"/>
  <c r="P265"/>
  <c r="BK266"/>
  <c r="BK265"/>
  <c r="J265"/>
  <c r="J266"/>
  <c r="BE266"/>
  <c r="J71"/>
  <c r="BI264"/>
  <c r="BH264"/>
  <c r="BG264"/>
  <c r="BF264"/>
  <c r="T264"/>
  <c r="R264"/>
  <c r="P264"/>
  <c r="BK264"/>
  <c r="J264"/>
  <c r="BE264"/>
  <c r="BI256"/>
  <c r="BH256"/>
  <c r="BG256"/>
  <c r="BF256"/>
  <c r="T256"/>
  <c r="R256"/>
  <c r="P256"/>
  <c r="BK256"/>
  <c r="J256"/>
  <c r="BE256"/>
  <c r="BI251"/>
  <c r="BH251"/>
  <c r="BG251"/>
  <c r="BF251"/>
  <c r="T251"/>
  <c r="R251"/>
  <c r="P251"/>
  <c r="BK251"/>
  <c r="J251"/>
  <c r="BE251"/>
  <c r="BI221"/>
  <c r="BH221"/>
  <c r="BG221"/>
  <c r="BF221"/>
  <c r="T221"/>
  <c r="R221"/>
  <c r="P221"/>
  <c r="BK221"/>
  <c r="J221"/>
  <c r="BE221"/>
  <c r="BI194"/>
  <c r="BH194"/>
  <c r="BG194"/>
  <c r="BF194"/>
  <c r="T194"/>
  <c r="T193"/>
  <c r="R194"/>
  <c r="R193"/>
  <c r="P194"/>
  <c r="P193"/>
  <c r="BK194"/>
  <c r="BK193"/>
  <c r="J193"/>
  <c r="J194"/>
  <c r="BE194"/>
  <c r="J70"/>
  <c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/>
  <c r="BI188"/>
  <c r="BH188"/>
  <c r="BG188"/>
  <c r="BF188"/>
  <c r="T188"/>
  <c r="T187"/>
  <c r="R188"/>
  <c r="R187"/>
  <c r="P188"/>
  <c r="P187"/>
  <c r="BK188"/>
  <c r="BK187"/>
  <c r="J187"/>
  <c r="J188"/>
  <c r="BE188"/>
  <c r="J69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T177"/>
  <c r="R178"/>
  <c r="R177"/>
  <c r="P178"/>
  <c r="P177"/>
  <c r="BK178"/>
  <c r="BK177"/>
  <c r="J177"/>
  <c r="J178"/>
  <c r="BE178"/>
  <c r="J68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2"/>
  <c r="BH172"/>
  <c r="BG172"/>
  <c r="BF172"/>
  <c r="T172"/>
  <c r="T171"/>
  <c r="R172"/>
  <c r="R171"/>
  <c r="P172"/>
  <c r="P171"/>
  <c r="BK172"/>
  <c r="BK171"/>
  <c r="J171"/>
  <c r="J172"/>
  <c r="BE172"/>
  <c r="J67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7"/>
  <c r="BH167"/>
  <c r="BG167"/>
  <c r="BF167"/>
  <c r="T167"/>
  <c r="T166"/>
  <c r="T165"/>
  <c r="R167"/>
  <c r="R166"/>
  <c r="R165"/>
  <c r="P167"/>
  <c r="P166"/>
  <c r="P165"/>
  <c r="BK167"/>
  <c r="BK166"/>
  <c r="J166"/>
  <c r="BK165"/>
  <c r="J165"/>
  <c r="J167"/>
  <c r="BE167"/>
  <c r="J66"/>
  <c r="J65"/>
  <c r="BI164"/>
  <c r="BH164"/>
  <c r="BG164"/>
  <c r="BF164"/>
  <c r="T164"/>
  <c r="T163"/>
  <c r="R164"/>
  <c r="R163"/>
  <c r="P164"/>
  <c r="P163"/>
  <c r="BK164"/>
  <c r="BK163"/>
  <c r="J163"/>
  <c r="J164"/>
  <c r="BE164"/>
  <c r="J64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T155"/>
  <c r="R156"/>
  <c r="R155"/>
  <c r="P156"/>
  <c r="P155"/>
  <c r="BK156"/>
  <c r="BK155"/>
  <c r="J155"/>
  <c r="J156"/>
  <c r="BE156"/>
  <c r="J63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20"/>
  <c r="BH120"/>
  <c r="BG120"/>
  <c r="BF120"/>
  <c r="T120"/>
  <c r="T119"/>
  <c r="R120"/>
  <c r="R119"/>
  <c r="P120"/>
  <c r="P119"/>
  <c r="BK120"/>
  <c r="BK119"/>
  <c r="J119"/>
  <c r="J120"/>
  <c r="BE120"/>
  <c r="J62"/>
  <c r="BI118"/>
  <c r="BH118"/>
  <c r="BG118"/>
  <c r="BF118"/>
  <c r="T118"/>
  <c r="R118"/>
  <c r="P118"/>
  <c r="BK118"/>
  <c r="J118"/>
  <c r="BE118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F37"/>
  <c i="1" r="BD56"/>
  <c i="3" r="BH100"/>
  <c r="F36"/>
  <c i="1" r="BC56"/>
  <c i="3" r="BG100"/>
  <c r="F35"/>
  <c i="1" r="BB56"/>
  <c i="3" r="BF100"/>
  <c r="J34"/>
  <c i="1" r="AW56"/>
  <c i="3" r="F34"/>
  <c i="1" r="BA56"/>
  <c i="3" r="T100"/>
  <c r="T99"/>
  <c r="T98"/>
  <c r="T97"/>
  <c r="R100"/>
  <c r="R99"/>
  <c r="R98"/>
  <c r="R97"/>
  <c r="P100"/>
  <c r="P99"/>
  <c r="P98"/>
  <c r="P97"/>
  <c i="1" r="AU56"/>
  <c i="3" r="BK100"/>
  <c r="BK99"/>
  <c r="J99"/>
  <c r="BK98"/>
  <c r="J98"/>
  <c r="BK97"/>
  <c r="J97"/>
  <c r="J59"/>
  <c r="J30"/>
  <c i="1" r="AG56"/>
  <c i="3" r="J100"/>
  <c r="BE100"/>
  <c r="J33"/>
  <c i="1" r="AV56"/>
  <c i="3" r="F33"/>
  <c i="1" r="AZ56"/>
  <c i="3" r="J61"/>
  <c r="J60"/>
  <c r="J94"/>
  <c r="J93"/>
  <c r="F93"/>
  <c r="F91"/>
  <c r="E89"/>
  <c r="J55"/>
  <c r="J54"/>
  <c r="F54"/>
  <c r="F52"/>
  <c r="E50"/>
  <c r="J39"/>
  <c r="J18"/>
  <c r="E18"/>
  <c r="F94"/>
  <c r="F55"/>
  <c r="J17"/>
  <c r="J12"/>
  <c r="J91"/>
  <c r="J52"/>
  <c r="E7"/>
  <c r="E87"/>
  <c r="E48"/>
  <c i="2" r="J37"/>
  <c r="J36"/>
  <c i="1" r="AY55"/>
  <c i="2" r="J35"/>
  <c i="1" r="AX55"/>
  <c i="2" r="BI255"/>
  <c r="BH255"/>
  <c r="BG255"/>
  <c r="BF255"/>
  <c r="T255"/>
  <c r="R255"/>
  <c r="P255"/>
  <c r="BK255"/>
  <c r="J255"/>
  <c r="BE255"/>
  <c r="BI254"/>
  <c r="BH254"/>
  <c r="BG254"/>
  <c r="BF254"/>
  <c r="T254"/>
  <c r="R254"/>
  <c r="P254"/>
  <c r="BK254"/>
  <c r="J254"/>
  <c r="BE254"/>
  <c r="BI251"/>
  <c r="BH251"/>
  <c r="BG251"/>
  <c r="BF251"/>
  <c r="T251"/>
  <c r="R251"/>
  <c r="P251"/>
  <c r="BK251"/>
  <c r="J251"/>
  <c r="BE251"/>
  <c r="BI249"/>
  <c r="BH249"/>
  <c r="BG249"/>
  <c r="BF249"/>
  <c r="T249"/>
  <c r="R249"/>
  <c r="P249"/>
  <c r="BK249"/>
  <c r="J249"/>
  <c r="BE249"/>
  <c r="BI247"/>
  <c r="BH247"/>
  <c r="BG247"/>
  <c r="BF247"/>
  <c r="T247"/>
  <c r="R247"/>
  <c r="P247"/>
  <c r="BK247"/>
  <c r="J247"/>
  <c r="BE247"/>
  <c r="BI244"/>
  <c r="BH244"/>
  <c r="BG244"/>
  <c r="BF244"/>
  <c r="T244"/>
  <c r="R244"/>
  <c r="P244"/>
  <c r="BK244"/>
  <c r="J244"/>
  <c r="BE244"/>
  <c r="BI243"/>
  <c r="BH243"/>
  <c r="BG243"/>
  <c r="BF243"/>
  <c r="T243"/>
  <c r="R243"/>
  <c r="P243"/>
  <c r="BK243"/>
  <c r="J243"/>
  <c r="BE243"/>
  <c r="BI241"/>
  <c r="BH241"/>
  <c r="BG241"/>
  <c r="BF241"/>
  <c r="T241"/>
  <c r="R241"/>
  <c r="P241"/>
  <c r="BK241"/>
  <c r="J241"/>
  <c r="BE241"/>
  <c r="BI239"/>
  <c r="BH239"/>
  <c r="BG239"/>
  <c r="BF239"/>
  <c r="T239"/>
  <c r="R239"/>
  <c r="P239"/>
  <c r="BK239"/>
  <c r="J239"/>
  <c r="BE239"/>
  <c r="BI237"/>
  <c r="BH237"/>
  <c r="BG237"/>
  <c r="BF237"/>
  <c r="T237"/>
  <c r="R237"/>
  <c r="P237"/>
  <c r="BK237"/>
  <c r="J237"/>
  <c r="BE237"/>
  <c r="BI234"/>
  <c r="BH234"/>
  <c r="BG234"/>
  <c r="BF234"/>
  <c r="T234"/>
  <c r="R234"/>
  <c r="P234"/>
  <c r="BK234"/>
  <c r="J234"/>
  <c r="BE234"/>
  <c r="BI232"/>
  <c r="BH232"/>
  <c r="BG232"/>
  <c r="BF232"/>
  <c r="T232"/>
  <c r="R232"/>
  <c r="P232"/>
  <c r="BK232"/>
  <c r="J232"/>
  <c r="BE232"/>
  <c r="BI229"/>
  <c r="BH229"/>
  <c r="BG229"/>
  <c r="BF229"/>
  <c r="T229"/>
  <c r="R229"/>
  <c r="P229"/>
  <c r="BK229"/>
  <c r="J229"/>
  <c r="BE229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BK227"/>
  <c r="J227"/>
  <c r="BE227"/>
  <c r="BI224"/>
  <c r="BH224"/>
  <c r="BG224"/>
  <c r="BF224"/>
  <c r="T224"/>
  <c r="R224"/>
  <c r="P224"/>
  <c r="BK224"/>
  <c r="J224"/>
  <c r="BE224"/>
  <c r="BI219"/>
  <c r="BH219"/>
  <c r="BG219"/>
  <c r="BF219"/>
  <c r="T219"/>
  <c r="T218"/>
  <c r="T217"/>
  <c r="R219"/>
  <c r="R218"/>
  <c r="R217"/>
  <c r="P219"/>
  <c r="P218"/>
  <c r="P217"/>
  <c r="BK219"/>
  <c r="BK218"/>
  <c r="J218"/>
  <c r="BK217"/>
  <c r="J217"/>
  <c r="J219"/>
  <c r="BE219"/>
  <c r="J73"/>
  <c r="J72"/>
  <c r="BI216"/>
  <c r="BH216"/>
  <c r="BG216"/>
  <c r="BF216"/>
  <c r="T216"/>
  <c r="R216"/>
  <c r="P216"/>
  <c r="BK216"/>
  <c r="J216"/>
  <c r="BE216"/>
  <c r="BI211"/>
  <c r="BH211"/>
  <c r="BG211"/>
  <c r="BF211"/>
  <c r="T211"/>
  <c r="T210"/>
  <c r="R211"/>
  <c r="R210"/>
  <c r="P211"/>
  <c r="P210"/>
  <c r="BK211"/>
  <c r="BK210"/>
  <c r="J210"/>
  <c r="J211"/>
  <c r="BE211"/>
  <c r="J71"/>
  <c r="BI207"/>
  <c r="BH207"/>
  <c r="BG207"/>
  <c r="BF207"/>
  <c r="T207"/>
  <c r="R207"/>
  <c r="P207"/>
  <c r="BK207"/>
  <c r="J207"/>
  <c r="BE207"/>
  <c r="BI204"/>
  <c r="BH204"/>
  <c r="BG204"/>
  <c r="BF204"/>
  <c r="T204"/>
  <c r="R204"/>
  <c r="P204"/>
  <c r="BK204"/>
  <c r="J204"/>
  <c r="BE204"/>
  <c r="BI201"/>
  <c r="BH201"/>
  <c r="BG201"/>
  <c r="BF201"/>
  <c r="T201"/>
  <c r="R201"/>
  <c r="P201"/>
  <c r="BK201"/>
  <c r="J201"/>
  <c r="BE201"/>
  <c r="BI198"/>
  <c r="BH198"/>
  <c r="BG198"/>
  <c r="BF198"/>
  <c r="T198"/>
  <c r="R198"/>
  <c r="P198"/>
  <c r="BK198"/>
  <c r="J198"/>
  <c r="BE198"/>
  <c r="BI195"/>
  <c r="BH195"/>
  <c r="BG195"/>
  <c r="BF195"/>
  <c r="T195"/>
  <c r="R195"/>
  <c r="P195"/>
  <c r="BK195"/>
  <c r="J195"/>
  <c r="BE195"/>
  <c r="BI192"/>
  <c r="BH192"/>
  <c r="BG192"/>
  <c r="BF192"/>
  <c r="T192"/>
  <c r="R192"/>
  <c r="P192"/>
  <c r="BK192"/>
  <c r="J192"/>
  <c r="BE192"/>
  <c r="BI189"/>
  <c r="BH189"/>
  <c r="BG189"/>
  <c r="BF189"/>
  <c r="T189"/>
  <c r="R189"/>
  <c r="P189"/>
  <c r="BK189"/>
  <c r="J189"/>
  <c r="BE189"/>
  <c r="BI186"/>
  <c r="BH186"/>
  <c r="BG186"/>
  <c r="BF186"/>
  <c r="T186"/>
  <c r="R186"/>
  <c r="P186"/>
  <c r="BK186"/>
  <c r="J186"/>
  <c r="BE186"/>
  <c r="BI183"/>
  <c r="BH183"/>
  <c r="BG183"/>
  <c r="BF183"/>
  <c r="T183"/>
  <c r="R183"/>
  <c r="P183"/>
  <c r="BK183"/>
  <c r="J183"/>
  <c r="BE183"/>
  <c r="BI180"/>
  <c r="BH180"/>
  <c r="BG180"/>
  <c r="BF180"/>
  <c r="T180"/>
  <c r="T179"/>
  <c r="R180"/>
  <c r="R179"/>
  <c r="P180"/>
  <c r="P179"/>
  <c r="BK180"/>
  <c r="BK179"/>
  <c r="J179"/>
  <c r="J180"/>
  <c r="BE180"/>
  <c r="J70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3"/>
  <c r="BH173"/>
  <c r="BG173"/>
  <c r="BF173"/>
  <c r="T173"/>
  <c r="R173"/>
  <c r="P173"/>
  <c r="BK173"/>
  <c r="J173"/>
  <c r="BE173"/>
  <c r="BI170"/>
  <c r="BH170"/>
  <c r="BG170"/>
  <c r="BF170"/>
  <c r="T170"/>
  <c r="T169"/>
  <c r="R170"/>
  <c r="R169"/>
  <c r="P170"/>
  <c r="P169"/>
  <c r="BK170"/>
  <c r="BK169"/>
  <c r="J169"/>
  <c r="J170"/>
  <c r="BE170"/>
  <c r="J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49"/>
  <c r="BH149"/>
  <c r="BG149"/>
  <c r="BF149"/>
  <c r="T149"/>
  <c r="T148"/>
  <c r="R149"/>
  <c r="R148"/>
  <c r="P149"/>
  <c r="P148"/>
  <c r="BK149"/>
  <c r="BK148"/>
  <c r="J148"/>
  <c r="J149"/>
  <c r="BE149"/>
  <c r="J68"/>
  <c r="BI145"/>
  <c r="BH145"/>
  <c r="BG145"/>
  <c r="BF145"/>
  <c r="T145"/>
  <c r="T144"/>
  <c r="R145"/>
  <c r="R144"/>
  <c r="P145"/>
  <c r="P144"/>
  <c r="BK145"/>
  <c r="BK144"/>
  <c r="J144"/>
  <c r="J145"/>
  <c r="BE145"/>
  <c r="J67"/>
  <c r="BI141"/>
  <c r="BH141"/>
  <c r="BG141"/>
  <c r="BF141"/>
  <c r="T141"/>
  <c r="R141"/>
  <c r="P141"/>
  <c r="BK141"/>
  <c r="J141"/>
  <c r="BE141"/>
  <c r="BI137"/>
  <c r="BH137"/>
  <c r="BG137"/>
  <c r="BF137"/>
  <c r="T137"/>
  <c r="T136"/>
  <c r="T135"/>
  <c r="R137"/>
  <c r="R136"/>
  <c r="R135"/>
  <c r="P137"/>
  <c r="P136"/>
  <c r="P135"/>
  <c r="BK137"/>
  <c r="BK136"/>
  <c r="J136"/>
  <c r="BK135"/>
  <c r="J135"/>
  <c r="J137"/>
  <c r="BE137"/>
  <c r="J66"/>
  <c r="J65"/>
  <c r="BI134"/>
  <c r="BH134"/>
  <c r="BG134"/>
  <c r="BF134"/>
  <c r="T134"/>
  <c r="T133"/>
  <c r="R134"/>
  <c r="R133"/>
  <c r="P134"/>
  <c r="P133"/>
  <c r="BK134"/>
  <c r="BK133"/>
  <c r="J133"/>
  <c r="J134"/>
  <c r="BE134"/>
  <c r="J64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T126"/>
  <c r="R127"/>
  <c r="R126"/>
  <c r="P127"/>
  <c r="P126"/>
  <c r="BK127"/>
  <c r="BK126"/>
  <c r="J126"/>
  <c r="J127"/>
  <c r="BE127"/>
  <c r="J63"/>
  <c r="BI123"/>
  <c r="BH123"/>
  <c r="BG123"/>
  <c r="BF123"/>
  <c r="T123"/>
  <c r="R123"/>
  <c r="P123"/>
  <c r="BK123"/>
  <c r="J123"/>
  <c r="BE123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06"/>
  <c r="BH106"/>
  <c r="BG106"/>
  <c r="BF106"/>
  <c r="T106"/>
  <c r="T105"/>
  <c r="R106"/>
  <c r="R105"/>
  <c r="P106"/>
  <c r="P105"/>
  <c r="BK106"/>
  <c r="BK105"/>
  <c r="J105"/>
  <c r="J106"/>
  <c r="BE106"/>
  <c r="J62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F37"/>
  <c i="1" r="BD55"/>
  <c i="2" r="BH96"/>
  <c r="F36"/>
  <c i="1" r="BC55"/>
  <c i="2" r="BG96"/>
  <c r="F35"/>
  <c i="1" r="BB55"/>
  <c i="2" r="BF96"/>
  <c r="J34"/>
  <c i="1" r="AW55"/>
  <c i="2" r="F34"/>
  <c i="1" r="BA55"/>
  <c i="2" r="T96"/>
  <c r="T95"/>
  <c r="T94"/>
  <c r="T93"/>
  <c r="R96"/>
  <c r="R95"/>
  <c r="R94"/>
  <c r="R93"/>
  <c r="P96"/>
  <c r="P95"/>
  <c r="P94"/>
  <c r="P93"/>
  <c i="1" r="AU55"/>
  <c i="2" r="BK96"/>
  <c r="BK95"/>
  <c r="J95"/>
  <c r="BK94"/>
  <c r="J94"/>
  <c r="BK93"/>
  <c r="J93"/>
  <c r="J59"/>
  <c r="J30"/>
  <c i="1" r="AG55"/>
  <c i="2" r="J96"/>
  <c r="BE96"/>
  <c r="J33"/>
  <c i="1" r="AV55"/>
  <c i="2" r="F33"/>
  <c i="1" r="AZ55"/>
  <c i="2" r="J61"/>
  <c r="J60"/>
  <c r="J90"/>
  <c r="J89"/>
  <c r="F89"/>
  <c r="F87"/>
  <c r="E85"/>
  <c r="J55"/>
  <c r="J54"/>
  <c r="F54"/>
  <c r="F52"/>
  <c r="E50"/>
  <c r="J39"/>
  <c r="J18"/>
  <c r="E18"/>
  <c r="F90"/>
  <c r="F55"/>
  <c r="J17"/>
  <c r="J12"/>
  <c r="J87"/>
  <c r="J52"/>
  <c r="E7"/>
  <c r="E83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<sst xmlns="http://schemas.openxmlformats.org/spreadsheetml/2006/main">
  <si>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</si>
  <si>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</si>
  <si>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</si>
  <si>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</si>
  <si>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</si>
  <si>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{9b8d5fde-e38f-412e-b21f-deeadd086693}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</si>
  <si>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</si>
  <si>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</si>
  <si>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</si>
  <si>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</si>
  <si>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</si>
  <si>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</si>
  <si>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</si>
  <si>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</si>
  <si>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2019/002/3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</si>
  <si>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</si>
  <si>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</si>
  <si>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Realizace úspor energie - OLÚ Jevíčko, Pavilon S+koridor, 9.5.2019</t>
  </si>
  <si>
    <t>0,1</t>
  </si>
  <si>
    <t>KSO:</t>
  </si>
  <si>
    <t>801 13</t>
  </si>
  <si>
    <t>CC-CZ:</t>
  </si>
  <si>
    <t>1264</t>
  </si>
  <si>
    <t>1</t>
  </si>
  <si>
    <t>Místo:</t>
  </si>
  <si>
    <t>Jevíčko</t>
  </si>
  <si>
    <t>Datum:</t>
  </si>
  <si>
    <t>17. 1. 2019</t>
  </si>
  <si>
    <t>10</t>
  </si>
  <si>
    <t>CZ-CPV:</t>
  </si>
  <si>
    <t>45215000-7</t>
  </si>
  <si>
    <t>CZ-CPA:</t>
  </si>
  <si>
    <t>41.00.48</t>
  </si>
  <si>
    <t>100</t>
  </si>
  <si>
    <t>Zadavatel:</t>
  </si>
  <si>
    <t>IČ:</t>
  </si>
  <si>
    <t>Pardubický kraj</t>
  </si>
  <si>
    <t>DIČ:</t>
  </si>
  <si>
    <t>Uchazeč:</t>
  </si>
  <si>
    <t>Vyplň údaj</t>
  </si>
  <si>
    <t>Projektant:</t>
  </si>
  <si>
    <t>Projecticon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</si>
  <si>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</si>
  <si>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</si>
  <si>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</si>
  <si>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</si>
  <si>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</si>
  <si>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</si>
  <si>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</si>
  <si>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</si>
  <si>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</si>
  <si>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</si>
  <si>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</si>
  <si>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</si>
  <si>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</si>
  <si>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</si>
  <si>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</si>
  <si>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</si>
  <si>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</si>
  <si>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</si>
  <si>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</si>
  <si>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</si>
  <si>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</si>
  <si>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</si>
  <si>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</si>
  <si>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</si>
  <si>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</si>
  <si>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</si>
  <si>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</si>
  <si>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</si>
  <si>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</si>
  <si>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</si>
  <si>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</si>
  <si>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</si>
  <si>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</si>
  <si>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</si>
  <si>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</si>
  <si>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</si>
  <si>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</si>
  <si>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</si>
  <si>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</si>
  <si>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</si>
  <si>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</si>
  <si>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</si>
  <si>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</si>
  <si>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</si>
  <si>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SO 01 Koridor</t>
  </si>
  <si>
    <t>STA</t>
  </si>
  <si>
    <t>{9a67c1dd-ffbb-43c3-9c45-c3c685f2845f}</t>
  </si>
  <si>
    <t>2</t>
  </si>
  <si>
    <t>SO 02</t>
  </si>
  <si>
    <t>SO 02 Pavilon S</t>
  </si>
  <si>
    <t>{622f3a11-8bc9-4fd6-ba86-03c425bf32eb}</t>
  </si>
  <si>
    <t>VRN</t>
  </si>
  <si>
    <t>Vedlejší a ostatní náklady</t>
  </si>
  <si>
    <t>{192decd0-f4b3-44d9-adf1-08849b8d5d52}</t>
  </si>
  <si>
    <t>svorky_SS_1</t>
  </si>
  <si>
    <t>svorky SS</t>
  </si>
  <si>
    <t>4</t>
  </si>
  <si>
    <t>svorky_SJ_SZ_1</t>
  </si>
  <si>
    <t>svorky_SJ_SZ</t>
  </si>
  <si>
    <t>KRYCÍ LIST SOUPISU PRACÍ</t>
  </si>
  <si>
    <t>úhelník_1</t>
  </si>
  <si>
    <t>úhelník</t>
  </si>
  <si>
    <t>Objekt:</t>
  </si>
  <si>
    <t>SO 01 - SO 01 Koridor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</si>
  <si>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</si>
  <si>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</si>
  <si>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</si>
  <si>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</si>
  <si>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</si>
  <si>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</si>
  <si>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</si>
  <si>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</si>
  <si>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</si>
  <si>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</si>
  <si>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</si>
  <si>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</si>
  <si>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</si>
  <si>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</si>
  <si>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</si>
  <si>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</si>
  <si>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</si>
  <si>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</si>
  <si>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21-M - Elektromontáže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</si>
  <si>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</si>
  <si>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</si>
  <si>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</si>
  <si>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</si>
  <si>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</si>
  <si>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</si>
  <si>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</si>
  <si>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</si>
  <si>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</si>
  <si>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</si>
  <si>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</si>
  <si>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</si>
  <si>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</si>
  <si>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</si>
  <si>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</si>
  <si>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</si>
  <si>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</si>
  <si>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</si>
  <si>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</si>
  <si>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611325411</t>
  </si>
  <si>
    <t>Oprava vnitřní vápenocementové hladké omítky stropů v rozsahu plochy do 10%</t>
  </si>
  <si>
    <t>m2</t>
  </si>
  <si>
    <t>CS ÚRS 2019 01</t>
  </si>
  <si>
    <t>-1901682724</t>
  </si>
  <si>
    <t>VV</t>
  </si>
  <si>
    <t>"odhad - oprav vnitřních omítek" 125</t>
  </si>
  <si>
    <t>612325302</t>
  </si>
  <si>
    <t>Vápenocementová štuková omítka ostění nebo nadpraží</t>
  </si>
  <si>
    <t>-70607883</t>
  </si>
  <si>
    <t>"odhad - opravy ostění a nadpráží " 36</t>
  </si>
  <si>
    <t>3</t>
  </si>
  <si>
    <t>619995001</t>
  </si>
  <si>
    <t>Začištění omítek kolem oken, dveří, podlah nebo obkladů</t>
  </si>
  <si>
    <t>m</t>
  </si>
  <si>
    <t>-27325086</t>
  </si>
  <si>
    <t>"O001, O016 a O017" 1,29+2,39*2*2+1,79*3,02*2</t>
  </si>
  <si>
    <t>629991011</t>
  </si>
  <si>
    <t>Zakrytí výplní otvorů a svislých ploch fólií přilepenou lepící páskou</t>
  </si>
  <si>
    <t>-1179291922</t>
  </si>
  <si>
    <t>1,79*3,02+2,01*2,49*4+2,32*2,49*2+1,95*2,45*2+2,32*2,49*2+2,01*2,49*4+ 1,29*2,39*2</t>
  </si>
  <si>
    <t>5</t>
  </si>
  <si>
    <t>629991R01</t>
  </si>
  <si>
    <t>P2 D+M samolepící siluety dravců na okna, různé druhy</t>
  </si>
  <si>
    <t>kus</t>
  </si>
  <si>
    <t>1799956348</t>
  </si>
  <si>
    <t>9</t>
  </si>
  <si>
    <t>Ostatní konstrukce a práce, bourání</t>
  </si>
  <si>
    <t>941111131</t>
  </si>
  <si>
    <t>Montáž lešení řadového trubkového lehkého s podlahami zatížení do 200 kg/m2 š do 1,5 m v do 10 m</t>
  </si>
  <si>
    <t>-1254570009</t>
  </si>
  <si>
    <t>"Jižní strana"</t>
  </si>
  <si>
    <t>(12,2+6,5+0,85+3+5,5+3+1+7+11,5)*6,9</t>
  </si>
  <si>
    <t>"severní strana"</t>
  </si>
  <si>
    <t>5,5*3,5</t>
  </si>
  <si>
    <t>Součet</t>
  </si>
  <si>
    <t>7</t>
  </si>
  <si>
    <t>941111231</t>
  </si>
  <si>
    <t>Příplatek k lešení řadovému trubkovému lehkému s podlahami š 1,5 m v 10 m za první a ZKD den použití</t>
  </si>
  <si>
    <t>868683762</t>
  </si>
  <si>
    <t>368,045*90</t>
  </si>
  <si>
    <t>8</t>
  </si>
  <si>
    <t>941111831</t>
  </si>
  <si>
    <t>Demontáž lešení řadového trubkového lehkého s podlahami zatížení do 200 kg/m2 š do 1,5 m v do 10 m</t>
  </si>
  <si>
    <t>1915748737</t>
  </si>
  <si>
    <t>944- R01</t>
  </si>
  <si>
    <t>Lešení lehké vnitřní pojízdné</t>
  </si>
  <si>
    <t>kpl</t>
  </si>
  <si>
    <t>-105522356</t>
  </si>
  <si>
    <t>783000103</t>
  </si>
  <si>
    <t>Ochrana podlah nebo vodorovných ploch při provádění nátěrů položením fólie</t>
  </si>
  <si>
    <t>16</t>
  </si>
  <si>
    <t>-511320186</t>
  </si>
  <si>
    <t>11</t>
  </si>
  <si>
    <t>M</t>
  </si>
  <si>
    <t>58124844</t>
  </si>
  <si>
    <t>fólie pro malířské potřeby zakrývací tl 25µ 4x5m</t>
  </si>
  <si>
    <t>32</t>
  </si>
  <si>
    <t>1702889692</t>
  </si>
  <si>
    <t>220,8*1,05 'Přepočtené koeficientem množství</t>
  </si>
  <si>
    <t>12</t>
  </si>
  <si>
    <t>952901111</t>
  </si>
  <si>
    <t>Vyčištění budov bytové a občanské výstavby při výšce podlaží do 4 m</t>
  </si>
  <si>
    <t>129551951</t>
  </si>
  <si>
    <t>"koridor plocha"</t>
  </si>
  <si>
    <t>21*3*2+5,5*8,6+2,5*2,5*4+4,5*2,5*2</t>
  </si>
  <si>
    <t>13</t>
  </si>
  <si>
    <t>968062456</t>
  </si>
  <si>
    <t>Vybourání dřevěných dveřních zárubní pl přes 2 m2</t>
  </si>
  <si>
    <t>-1600088645</t>
  </si>
  <si>
    <t>O01</t>
  </si>
  <si>
    <t>1,79*3,02</t>
  </si>
  <si>
    <t>997</t>
  </si>
  <si>
    <t>Přesun sutě</t>
  </si>
  <si>
    <t>14</t>
  </si>
  <si>
    <t>997013157</t>
  </si>
  <si>
    <t>Vnitrostaveništní doprava suti a vybouraných hmot pro budovy v do 24 m s omezením mechanizace</t>
  </si>
  <si>
    <t>t</t>
  </si>
  <si>
    <t>-1102644015</t>
  </si>
  <si>
    <t>997013501</t>
  </si>
  <si>
    <t>Odvoz suti a vybouraných hmot na skládku nebo meziskládku do 1 km se složením</t>
  </si>
  <si>
    <t>-469050639</t>
  </si>
  <si>
    <t>997013509</t>
  </si>
  <si>
    <t>Příplatek k odvozu suti a vybouraných hmot na skládku ZKD 1 km přes 1 km</t>
  </si>
  <si>
    <t>-52770363</t>
  </si>
  <si>
    <t>15*1,164</t>
  </si>
  <si>
    <t>17</t>
  </si>
  <si>
    <t>997013804</t>
  </si>
  <si>
    <t>Poplatek za uložení na skládce (skládkovné) stavebního odpadu ze skla kód odpadu 170 202</t>
  </si>
  <si>
    <t>1667570708</t>
  </si>
  <si>
    <t>18</t>
  </si>
  <si>
    <t>997013811</t>
  </si>
  <si>
    <t>Poplatek za uložení na skládce (skládkovné) stavebního odpadu dřevěného kód odpadu 170 201</t>
  </si>
  <si>
    <t>818631968</t>
  </si>
  <si>
    <t>998</t>
  </si>
  <si>
    <t>Přesun hmot</t>
  </si>
  <si>
    <t>19</t>
  </si>
  <si>
    <t>998018003</t>
  </si>
  <si>
    <t>Přesun hmot ruční pro budovy v do 24 m</t>
  </si>
  <si>
    <t>2128865752</t>
  </si>
  <si>
    <t>PSV</t>
  </si>
  <si>
    <t>Práce a dodávky PSV</t>
  </si>
  <si>
    <t>764</t>
  </si>
  <si>
    <t>Konstrukce klempířské</t>
  </si>
  <si>
    <t>20</t>
  </si>
  <si>
    <t>764 - R01</t>
  </si>
  <si>
    <t>Údržba a očištění stávajících Cu parapetů</t>
  </si>
  <si>
    <t>-1289684655</t>
  </si>
  <si>
    <t>"parapet průběžný, š. do 300 mm" (12,2+6,5+7+11,5)</t>
  </si>
  <si>
    <t>"parapet pod okny. š. do 300 mm, O08 a O09" (2*2)</t>
  </si>
  <si>
    <t>764 - R02</t>
  </si>
  <si>
    <t>Oplechování parapetů - doplnění</t>
  </si>
  <si>
    <t>-2027713444</t>
  </si>
  <si>
    <t>V místě stávajího poškozeného nebo chybějícího oplechování bude provedeno doplnění. Odhad 15%</t>
  </si>
  <si>
    <t>41,2*0,15</t>
  </si>
  <si>
    <t>765</t>
  </si>
  <si>
    <t>Krytina skládaná</t>
  </si>
  <si>
    <t>22</t>
  </si>
  <si>
    <t>765 - R01</t>
  </si>
  <si>
    <t>Oprava střešního pláště - částečná výměna, doplnění a oprava nevyhovujích částí</t>
  </si>
  <si>
    <t>-1381973885</t>
  </si>
  <si>
    <t>"odhad 15% "</t>
  </si>
  <si>
    <t>220,8*0,15</t>
  </si>
  <si>
    <t>766</t>
  </si>
  <si>
    <t>Konstrukce truhlářské</t>
  </si>
  <si>
    <t>23</t>
  </si>
  <si>
    <t>766691912</t>
  </si>
  <si>
    <t>Vyvěšení nebo zavěšení dřevěných křídel oken pl přes 1,5 m2</t>
  </si>
  <si>
    <t>-938722177</t>
  </si>
  <si>
    <t>"koridor"</t>
  </si>
  <si>
    <t>"O/002-005" 6*2*4</t>
  </si>
  <si>
    <t>"O/006-007" 6*2*2</t>
  </si>
  <si>
    <t>"O/008-009" 6*2*2</t>
  </si>
  <si>
    <t>"O/010-011" 6*2*2</t>
  </si>
  <si>
    <t>"O/012-015" 6*2*4</t>
  </si>
  <si>
    <t>24</t>
  </si>
  <si>
    <t>766691912.1</t>
  </si>
  <si>
    <t>Zavěšení dřevěných křídel oken pl přes 1,5 m2</t>
  </si>
  <si>
    <t>-338157558</t>
  </si>
  <si>
    <t>25</t>
  </si>
  <si>
    <t>766691915</t>
  </si>
  <si>
    <t>Vyvěšení nebo zavěšení dřevěných křídel dveří pl přes 2 m2</t>
  </si>
  <si>
    <t>-390694671</t>
  </si>
  <si>
    <t>26</t>
  </si>
  <si>
    <t>766 - R001</t>
  </si>
  <si>
    <t>O/001 D+M Kompletní výměna stávajících vchodových dřevěných dveří 1790x3020 mm - dle specifikace ve výpisu výplní v PD</t>
  </si>
  <si>
    <t>ks</t>
  </si>
  <si>
    <t>-938061829</t>
  </si>
  <si>
    <t>27</t>
  </si>
  <si>
    <t>766 - R002</t>
  </si>
  <si>
    <t>O/002-005 Truhlářská kompletní repase/částečná nebo úplná výměna stávajících dřevěných křídel kastlových oken 2010x2490 mm - dle specifikace ve výpisu výplní v PD</t>
  </si>
  <si>
    <t>1868612164</t>
  </si>
  <si>
    <t>28</t>
  </si>
  <si>
    <t>766 - R003</t>
  </si>
  <si>
    <t>O/006-007 Truhlářská kompletní repase/částečná nebo úplná výměna stávajících dřevěných křídel kastlových oken 2320x2490 mm - dle specifikace ve výpisu výplní v PD</t>
  </si>
  <si>
    <t>617720786</t>
  </si>
  <si>
    <t>29</t>
  </si>
  <si>
    <t>766 - R004</t>
  </si>
  <si>
    <t>O/008-009 Truhlářská kompletní repase/částečná nebo úplná výměna repase stávajících dřevěných křídel kastlových oken 1950x2450 mm - dle specifikace ve výpisu výplní v PD</t>
  </si>
  <si>
    <t>1089704288</t>
  </si>
  <si>
    <t>30</t>
  </si>
  <si>
    <t>766 - R005</t>
  </si>
  <si>
    <t>O/010-011 Truhlářská kompletní repase/částečná nebo úplná výměna repase stávajících dřevěných křídel kastlových oken 2320x2490 mm - dle specifikace ve výpisu výplní v PD</t>
  </si>
  <si>
    <t>-695135167</t>
  </si>
  <si>
    <t>31</t>
  </si>
  <si>
    <t>766 - R006</t>
  </si>
  <si>
    <t>O/012-015 Truhlářská kompletní repase/částečná nebo úplná výměna repase stávajících dřevěných křídel kastlových oken 2010x2490 mm - dle specifikace ve výpisu výplní v PD</t>
  </si>
  <si>
    <t>-72800555</t>
  </si>
  <si>
    <t>766 - R009</t>
  </si>
  <si>
    <t>Náklady na nedestruktivní označení demontovaných části</t>
  </si>
  <si>
    <t>-1489612831</t>
  </si>
  <si>
    <t>33</t>
  </si>
  <si>
    <t>766 - R010</t>
  </si>
  <si>
    <t>Náklady na manipulaci s opravovanými díly - převoz do dílny a zpět</t>
  </si>
  <si>
    <t>2002864522</t>
  </si>
  <si>
    <t>34</t>
  </si>
  <si>
    <t>766691931</t>
  </si>
  <si>
    <t>Seřízení dřevěného okenního nebo dveřního otvíracího a sklápěcího křídla</t>
  </si>
  <si>
    <t>738511295</t>
  </si>
  <si>
    <t>35</t>
  </si>
  <si>
    <t>998766202</t>
  </si>
  <si>
    <t>Přesun hmot procentní pro konstrukce truhlářské v objektech v do 12 m</t>
  </si>
  <si>
    <t>%</t>
  </si>
  <si>
    <t>-1593389149</t>
  </si>
  <si>
    <t>767</t>
  </si>
  <si>
    <t>Konstrukce zámečnické</t>
  </si>
  <si>
    <t>36</t>
  </si>
  <si>
    <t>767632811</t>
  </si>
  <si>
    <t>Demontáž posuvných hliníkových dveří plochy do 6 m2</t>
  </si>
  <si>
    <t>1413181949</t>
  </si>
  <si>
    <t>"O016"</t>
  </si>
  <si>
    <t>37</t>
  </si>
  <si>
    <t>968072246</t>
  </si>
  <si>
    <t>Vybourání kovových rámů oken jednoduchých včetně křídel pl do 4 m2</t>
  </si>
  <si>
    <t>-753517754</t>
  </si>
  <si>
    <t>"O017"</t>
  </si>
  <si>
    <t>1,29*2,39</t>
  </si>
  <si>
    <t>38</t>
  </si>
  <si>
    <t>766 - R007</t>
  </si>
  <si>
    <t>O/016 D+M hlinikových vstupní atomatické posuvné dveře 1290x2390 mm - dle specifikace ve výpisu výplní v PD</t>
  </si>
  <si>
    <t>1494068032</t>
  </si>
  <si>
    <t>39</t>
  </si>
  <si>
    <t>766 - R008</t>
  </si>
  <si>
    <t>O/017 D+M hliníkové okno 1290x2390 mm - dle specifikace ve výpisu výplní v PD</t>
  </si>
  <si>
    <t>-1536690145</t>
  </si>
  <si>
    <t>40</t>
  </si>
  <si>
    <t>998767202</t>
  </si>
  <si>
    <t>Přesun hmot procentní pro zámečnické konstrukce v objektech v do 12 m</t>
  </si>
  <si>
    <t>438967198</t>
  </si>
  <si>
    <t>783</t>
  </si>
  <si>
    <t>Dokončovací práce - nátěry</t>
  </si>
  <si>
    <t>41</t>
  </si>
  <si>
    <t>783106801</t>
  </si>
  <si>
    <t>Odstranění nátěrů z truhlářských konstrukcí obroušením</t>
  </si>
  <si>
    <t>1908109646</t>
  </si>
  <si>
    <t xml:space="preserve">Rámy  repas oken a dveří (přímo v objektu, ztížené podmínky, započítat do ceny)</t>
  </si>
  <si>
    <t>51,232</t>
  </si>
  <si>
    <t>42</t>
  </si>
  <si>
    <t>783106805</t>
  </si>
  <si>
    <t>Odstranění nátěrů z truhlářských konstrukcí opálením</t>
  </si>
  <si>
    <t>-1489603430</t>
  </si>
  <si>
    <t>43</t>
  </si>
  <si>
    <t>783101201</t>
  </si>
  <si>
    <t>Hrubé obroušení podkladu truhlářských konstrukcí před provedením nátěru</t>
  </si>
  <si>
    <t>-1082175032</t>
  </si>
  <si>
    <t>"rámy oken, š. do 400mm " (přímo v objektu, ztížené podmínky, započítat do ceny)</t>
  </si>
  <si>
    <t>((2*2,01+2*2,49)*8+(2*2,32+2,49*2)*4+(2*1,95+2*2,45)*2)*0,4</t>
  </si>
  <si>
    <t>44</t>
  </si>
  <si>
    <t>783122121</t>
  </si>
  <si>
    <t>Lokální tmelení truhlářských konstrukcí včetně přebroušení disperzním tmelem plochy do 50%</t>
  </si>
  <si>
    <t>646834217</t>
  </si>
  <si>
    <t>45</t>
  </si>
  <si>
    <t>783101403</t>
  </si>
  <si>
    <t>Oprášení podkladu truhlářských konstrukcí před provedením nátěru</t>
  </si>
  <si>
    <t>-748640497</t>
  </si>
  <si>
    <t>46</t>
  </si>
  <si>
    <t>783123101</t>
  </si>
  <si>
    <t>Jednonásobný napouštěcí akrylátový nátěr truhlářských konstrukcí</t>
  </si>
  <si>
    <t>-995179905</t>
  </si>
  <si>
    <t>47</t>
  </si>
  <si>
    <t>783123121</t>
  </si>
  <si>
    <t>Dvojnásobný napouštěcí fungicidní akrylátový nátěr truhlářských konstrukcí</t>
  </si>
  <si>
    <t>390492106</t>
  </si>
  <si>
    <t>48</t>
  </si>
  <si>
    <t>783124101</t>
  </si>
  <si>
    <t>Základní jednonásobný akrylátový nátěr truhlářských konstrukcí</t>
  </si>
  <si>
    <t>1184629628</t>
  </si>
  <si>
    <t>49</t>
  </si>
  <si>
    <t>783127101</t>
  </si>
  <si>
    <t>Krycí jednonásobný akrylátový nátěr truhlářských konstrukcí</t>
  </si>
  <si>
    <t>1934937562</t>
  </si>
  <si>
    <t>50</t>
  </si>
  <si>
    <t>783128101</t>
  </si>
  <si>
    <t>Lazurovací jednonásobný akrylátový nátěr truhlářských konstrukcí</t>
  </si>
  <si>
    <t>1739563705</t>
  </si>
  <si>
    <t>784</t>
  </si>
  <si>
    <t>Dokončovací práce - malby a tapety</t>
  </si>
  <si>
    <t>51</t>
  </si>
  <si>
    <t>784181121</t>
  </si>
  <si>
    <t>Hloubková jednonásobná penetrace podkladu v místnostech výšky do 3,80 m</t>
  </si>
  <si>
    <t>-1615809347</t>
  </si>
  <si>
    <t>"O001, O016 a O017 - oprava malby okolo demontovaných výplní" 1,29+2,39*2*2+1,79*3,02*2*2</t>
  </si>
  <si>
    <t>52</t>
  </si>
  <si>
    <t>784221101</t>
  </si>
  <si>
    <t>Dvojnásobné bílé malby ze směsí za sucha dobře otěruvzdorných v místnostech do 3,80 m</t>
  </si>
  <si>
    <t>1000042152</t>
  </si>
  <si>
    <t>Práce a dodávky M</t>
  </si>
  <si>
    <t>21-M</t>
  </si>
  <si>
    <t>Elektromontáže</t>
  </si>
  <si>
    <t>53</t>
  </si>
  <si>
    <t>210220101</t>
  </si>
  <si>
    <t>Montáž hromosvodného vedení svodových vodičů s podpěrami průměru do 10 mm</t>
  </si>
  <si>
    <t>64</t>
  </si>
  <si>
    <t>805459805</t>
  </si>
  <si>
    <t>P</t>
  </si>
  <si>
    <t>Poznámka k položce:_x000d_
Hromosvod na fasádě</t>
  </si>
  <si>
    <t>"plocha" 110</t>
  </si>
  <si>
    <t>"2 svodů"15</t>
  </si>
  <si>
    <t>vodič_1</t>
  </si>
  <si>
    <t>54</t>
  </si>
  <si>
    <t>354410770</t>
  </si>
  <si>
    <t>drát průměr 8 mm AlMgSi</t>
  </si>
  <si>
    <t>kg</t>
  </si>
  <si>
    <t>128</t>
  </si>
  <si>
    <t>-379396069</t>
  </si>
  <si>
    <t>Poznámka k položce:_x000d_
Hmotnost: 0,135 kg/m</t>
  </si>
  <si>
    <t>125*1,05</t>
  </si>
  <si>
    <t>55</t>
  </si>
  <si>
    <t>210220231</t>
  </si>
  <si>
    <t>Montáž tyčí jímacích délky do 3 m na stojan</t>
  </si>
  <si>
    <t>-1701895775</t>
  </si>
  <si>
    <t>56</t>
  </si>
  <si>
    <t>354411290a</t>
  </si>
  <si>
    <t xml:space="preserve">tyč jímací  JT 20 (trubka AlMgSi)</t>
  </si>
  <si>
    <t>1948522453</t>
  </si>
  <si>
    <t>57</t>
  </si>
  <si>
    <t>210220301</t>
  </si>
  <si>
    <t>Montáž svorek hromosvodných typu SS, SR 03 se 2 šrouby</t>
  </si>
  <si>
    <t>989807493</t>
  </si>
  <si>
    <t>"2 svody" 2*2</t>
  </si>
  <si>
    <t>58</t>
  </si>
  <si>
    <t>354420330</t>
  </si>
  <si>
    <t xml:space="preserve">svorka uzemnění  SS nerez spojovací</t>
  </si>
  <si>
    <t>-1113036909</t>
  </si>
  <si>
    <t>59</t>
  </si>
  <si>
    <t>210220302</t>
  </si>
  <si>
    <t>Montáž svorek hromosvodných typu ST, SJ, SK, SZ, SR 01, 02 se 3 a více šrouby</t>
  </si>
  <si>
    <t>-986334931</t>
  </si>
  <si>
    <t>60</t>
  </si>
  <si>
    <t>354420410</t>
  </si>
  <si>
    <t>svorka uzemnění SJ1b nerez k jímací tyči</t>
  </si>
  <si>
    <t>256</t>
  </si>
  <si>
    <t>1274651020</t>
  </si>
  <si>
    <t>61</t>
  </si>
  <si>
    <t>354420340</t>
  </si>
  <si>
    <t xml:space="preserve">svorka uzemnění  SZa nerez zkušební</t>
  </si>
  <si>
    <t>-190716254</t>
  </si>
  <si>
    <t>62</t>
  </si>
  <si>
    <t>210220362</t>
  </si>
  <si>
    <t>Montáž tyčí zemnicích délky do 4,5 m</t>
  </si>
  <si>
    <t>1272760924</t>
  </si>
  <si>
    <t>3*2</t>
  </si>
  <si>
    <t>63</t>
  </si>
  <si>
    <t>354420900</t>
  </si>
  <si>
    <t xml:space="preserve">tyč zemnící ZT 2,0  2m, FeZn</t>
  </si>
  <si>
    <t>1562734366</t>
  </si>
  <si>
    <t>210220372</t>
  </si>
  <si>
    <t>Montáž ochranných prvků - úhelníků nebo trubek do zdiva</t>
  </si>
  <si>
    <t>700857652</t>
  </si>
  <si>
    <t>"2 svody " 2*2</t>
  </si>
  <si>
    <t>65</t>
  </si>
  <si>
    <t>354418440</t>
  </si>
  <si>
    <t xml:space="preserve">držák ochranného úhelníku boční se středovým  vrutem DUDa-18 nerez</t>
  </si>
  <si>
    <t>-22784752</t>
  </si>
  <si>
    <t>úhelník_1*5</t>
  </si>
  <si>
    <t>66</t>
  </si>
  <si>
    <t>354418020</t>
  </si>
  <si>
    <t xml:space="preserve">úhelník ochranný  OU 1,7 nerez</t>
  </si>
  <si>
    <t>-109929500</t>
  </si>
  <si>
    <t>67</t>
  </si>
  <si>
    <t>210220411</t>
  </si>
  <si>
    <t>Montáž vedení hromosvodné - napínacích šroubů s okem včetně dodávky a vypnutí svodu</t>
  </si>
  <si>
    <t>-2050098130</t>
  </si>
  <si>
    <t>"2 svody "2*2</t>
  </si>
  <si>
    <t>68</t>
  </si>
  <si>
    <t>R- 001</t>
  </si>
  <si>
    <t>D+M podpěr vedení hromosvodu</t>
  </si>
  <si>
    <t xml:space="preserve">ks </t>
  </si>
  <si>
    <t>-1778559833</t>
  </si>
  <si>
    <t>69</t>
  </si>
  <si>
    <t>R-2102HZS</t>
  </si>
  <si>
    <t>Revize hromosvodu</t>
  </si>
  <si>
    <t>hod</t>
  </si>
  <si>
    <t>-616675644</t>
  </si>
  <si>
    <t>SO 02 - SO 02 Pavilon S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</si>
  <si>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</si>
  <si>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</si>
  <si>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</si>
  <si>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</si>
  <si>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787 - Dokončovací práce - zasklívání</t>
  </si>
  <si>
    <t>-815872575</t>
  </si>
  <si>
    <t>"odhad - opravy ostění a nadpráží " 98</t>
  </si>
  <si>
    <t>612325411</t>
  </si>
  <si>
    <t>Oprava vnitřní vápenocementové hladké omítky stěn v rozsahu plochy do 10%</t>
  </si>
  <si>
    <t>1946565099</t>
  </si>
  <si>
    <t>"odhad - oprav vnitřních omítek" 650</t>
  </si>
  <si>
    <t>2139671501</t>
  </si>
  <si>
    <t>Začištění u vyměňovaných rámu oken</t>
  </si>
  <si>
    <t>2.NP</t>
  </si>
  <si>
    <t>"O226,225" (1,2*2+2,31*2)</t>
  </si>
  <si>
    <t>3.NP</t>
  </si>
  <si>
    <t>"O303-317, 320-322, 341" (1,45*2+2,12*2)*4+(1,5*2+2,12*2)*2+(1,94*2+2,12*2)*3+(1,5*2+2,12*2)*2+(1,45*2+2,12*2)*4+(1,5*2+2,12*2)*2+(1,2*2+2,12*2)</t>
  </si>
  <si>
    <t>"344" (1,7*2+2,99*2)</t>
  </si>
  <si>
    <t>4.NP</t>
  </si>
  <si>
    <t>"O402-416, O441"</t>
  </si>
  <si>
    <t>((1,45*2+1,15*2)+(1,45*2+2,12*2)*2+(1,5*2+2,12*2)*2+(1,94*2+2,12*2)*2+(1,5*2+2,12*2)*2+(1,45*2+2,12*2)*2+(1,45*2+1,51*2)+(1,5*2+2,12*2))</t>
  </si>
  <si>
    <t>"O444" (1,7*2+3,03*2)</t>
  </si>
  <si>
    <t>5.NP</t>
  </si>
  <si>
    <t>"O501-O507" ((0,72*2+1,05*2)*6+(0,6*2+1,2*2))</t>
  </si>
  <si>
    <t>1590729865</t>
  </si>
  <si>
    <t>968062356</t>
  </si>
  <si>
    <t>Vybourání dřevěných rámů oken dvojitých včetně křídel pl do 4 m2</t>
  </si>
  <si>
    <t>1194160260</t>
  </si>
  <si>
    <t>Pouze vybourání rámu oken, vyvešení křídel je řešeno samostatnou položkou</t>
  </si>
  <si>
    <t>"O226,225" 1,2*2,31*2</t>
  </si>
  <si>
    <t>"O303-317, 320-322, 341" 1,45*2,12*4+1,5*2,12*2+1,94*2,12*3+1,5*2,12*2+1,45*2,12*4+1,5*2,12*2+1,2*2,12*3</t>
  </si>
  <si>
    <t>"344" 1,7*2,99</t>
  </si>
  <si>
    <t>"O402-416, 441"1,45*1,15+1,45*2,12*2+1,5*2,12*2+1,94*2,12*2+1,5*2,12*2+1,45*2,12*2+1,45*1,51+1,5*2,12</t>
  </si>
  <si>
    <t>"O444" 1,7*3,03</t>
  </si>
  <si>
    <t>941111132</t>
  </si>
  <si>
    <t>Montáž lešení řadového trubkového lehkého s podlahami zatížení do 200 kg/m2 š do 1,5 m v do 25 m</t>
  </si>
  <si>
    <t>-1010852109</t>
  </si>
  <si>
    <t>171,27*20,6</t>
  </si>
  <si>
    <t>941111232</t>
  </si>
  <si>
    <t>Příplatek k lešení řadovému trubkovému lehkému s podlahami š 1,5 m v 25 m za první a ZKD den použití</t>
  </si>
  <si>
    <t>-794565886</t>
  </si>
  <si>
    <t>"Uvažováno postupné přistavování po patrech"</t>
  </si>
  <si>
    <t>"1.NP" 171,27*5,6*300</t>
  </si>
  <si>
    <t>"1.NP+2.NP" 171,27*6,5*240</t>
  </si>
  <si>
    <t>"1.NP+2.NP+3.NP"171,27*4*150</t>
  </si>
  <si>
    <t>"1.NP - 4.NP"171,27*4,5*90</t>
  </si>
  <si>
    <t>941111832</t>
  </si>
  <si>
    <t>Demontáž lešení řadového trubkového lehkého s podlahami zatížení do 200 kg/m2 š do 1,5 m v do 25 m</t>
  </si>
  <si>
    <t>-1422855816</t>
  </si>
  <si>
    <t>944 - R01</t>
  </si>
  <si>
    <t xml:space="preserve">Lešení vnitřní lehké pojízdné </t>
  </si>
  <si>
    <t>-1511700847</t>
  </si>
  <si>
    <t>"pro vnitřní práce po celou dobu provádění prací"</t>
  </si>
  <si>
    <t>949411111</t>
  </si>
  <si>
    <t>Montáž schodišťových věží trubkových o půdorysné ploše do 10 m2 v do 10 m</t>
  </si>
  <si>
    <t>1832690928</t>
  </si>
  <si>
    <t>949411211</t>
  </si>
  <si>
    <t>Příplatek k schodišťovým věžím trubkovým do 10 m2 v do 20 m za první a ZKD den použití</t>
  </si>
  <si>
    <t>817587222</t>
  </si>
  <si>
    <t>30*6</t>
  </si>
  <si>
    <t>949411811</t>
  </si>
  <si>
    <t>Demontáž schodišťových věží trubkových o půdorysné ploše do 10 m2 v do 10 m</t>
  </si>
  <si>
    <t>2101169432</t>
  </si>
  <si>
    <t>1341346807</t>
  </si>
  <si>
    <t>645/2*4</t>
  </si>
  <si>
    <t>605190801</t>
  </si>
  <si>
    <t>637755234</t>
  </si>
  <si>
    <t>1290*1,05 'Přepočtené koeficientem množství</t>
  </si>
  <si>
    <t>1458107099</t>
  </si>
  <si>
    <t>-995984624</t>
  </si>
  <si>
    <t>-846861684</t>
  </si>
  <si>
    <t>12,157*15</t>
  </si>
  <si>
    <t>2017773500</t>
  </si>
  <si>
    <t>-91737393</t>
  </si>
  <si>
    <t>997013814</t>
  </si>
  <si>
    <t>Poplatek za uložení na skládce (skládkovné) stavebního odpadu izolací kód odpadu 170 604</t>
  </si>
  <si>
    <t>-1795950502</t>
  </si>
  <si>
    <t>93020922</t>
  </si>
  <si>
    <t>711</t>
  </si>
  <si>
    <t>Izolace proti vodě, vlhkosti a plynům</t>
  </si>
  <si>
    <t>711441559</t>
  </si>
  <si>
    <t>Provedení izolace proti tlakové vodě vodorovné přitavením pásu NAIP</t>
  </si>
  <si>
    <t>-1454796796</t>
  </si>
  <si>
    <t>KVK.2202</t>
  </si>
  <si>
    <t>Sklobit 40 mineral G200 S4</t>
  </si>
  <si>
    <t>1926236604</t>
  </si>
  <si>
    <t>645,5*1,15 'Přepočtené koeficientem množství</t>
  </si>
  <si>
    <t>998711203</t>
  </si>
  <si>
    <t>Přesun hmot procentní pro izolace proti vodě, vlhkosti a plynům v objektech v do 60 m</t>
  </si>
  <si>
    <t>-1583408570</t>
  </si>
  <si>
    <t>712</t>
  </si>
  <si>
    <t>Povlakové krytiny</t>
  </si>
  <si>
    <t>712461701</t>
  </si>
  <si>
    <t>Provedení povlakové krytiny střech do 30° fólií položenou volně</t>
  </si>
  <si>
    <t>-1835875491</t>
  </si>
  <si>
    <t>"D.1.1.3.9" 645,5</t>
  </si>
  <si>
    <t>28329324</t>
  </si>
  <si>
    <t>fólie kontaktní difuzně propustná pro doplňkovou hydroizolační vrstvu, třívrstvá mikroporézní PP 130-135g/m2</t>
  </si>
  <si>
    <t>-155591339</t>
  </si>
  <si>
    <t>998712103</t>
  </si>
  <si>
    <t>Přesun hmot tonážní tonážní pro krytiny povlakové v objektech v do 24 m</t>
  </si>
  <si>
    <t>1117222626</t>
  </si>
  <si>
    <t>713</t>
  </si>
  <si>
    <t>Izolace tepelné</t>
  </si>
  <si>
    <t>713110811</t>
  </si>
  <si>
    <t>Odstranění tepelné izolace stropů volně kladené z vláknitých materiálů tl do 100 mm</t>
  </si>
  <si>
    <t>-244260584</t>
  </si>
  <si>
    <t>713111111</t>
  </si>
  <si>
    <t>Montáž izolace tepelné vrchem stropů volně kladenými rohožemi, pásy, dílci, deskami</t>
  </si>
  <si>
    <t>1854881327</t>
  </si>
  <si>
    <t>63148106</t>
  </si>
  <si>
    <t>deska tepelně izolační minerální univerzální λ=0,038-0,039 tl 140mm</t>
  </si>
  <si>
    <t>1686304756</t>
  </si>
  <si>
    <t>645,523809523809*1,05 'Přepočtené koeficientem množství</t>
  </si>
  <si>
    <t>63148104</t>
  </si>
  <si>
    <t>deska tepelně izolační minerální univerzální λ=0,038-0,039 tl 100mm</t>
  </si>
  <si>
    <t>-849083307</t>
  </si>
  <si>
    <t>713-R01</t>
  </si>
  <si>
    <t>D+M Isover TRAM EPS tl. 240mm</t>
  </si>
  <si>
    <t>bm</t>
  </si>
  <si>
    <t>-948375178</t>
  </si>
  <si>
    <t>"trámový polystyren tl. 240 mm" (11,715*2+5,53*2+8,7*2+4,6*2+8,7*2+6,3*2+7,23*2+4,625*2+6,92*2+6,2*2+28,3*2+8,7*4+8*2)*1,1</t>
  </si>
  <si>
    <t>998713203</t>
  </si>
  <si>
    <t>Přesun hmot procentní pro izolace tepelné v objektech v do 24 m</t>
  </si>
  <si>
    <t>1382909102</t>
  </si>
  <si>
    <t>762</t>
  </si>
  <si>
    <t>Konstrukce tesařské</t>
  </si>
  <si>
    <t>762813110</t>
  </si>
  <si>
    <t>Montáž vrchního záklopu z desek dřevotřískových na sraz</t>
  </si>
  <si>
    <t>-1941943047</t>
  </si>
  <si>
    <t>"měřeno z D.1.1.3.9 - STR2" 135,5 *2</t>
  </si>
  <si>
    <t>60726282</t>
  </si>
  <si>
    <t>deska dřevoštěpková OSB 3 P+D broušená tl 15mm</t>
  </si>
  <si>
    <t>-673025810</t>
  </si>
  <si>
    <t>271*1,08 'Přepočtené koeficientem množství</t>
  </si>
  <si>
    <t>998762203</t>
  </si>
  <si>
    <t>Přesun hmot procentní pro kce tesařské v objektech v do 24 m</t>
  </si>
  <si>
    <t>-1204520949</t>
  </si>
  <si>
    <t>1565324044</t>
  </si>
  <si>
    <t>"O116, O105" 3,04*2</t>
  </si>
  <si>
    <t>"O115, O114, O106, O107" 1,35*4</t>
  </si>
  <si>
    <t>"O112, O113, O109, O108" 2,03*4</t>
  </si>
  <si>
    <t>"O111, O110" 1,84*2</t>
  </si>
  <si>
    <t>"O104" 1,25</t>
  </si>
  <si>
    <t>"O103, O118, O119, O120, O246, O248, O228, O342, O340, O319, O442, O440, O419-O422" 1,2*16</t>
  </si>
  <si>
    <t>"O142, O143, O140, O132-138, O123-O128" 1,23*16</t>
  </si>
  <si>
    <t>"O139" 1,06*1</t>
  </si>
  <si>
    <t>"O131" 1,67*1</t>
  </si>
  <si>
    <t>"O130,O129, O236, O238, O330, O332, O430, O432" 1,55*8</t>
  </si>
  <si>
    <t>"O122, O121" 0,92*2</t>
  </si>
  <si>
    <t>"O117" 1,53*1</t>
  </si>
  <si>
    <t>"O219-O223, O201-205" 1*9</t>
  </si>
  <si>
    <t>"O216-218, O206-208, O302" 1,45*7</t>
  </si>
  <si>
    <t>"O211 -213" 1,94*3</t>
  </si>
  <si>
    <t>"O249, O301, O343, O417, O401, O443 " 1,5*6</t>
  </si>
  <si>
    <t>"O244, O245, O230, O229, O338, O339, O323, O324, O438, O439, O423, O424" 1,03*12*0,4</t>
  </si>
  <si>
    <t>"O240-243, O231-235, O334-337, O325-329, O429" 1,33*19</t>
  </si>
  <si>
    <t>"O 239, O333, O433" 1,67*3</t>
  </si>
  <si>
    <t>"O237, O331, O431" 1,64*3</t>
  </si>
  <si>
    <t>"O434-O437, O425-428" 1,98*8</t>
  </si>
  <si>
    <t>Mezisoučet</t>
  </si>
  <si>
    <t>Parapet po obvodu budovy, š. do 200</t>
  </si>
  <si>
    <t>(6,6+1,4*4+2,4+1,35+0,625+1,25*3+0,625+1+3,7873+2,37+2,135*2+2,37+2,8+1,75+0,625+1,25*3+0,625+1,3+2,05)</t>
  </si>
  <si>
    <t>-1038827148</t>
  </si>
  <si>
    <t>V místech poškozeného nebo chybejícího oplechování bude provedeno doplnění</t>
  </si>
  <si>
    <t>Povrchová úprava stávajících venkovních parapetů. š. do 400 mm</t>
  </si>
  <si>
    <t xml:space="preserve">Odhad 15% doplnění </t>
  </si>
  <si>
    <t>(171,864+47,647)*0,15</t>
  </si>
  <si>
    <t>764236402</t>
  </si>
  <si>
    <t>Oplechování parapetů rovných mechanicky kotvené z Cu plechu rš 200 mm</t>
  </si>
  <si>
    <t>-2145274493</t>
  </si>
  <si>
    <t>Nové oplechování parapetů u replik oken, dle specifikace PD</t>
  </si>
  <si>
    <t>"K40-K45"0,75*6</t>
  </si>
  <si>
    <t>"K45" 1,5*1</t>
  </si>
  <si>
    <t>764236403</t>
  </si>
  <si>
    <t>Oplechování parapetů rovných mechanicky kotvené z Cu plechu rš 250 mm</t>
  </si>
  <si>
    <t>-1471286181</t>
  </si>
  <si>
    <t>"K01, K02, K18, K19, K20, K21, K38" 1,6*7</t>
  </si>
  <si>
    <t>"K03, K04, K05, K13, K14, K15, K16, K24, K25, K26, K34, K35, K36" 1,85*13</t>
  </si>
  <si>
    <t>"K06, K07, K11, K12, K17, K27,K28, K32, K33 " 1,9*10</t>
  </si>
  <si>
    <t>"K08, K09, K10, K29, K30, K31" 2,34*6</t>
  </si>
  <si>
    <t>"K22, K23, K37, K39" 2,1*4</t>
  </si>
  <si>
    <t>998764103</t>
  </si>
  <si>
    <t>Přesun hmot tonážní pro konstrukce klempířské v objektech v do 24 m</t>
  </si>
  <si>
    <t>-386288848</t>
  </si>
  <si>
    <t>-1663242396</t>
  </si>
  <si>
    <t>850*0,15</t>
  </si>
  <si>
    <t>765192811</t>
  </si>
  <si>
    <t>Demontáž střešního výlezu jakkékoliv plochy</t>
  </si>
  <si>
    <t>-1446748354</t>
  </si>
  <si>
    <t>766231113P77</t>
  </si>
  <si>
    <t>Montáž výlezu do půdního prostoru</t>
  </si>
  <si>
    <t>1850397622</t>
  </si>
  <si>
    <t>612331750.P77</t>
  </si>
  <si>
    <t>výlez do půdního prostoru 700x1200 min. U=0,90W/m2K</t>
  </si>
  <si>
    <t>1336005027</t>
  </si>
  <si>
    <t>766 - R02</t>
  </si>
  <si>
    <t>O/101 Truhlářská kompletní repase/částečná nebo úplná výměna stávajících dřevěných křídel dveří 1810x3510 mm - dle specifikace ve výpisu výplní v PD</t>
  </si>
  <si>
    <t>1089332347</t>
  </si>
  <si>
    <t>766 - R01</t>
  </si>
  <si>
    <t>O/102 Truhlářská kompletní repase/částečná nebo úplná výměna stávajících dřevěných křídel dveří 1500x3130 mm - dle specifikace ve výpisu výplní v PD</t>
  </si>
  <si>
    <t>-769065741</t>
  </si>
  <si>
    <t>766 - R03</t>
  </si>
  <si>
    <t>O/103 Truhlářská kompletní repase/částečná nebo úplná výměna stávajících dřevěných křídel kastlových oken 1200x1830 mm - dle specifikace ve výpisu výplní v PD</t>
  </si>
  <si>
    <t>954917538</t>
  </si>
  <si>
    <t>766 - R04</t>
  </si>
  <si>
    <t>O/104 Truhlářská kompletní repase/částečná nebo úplná výměna stávajících dřevěných křídel kastlových oken 1250x1830 mm - dle specifikace ve výpisu výplní v PD</t>
  </si>
  <si>
    <t>-1159010657</t>
  </si>
  <si>
    <t>766 - R05</t>
  </si>
  <si>
    <t xml:space="preserve">O/105  Truhlářská kompletní repase/částečná nebo úplná výměna stávajících dřevěných křídel kastlových oken 3040x2180 mm - dle specifikace ve výpisu výplní v PD</t>
  </si>
  <si>
    <t>464182354</t>
  </si>
  <si>
    <t>766 - R06</t>
  </si>
  <si>
    <t>O/106 Truhlářská kompletní repase/částečná nebo úplná výměna stávajících dřevěných křídel kastlových oken 1350x2180 mm - dle specifikace ve výpisu výplní v PD</t>
  </si>
  <si>
    <t>228690590</t>
  </si>
  <si>
    <t>766 - R06.1</t>
  </si>
  <si>
    <t>O/107 Truhlářská kompletní repase/částečná nebo úplná výměna stávajících dřevěných křídel kastlových oken 1350x2180 mm - dle specifikace ve výpisu výplní v PD</t>
  </si>
  <si>
    <t>-2121652217</t>
  </si>
  <si>
    <t>766 - R07</t>
  </si>
  <si>
    <t>O/108 Truhlářská kompletní repase/částečná nebo úplná výměna stávajících dřevěných křídel kastlových oken 2030x2180 mm - dle specifikace ve výpisu výplní v PD</t>
  </si>
  <si>
    <t>1439015643</t>
  </si>
  <si>
    <t>766 - R08</t>
  </si>
  <si>
    <t>O/109, 113 Truhlářská kompletní repase/částečná nebo úplná výměna stávajících dřevěných křídel kastlových oken 2030x2180 mm - dle specifikace ve výpisu výplní v PD</t>
  </si>
  <si>
    <t>-1114651013</t>
  </si>
  <si>
    <t>766 - R09</t>
  </si>
  <si>
    <t>O/110-111 Truhlářská kompletní repase/částečná nebo úplná výměna stávajících dřevěných křídel kastlových oken 1840x2180 mm - dle specifikace ve výpisu výplní v PD</t>
  </si>
  <si>
    <t>665816550</t>
  </si>
  <si>
    <t>766 - R10</t>
  </si>
  <si>
    <t>O/112 Truhlářská kompletní repase/částečná nebo úplná výměna stávajících dřevěných křídel kastlových oken 2030x2180 mm - dle specifikace ve výpisu výplní v PD</t>
  </si>
  <si>
    <t>-1499640441</t>
  </si>
  <si>
    <t>766 - R11</t>
  </si>
  <si>
    <t>O/114 Truhlářská kompletní repase/částečná nebo úplná výměna stávajících dřevěných křídel kastlových oken 1350x2180 mm - dle specifikace ve výpisu výplní v PD</t>
  </si>
  <si>
    <t>322472765</t>
  </si>
  <si>
    <t>766 - R12</t>
  </si>
  <si>
    <t>O/115 Truhlářská kompletní repase/částečná nebo úplná výměna stávajících dřevěných křídel kastlových oken 1350x2180 mm - dle specifikace ve výpisu výplní v PD</t>
  </si>
  <si>
    <t>1581464126</t>
  </si>
  <si>
    <t>767 - R01</t>
  </si>
  <si>
    <t>O/116 Kompletní repase/částečná nebo úplná výměna stávajících kovových křídel kastlových oken 3040x2180 mm - dle specifikace ve výpisu výplní v PD</t>
  </si>
  <si>
    <t>993903176</t>
  </si>
  <si>
    <t>767 - R02</t>
  </si>
  <si>
    <t>O/117 Kompletní repase/částečná nebo úplná výměna stávajících dřevovkovových křídel kastlových oken 1530x2250 mm - dle specifikace ve výpisu výplní v PD</t>
  </si>
  <si>
    <t>-365729513</t>
  </si>
  <si>
    <t>767 - R03</t>
  </si>
  <si>
    <t>O/118 Kompletní repase/částečná nebo úplná výměna stávajících dřevovkovových křídel kastlových oken 1200x2250 mm - dle specifikace ve výpisu výplní v PD</t>
  </si>
  <si>
    <t>-1774000011</t>
  </si>
  <si>
    <t>766 - R13</t>
  </si>
  <si>
    <t>O/120 Truhlářská kompletní repase/částečná nebo úplná výměna stávajících dřevěných křídel kastlových oken 1200x1590 mm - dle specifikace ve výpisu výplní v PD</t>
  </si>
  <si>
    <t>-1824415749</t>
  </si>
  <si>
    <t>766 - R14</t>
  </si>
  <si>
    <t>O/121-122 Truhlářská kompletní repase/částečná nebo úplná výměna stávajících dřevěných křídel kastlových oken 920x1510 mm - dle specifikace ve výpisu výplní v PD</t>
  </si>
  <si>
    <t>-874488729</t>
  </si>
  <si>
    <t>766 - R15</t>
  </si>
  <si>
    <t xml:space="preserve">O/123-125  Truhlářská kompletní repase/částečná nebo úplná výměna stávajících dřevěných křídel kastlových oken 1200x1510 mm - dle specifikace ve výpisu výplní v PD</t>
  </si>
  <si>
    <t>857813733</t>
  </si>
  <si>
    <t>766 - R16</t>
  </si>
  <si>
    <t>O/126-128 Truhlářská kompletní repase/částečná nebo úplná výměna stávajících dřevěných křídel kastlových oken 1200x1510 mm - dle specifikace ve výpisu výplní v PD</t>
  </si>
  <si>
    <t>1990097733</t>
  </si>
  <si>
    <t>766 - R17</t>
  </si>
  <si>
    <t>O/129-130 Truhlářská kompletní repase/částečná nebo úplná výměna stávajících dřevěných křídel kastlových oken 1550x1510 mm - dle specifikace ve výpisu výplní v PD</t>
  </si>
  <si>
    <t>-1418183517</t>
  </si>
  <si>
    <t>766 - R18</t>
  </si>
  <si>
    <t>O/131 Truhlářská kompletní repase/částečná nebo úplná výměna stávajících dřevěných křídel kastlových oken 1670x1510 mm - dle specifikace ve výpisu výplní v PD</t>
  </si>
  <si>
    <t>1710470311</t>
  </si>
  <si>
    <t>766 - R19</t>
  </si>
  <si>
    <t xml:space="preserve">O/132, 135-136, 138,140-142   Truhlářská kompletní repase/částečná nebo úplná výměna stávajících dřevěných křídel kastlových oken 1230x2200 mm - dle specifikace ve výpisu výplní v PD</t>
  </si>
  <si>
    <t>1175833295</t>
  </si>
  <si>
    <t>70</t>
  </si>
  <si>
    <t>766 - R20</t>
  </si>
  <si>
    <t>O/133-134 Truhlářská kompletní repase/částečná nebo úplná výměna stávajících dřevěných křídel kastlových oken 1230x2200 mm - dle specifikace ve výpisu výplní v PD</t>
  </si>
  <si>
    <t>475055149</t>
  </si>
  <si>
    <t>71</t>
  </si>
  <si>
    <t>766 - R21</t>
  </si>
  <si>
    <t>O/137 Truhlářská kompletní repase/částečná nebo úplná výměna stávajících dřevěných křídel kastlových oken 1230x2200 mm - dle specifikace ve výpisu výplní v PD</t>
  </si>
  <si>
    <t>907560793</t>
  </si>
  <si>
    <t>72</t>
  </si>
  <si>
    <t>766 - R22</t>
  </si>
  <si>
    <t>O/139 Truhlářská kompletní repase/částečná nebo úplná výměna stávajících dřevěných křídel kastlových oken 1060x2020 mm - dle specifikace ve výpisu výplní v PD</t>
  </si>
  <si>
    <t>-544588437</t>
  </si>
  <si>
    <t>73</t>
  </si>
  <si>
    <t>766 - R23</t>
  </si>
  <si>
    <t xml:space="preserve">O/201-205, 219-223   Truhlářská kompletní repase/částečná nebo úplná výměna stávajících dřevěných křídel kastlových oken 1000x2120 mm - dle specifikace ve výpisu výplní v PD</t>
  </si>
  <si>
    <t>1596545298</t>
  </si>
  <si>
    <t>74</t>
  </si>
  <si>
    <t>766 - R24</t>
  </si>
  <si>
    <t xml:space="preserve">O/206-208, 216-218  Truhlářská kompletní replika dřevěného kastlového okna včetně rámu, podle původního 1450x2120mm - dle specifikace ve výpisu výplní v PD</t>
  </si>
  <si>
    <t>-1058325010</t>
  </si>
  <si>
    <t>75</t>
  </si>
  <si>
    <t>766 - R25</t>
  </si>
  <si>
    <t>O/209 a 215 Truhlářská kompletní repase/částečná nebo úplná výměna stávající sestavy oken a dveří na lodžii 2300x2900 mm - dle specifikace ve výpisu výplní v PD</t>
  </si>
  <si>
    <t>1734823037</t>
  </si>
  <si>
    <t>76</t>
  </si>
  <si>
    <t>766 - R26</t>
  </si>
  <si>
    <t>O/210 a 214 Truhlářská kompletní replika dřevěného kastlového okna včetně rámu, podle původního 2300x2900mm - dle specifikace ve výpisu výplní v PD</t>
  </si>
  <si>
    <t>2084936763</t>
  </si>
  <si>
    <t>77</t>
  </si>
  <si>
    <t>766 - R27</t>
  </si>
  <si>
    <t>O/211-213 Truhlářská kompletní repase/částečná nebo úplná výměna stávajících dřevěných křídel kastlových oken 1940x2120mm - dle specifikace ve výpisu výplní v PD</t>
  </si>
  <si>
    <t>-2140700760</t>
  </si>
  <si>
    <t>78</t>
  </si>
  <si>
    <t>766 - R28</t>
  </si>
  <si>
    <t>O/224 Truhlářská kompletní repase/částečná nebo úplná výměna stávajících dřevěných křídel kastlových dveří 1790x2900mm - dle specifikace ve výpisu výplní v PD</t>
  </si>
  <si>
    <t>862337629</t>
  </si>
  <si>
    <t>79</t>
  </si>
  <si>
    <t>766 - R29</t>
  </si>
  <si>
    <t xml:space="preserve">O/225  Truhlářská kompletní replika dřevěného kastlového okna včetně rámu, podle původního 1200x2130mm - dle specifikace ve výpisu výplní v PD</t>
  </si>
  <si>
    <t>-1305881783</t>
  </si>
  <si>
    <t>80</t>
  </si>
  <si>
    <t>7666 - R30</t>
  </si>
  <si>
    <t xml:space="preserve">O/226  Truhlářská kompletní replika dřevěného kastlového okna včetně rámu, podle původního 1200x2130mm - dle specifikace ve výpisu výplní v PD</t>
  </si>
  <si>
    <t>1912494132</t>
  </si>
  <si>
    <t>81</t>
  </si>
  <si>
    <t>766 - R31</t>
  </si>
  <si>
    <t>O/227 Truhlářská kompletní repase/částečná nebo úplná výměna stávajících dřevěných křídel kastlových dveří 2300x3080mm - dle specifikace ve výpisu výplní v PD</t>
  </si>
  <si>
    <t>625183130</t>
  </si>
  <si>
    <t>82</t>
  </si>
  <si>
    <t>766 - R32</t>
  </si>
  <si>
    <t>O/228 Truhlářská kompletní repase/částečná nebo úplná výměna stávajících dřevěných křídel kastlových oken 1200x2130 mm - dle specifikace ve výpisu výplní v PD</t>
  </si>
  <si>
    <t>-1354903784</t>
  </si>
  <si>
    <t>83</t>
  </si>
  <si>
    <t>766 - R33</t>
  </si>
  <si>
    <t>O/229 Truhlářská kompletní repase/částečná nebo úplná výměna stávajících dřevěných křídel kastlových oken 1030x2130mm - dle specifikace ve výpisu výplní v PD</t>
  </si>
  <si>
    <t>526134304</t>
  </si>
  <si>
    <t>84</t>
  </si>
  <si>
    <t>766 - R34</t>
  </si>
  <si>
    <t>O/230 Truhlářská kompletní repase/částečná nebo úplná výměna stávajících dřevěných křídel kastlových oken 1030x2130mm - dle specifikace ve výpisu výplní v PD</t>
  </si>
  <si>
    <t>493640991</t>
  </si>
  <si>
    <t>85</t>
  </si>
  <si>
    <t>7666 - R35</t>
  </si>
  <si>
    <t>O/231, 234, 235 Truhlářská kompletní repase/částečná nebo úplná výměna stávajících dřevěných křídel kastlových oken 1330x2130mm - dle specifikace ve výpisu výplní v PD</t>
  </si>
  <si>
    <t>1368214012</t>
  </si>
  <si>
    <t>86</t>
  </si>
  <si>
    <t>766 - R36</t>
  </si>
  <si>
    <t>O/232-233 Truhlářská kompletní repase/částečná nebo úplná výměna stávajících dřevěných křídel kastlových oken 1330x2130mm - dle specifikace ve výpisu výplní v PD</t>
  </si>
  <si>
    <t>-605611123</t>
  </si>
  <si>
    <t>87</t>
  </si>
  <si>
    <t>766 - R107</t>
  </si>
  <si>
    <t>O/236 Truhlářská kompletní repase/částečná nebo úplná výměna stávajících dřevěných křídel kastlových oken 1550x1510mm - dle specifikace ve výpisu výplní v PD</t>
  </si>
  <si>
    <t>-1655673285</t>
  </si>
  <si>
    <t>88</t>
  </si>
  <si>
    <t>766 - R106</t>
  </si>
  <si>
    <t>O/237 Truhlářská kompletní repase/částečná nebo úplná výměna stávajících dřevěných křídel kastlových oken 1640x2130mm - dle specifikace ve výpisu výplní v PD</t>
  </si>
  <si>
    <t>1015544712</t>
  </si>
  <si>
    <t>89</t>
  </si>
  <si>
    <t>766 - R108</t>
  </si>
  <si>
    <t>O/238 Truhlářská kompletní repase/částečná nebo úplná výměna stávajících dřevěných křídel kastlových oken 1550x1510mm - dle specifikace ve výpisu výplní v PD</t>
  </si>
  <si>
    <t>-540934010</t>
  </si>
  <si>
    <t>90</t>
  </si>
  <si>
    <t>766 - R109</t>
  </si>
  <si>
    <t>O/239 Truhlářská kompletní repase/částečná nebo úplná výměna stávajících dřevěných křídel kastlových oken 1670x1510mm - dle specifikace ve výpisu výplní v PD</t>
  </si>
  <si>
    <t>-1330528402</t>
  </si>
  <si>
    <t>91</t>
  </si>
  <si>
    <t>766 - R110</t>
  </si>
  <si>
    <t>O/240 Truhlářská kompletní repase/částečná nebo úplná výměna stávajících dřevěných křídel kastlových oken 1330x2130mm - dle specifikace ve výpisu výplní v PD</t>
  </si>
  <si>
    <t>-262275984</t>
  </si>
  <si>
    <t>92</t>
  </si>
  <si>
    <t>766 - R37</t>
  </si>
  <si>
    <t>O/241-242 Truhlářská kompletní repase/částečná nebo úplná výměna stávajících dřevěných křídel kastlových oken 1330x2130mm - dle specifikace ve výpisu výplní v PD</t>
  </si>
  <si>
    <t>394606867</t>
  </si>
  <si>
    <t>93</t>
  </si>
  <si>
    <t>766 - R38</t>
  </si>
  <si>
    <t>O/243 Truhlářská kompletní repase/částečná nebo úplná výměna stávajících dřevěných křídel kastlových oken 1330x2130mm - dle specifikace ve výpisu výplní v PD</t>
  </si>
  <si>
    <t>581404978</t>
  </si>
  <si>
    <t>94</t>
  </si>
  <si>
    <t>766 - R111</t>
  </si>
  <si>
    <t>O/244 Truhlářská kompletní repase/částečná nebo úplná výměna stávajících dřevěných křídel kastlových oken 1030x2130mm - dle specifikace ve výpisu výplní v PD</t>
  </si>
  <si>
    <t>1838519784</t>
  </si>
  <si>
    <t>95</t>
  </si>
  <si>
    <t>766 - R39</t>
  </si>
  <si>
    <t>O/245 Truhlářská kompletní repase/částečná nebo úplná výměna stávajících dřevěných křídel kastlových oken 1030x2130mm - dle specifikace ve výpisu výplní v PD</t>
  </si>
  <si>
    <t>-1608160113</t>
  </si>
  <si>
    <t>96</t>
  </si>
  <si>
    <t>766 - R40</t>
  </si>
  <si>
    <t>O/246 Truhlářská kompletní repase/částečná nebo úplná výměna stávajících dřevěných křídel kastlových oken 1200x2130mm - dle specifikace ve výpisu výplní v PD</t>
  </si>
  <si>
    <t>-60700745</t>
  </si>
  <si>
    <t>97</t>
  </si>
  <si>
    <t>766 - R41</t>
  </si>
  <si>
    <t>O/247 Truhlářská kompletní repase/částečná nebo úplná výměna stávajících dřevěných křídel kastlových dveří 2000x3090mm - dle specifikace ve výpisu výplní v PD</t>
  </si>
  <si>
    <t>-278639178</t>
  </si>
  <si>
    <t>98</t>
  </si>
  <si>
    <t>766 - R42</t>
  </si>
  <si>
    <t xml:space="preserve">O/248 Truhlářská kompletní repase/částečná nebo úplná výměna stávajících dřevěných křídel kastlových oken 1200x2130mm - dle specifikace ve výpisu výplní v PD </t>
  </si>
  <si>
    <t>-1888073388</t>
  </si>
  <si>
    <t>99</t>
  </si>
  <si>
    <t>766 - R43</t>
  </si>
  <si>
    <t>O/249 Truhlářská kompletní repase/částečná nebo úplná výměna stávajících dřevěných křídel kastlových oken 1500x2130mm - dle specifikace ve výpisu výplní v PD</t>
  </si>
  <si>
    <t>682675948</t>
  </si>
  <si>
    <t>766 - R44</t>
  </si>
  <si>
    <t>O/301 Truhlářská kompletní repase/částečná nebo úplná výměna stávajících dřevěných křídel kastlových oken 1500x2120mm - dle specifikace ve výpisu výplní v PD</t>
  </si>
  <si>
    <t>-686595230</t>
  </si>
  <si>
    <t>101</t>
  </si>
  <si>
    <t>766 - R45</t>
  </si>
  <si>
    <t>O/302 Truhlářská kompletní repase/částečná nebo úplná výměna stávajících dřevěných křídel kastlových oken 1450x1040mm - dle specifikace ve výpisu výplní v PD</t>
  </si>
  <si>
    <t>703099542</t>
  </si>
  <si>
    <t>102</t>
  </si>
  <si>
    <t>766 - R46</t>
  </si>
  <si>
    <t xml:space="preserve">O/303-305   Truhlářská kompletní replika dřevěného kastlového okna včetně rámu, podle původního 1450x2120mm - dle specifikace ve výpisu výplní v PD</t>
  </si>
  <si>
    <t>359103976</t>
  </si>
  <si>
    <t>103</t>
  </si>
  <si>
    <t>766 - R47</t>
  </si>
  <si>
    <t xml:space="preserve">O/306-307   Truhlářská kompletní replika dřevěného kastlového okna včetně rámu, podle původního 1500x2120mm - dle specifikace ve výpisu výplní v PD</t>
  </si>
  <si>
    <t>-295932320</t>
  </si>
  <si>
    <t>104</t>
  </si>
  <si>
    <t>766 - R48</t>
  </si>
  <si>
    <t xml:space="preserve">O/308,310  Truhlářská kompletní replika dřevěného kastlového okna včetně rámu, podle původního 1940x2120mm - dle specifikace ve výpisu výplní v PD</t>
  </si>
  <si>
    <t>-1217251239</t>
  </si>
  <si>
    <t>105</t>
  </si>
  <si>
    <t>766 - R49</t>
  </si>
  <si>
    <t xml:space="preserve">O/309  Truhlářská kompletní replika dřevěného kastlového okna včetně rámu, podle původního 1940x2120mm - dle specifikace ve výpisu výplní v PD</t>
  </si>
  <si>
    <t>1230819713</t>
  </si>
  <si>
    <t>106</t>
  </si>
  <si>
    <t>766 - R50</t>
  </si>
  <si>
    <t xml:space="preserve">O/311   Truhlářská kompletní replika dřevěného kastlového okna včetně rámu, podle původního 1500x2120mm - dle specifikace ve výpisu výplní v PD</t>
  </si>
  <si>
    <t>-1847239818</t>
  </si>
  <si>
    <t>107</t>
  </si>
  <si>
    <t>766 - R51</t>
  </si>
  <si>
    <t xml:space="preserve">O/312   Truhlářská kompletní replika dřevěného kastlového okna včetně rámu, podle původního 1500x2120mm - dle specifikace ve výpisu výplní v PD</t>
  </si>
  <si>
    <t>470983381</t>
  </si>
  <si>
    <t>108</t>
  </si>
  <si>
    <t>766 - R52</t>
  </si>
  <si>
    <t xml:space="preserve">O/313 - 316  Truhlářská kompletní replika dřevěného kastlového okna včetně rámu, podle původního 1450x2120mm - dle specifikace ve výpisu výplní v PD</t>
  </si>
  <si>
    <t>-241088349</t>
  </si>
  <si>
    <t>109</t>
  </si>
  <si>
    <t>766 - R53</t>
  </si>
  <si>
    <t>O/317 Truhlářská kompletní replika dřevěného kastlového okna včetně rámu, podle původního 1500x2120mm - dle specifikace ve výpisu výplní v PD</t>
  </si>
  <si>
    <t>-692746531</t>
  </si>
  <si>
    <t>110</t>
  </si>
  <si>
    <t>766 - R54</t>
  </si>
  <si>
    <t xml:space="preserve">O/318  Truhlářská kompletní repase/částečná nebo úplná výměna stávajících sestavy dřevěných křídel kastlových dveří 1790x2900mm - dle specifikace ve výpisu výplní v PD</t>
  </si>
  <si>
    <t>-1388822315</t>
  </si>
  <si>
    <t>111</t>
  </si>
  <si>
    <t>766 - R55</t>
  </si>
  <si>
    <t xml:space="preserve">O/319  Truhlářská kompletní repase/částečná nebo úplná výměna stávajících dřevěných křídel kastlových oken 1200x2120mm - dle specifikace ve výpisu výplní v PD</t>
  </si>
  <si>
    <t>954780024</t>
  </si>
  <si>
    <t>112</t>
  </si>
  <si>
    <t>766 - R56</t>
  </si>
  <si>
    <t xml:space="preserve">O/320 - 321  Truhlářská kompletní replika dřevěného kastlového okna včetně rámu, dle původního oken 1200x2120mm - dle specifikace ve výpisu výplní v PD</t>
  </si>
  <si>
    <t>298539795</t>
  </si>
  <si>
    <t>113</t>
  </si>
  <si>
    <t>766 - R57</t>
  </si>
  <si>
    <t xml:space="preserve">O/322   Truhlářská kompletní replika dřevěného kastlového okna včetně rámu, podle původního 1200x2120mm - dle specifikace ve výpisu výplní v PD</t>
  </si>
  <si>
    <t>569570208</t>
  </si>
  <si>
    <t>114</t>
  </si>
  <si>
    <t>766 - R58</t>
  </si>
  <si>
    <t xml:space="preserve">O/323   Truhlářská kompletní repase/částečná nebo úplná výměna stávajících dřevěných křídel kastlových oken 1030x2120 mm - dle specifikace ve výpisu výplní v PD</t>
  </si>
  <si>
    <t>38814890</t>
  </si>
  <si>
    <t>115</t>
  </si>
  <si>
    <t>766 - R59</t>
  </si>
  <si>
    <t xml:space="preserve">O/324   Truhlářská kompletní repase/částečná nebo úplná výměna stávajících dřevěných křídel kastlových oken 1030x2120 mm - dle specifikace ve výpisu výplní v PD</t>
  </si>
  <si>
    <t>-1340541853</t>
  </si>
  <si>
    <t>116</t>
  </si>
  <si>
    <t>766 - R60</t>
  </si>
  <si>
    <t xml:space="preserve">O/325, 327-328   Truhlářská kompletní repase/částečná nebo úplná výměna stávajících dřevěných křídel kastlových oken 1330x2120 mm - dle specifikace ve výpisu výplní v PD</t>
  </si>
  <si>
    <t>-953232340</t>
  </si>
  <si>
    <t>117</t>
  </si>
  <si>
    <t>766 - R61</t>
  </si>
  <si>
    <t xml:space="preserve">O/326,329    Truhlářská kompletní repase/částečná nebo úplná výměna stávajících dřevěných křídel kastlových oken 1330x2120 mm - dle specifikace ve výpisu výplní v PD</t>
  </si>
  <si>
    <t>-1306303121</t>
  </si>
  <si>
    <t>118</t>
  </si>
  <si>
    <t>766 - R62</t>
  </si>
  <si>
    <t xml:space="preserve">O/330    Truhlářská kompletní repase/částečná nebo úplná výměna stávajících dřevěných křídel kastlových oken 1550x1510 mm - dle specifikace ve výpisu výplní v PD</t>
  </si>
  <si>
    <t>-948713038</t>
  </si>
  <si>
    <t>119</t>
  </si>
  <si>
    <t>766 - R63</t>
  </si>
  <si>
    <t xml:space="preserve">O/331    Truhlářská kompletní repase/částečná nebo úplná výměna stávajících dřevěných křídel kastlových oken 1640x2120 mm - dle specifikace ve výpisu výplní v PD</t>
  </si>
  <si>
    <t>1913460312</t>
  </si>
  <si>
    <t>120</t>
  </si>
  <si>
    <t>766 - R64</t>
  </si>
  <si>
    <t xml:space="preserve">O/332    Truhlářská kompletní repase/částečná nebo úplná výměna stávajících dřevěných křídel kastlových oken 1550x1510 mm - dle specifikace ve výpisu výplní v PD</t>
  </si>
  <si>
    <t>-122260814</t>
  </si>
  <si>
    <t>121</t>
  </si>
  <si>
    <t>766 - R65</t>
  </si>
  <si>
    <t xml:space="preserve">O/333    Truhlářská kompletní repase/částečná nebo úplná výměna stávajících dřevěných křídel kastlových oken 1670x870 mm - dle specifikace ve výpisu výplní v PD</t>
  </si>
  <si>
    <t>-1841691952</t>
  </si>
  <si>
    <t>122</t>
  </si>
  <si>
    <t>766 - R66</t>
  </si>
  <si>
    <t xml:space="preserve">O/334,337    Truhlářská kompletní repase/částečná nebo úplná výměna stávajících dřevěných křídel kastlových oken 1330x2120 mm - dle specifikace ve výpisu výplní v PD</t>
  </si>
  <si>
    <t>-35477665</t>
  </si>
  <si>
    <t>123</t>
  </si>
  <si>
    <t>766 - R67</t>
  </si>
  <si>
    <t xml:space="preserve">O/335-336    Truhlářská kompletní repase/částečná nebo úplná výměna stávajících dřevěných křídel kastlových oken 1330x2120 mm - dle specifikace ve výpisu výplní v PD</t>
  </si>
  <si>
    <t>-1382141782</t>
  </si>
  <si>
    <t>124</t>
  </si>
  <si>
    <t>766 - R68</t>
  </si>
  <si>
    <t xml:space="preserve">O/338    Truhlářská kompletní repase/částečná nebo úplná výměna stávajících dřevěných křídel kastlových oken 1030x2120 mm - dle specifikace ve výpisu výplní v PD</t>
  </si>
  <si>
    <t>-242420551</t>
  </si>
  <si>
    <t>125</t>
  </si>
  <si>
    <t>766 - R69</t>
  </si>
  <si>
    <t xml:space="preserve">O/339    Truhlářská kompletní repase/částečná nebo úplná výměna stávajících dřevěných křídel kastlových oken 1030x2120 mm - dle specifikace ve výpisu výplní v PD</t>
  </si>
  <si>
    <t>-1492941139</t>
  </si>
  <si>
    <t>126</t>
  </si>
  <si>
    <t>766 - R70</t>
  </si>
  <si>
    <t xml:space="preserve">O/340    Truhlářská kompletní repase/částečná nebo úplná výměna stávajících dřevěných křídel kastlových oken 1200x2120 mm - dle specifikace ve výpisu výplní v PD</t>
  </si>
  <si>
    <t>347081891</t>
  </si>
  <si>
    <t>127</t>
  </si>
  <si>
    <t>766 - R71</t>
  </si>
  <si>
    <t xml:space="preserve">O/341    Truhlářská kompletní replika dřevěného kastlového okna včetně rámu, podle původního 1200x2120mm - dle specifikace ve výpisu výplní v PD</t>
  </si>
  <si>
    <t>1650069084</t>
  </si>
  <si>
    <t>766 - R112</t>
  </si>
  <si>
    <t xml:space="preserve">O/342    Truhlářská kompletní repase/částečná nebo úplná výměna stávajících dřevěných křídel kastlových oken 1200x2120 mm - dle specifikace ve výpisu výplní v PD</t>
  </si>
  <si>
    <t>-1085820920</t>
  </si>
  <si>
    <t>129</t>
  </si>
  <si>
    <t>766 - R72</t>
  </si>
  <si>
    <t xml:space="preserve">O/343    Truhlářská kompletní repase/částečná nebo úplná výměna stávajících dřevěných křídel kastlových oken 1500x2120 mm - dle specifikace ve výpisu výplní v PD</t>
  </si>
  <si>
    <t>438793866</t>
  </si>
  <si>
    <t>130</t>
  </si>
  <si>
    <t>766 - R73</t>
  </si>
  <si>
    <t xml:space="preserve">O/344  Truhlářská kompletní replika sestavy dřevěných kastlových dveří včetně rámu, dle původních dveří 1700x2990 mm - dle specifikace ve výpisu výplní v PD</t>
  </si>
  <si>
    <t>-2066923625</t>
  </si>
  <si>
    <t>131</t>
  </si>
  <si>
    <t>766 - R74</t>
  </si>
  <si>
    <t xml:space="preserve">O/401  Truhlářská kompletní repase/částečná nebo úplná výměna stávajících dřevěných křídel kastlových oken 1500x2120 mm - dle specifikace ve výpisu výplní v PD</t>
  </si>
  <si>
    <t>143397206</t>
  </si>
  <si>
    <t>132</t>
  </si>
  <si>
    <t>766 - R75</t>
  </si>
  <si>
    <t xml:space="preserve">O/402  Truhlářská kompletní replika dřevěného kastlových okna včetně rámu, dle původního okna 1450x1150 mm - dle specifikace ve výpisu výplní v PD</t>
  </si>
  <si>
    <t>499761250</t>
  </si>
  <si>
    <t>133</t>
  </si>
  <si>
    <t>766 - R76</t>
  </si>
  <si>
    <t xml:space="preserve">O/403-405  Truhlářská kompletní replika dřevěného kastlových okna včetně rámu, dle původního okna 1450x2120 mm - dle specifikace ve výpisu výplní v PD</t>
  </si>
  <si>
    <t>-233866032</t>
  </si>
  <si>
    <t>134</t>
  </si>
  <si>
    <t>766 - R77</t>
  </si>
  <si>
    <t xml:space="preserve">O/406-407  Truhlářská kompletní replika dřevěného kastlových okna včetně rámu, dle původního okna 1500x2120 mm - dle specifikace ve výpisu výplní v PD</t>
  </si>
  <si>
    <t>-1339111514</t>
  </si>
  <si>
    <t>135</t>
  </si>
  <si>
    <t>766 - R78</t>
  </si>
  <si>
    <t xml:space="preserve">O/408  Truhlářská kompletní replika dřevěného kastlových okna včetně rámu, dle původního okna 1940x2120 mm - dle specifikace ve výpisu výplní v PD</t>
  </si>
  <si>
    <t>1611925586</t>
  </si>
  <si>
    <t>136</t>
  </si>
  <si>
    <t>766 - R79</t>
  </si>
  <si>
    <t xml:space="preserve">O/409-410  Truhlářská kompletní replika dřevěného kastlových okna včetně rámu, dle původního okna 1940x2120 mm - dle specifikace ve výpisu výplní v PD</t>
  </si>
  <si>
    <t>-1185274695</t>
  </si>
  <si>
    <t>137</t>
  </si>
  <si>
    <t>766 - R80</t>
  </si>
  <si>
    <t xml:space="preserve">O/411-412  Truhlářská kompletní replika dřevěného kastlových okna včetně rámu, dle původního okna 1500x2120 mm - dle specifikace ve výpisu výplní v PD</t>
  </si>
  <si>
    <t>-859734525</t>
  </si>
  <si>
    <t>138</t>
  </si>
  <si>
    <t>766 - R81</t>
  </si>
  <si>
    <t xml:space="preserve">O/413-415  Truhlářská kompletní replika dřevěného kastlových okna včetně rámu, dle původního okna 1450x2120 mm - dle specifikace ve výpisu výplní v PD</t>
  </si>
  <si>
    <t>-2143999539</t>
  </si>
  <si>
    <t>139</t>
  </si>
  <si>
    <t>766 - R82</t>
  </si>
  <si>
    <t xml:space="preserve">O/416  Truhlářská kompletní replika dřevěného kastlových okna včetně rámu, dle původního okna 1450x1150 mm - dle specifikace ve výpisu výplní v PD</t>
  </si>
  <si>
    <t>-1280331767</t>
  </si>
  <si>
    <t>140</t>
  </si>
  <si>
    <t>766 - R83</t>
  </si>
  <si>
    <t xml:space="preserve">O/417    Truhlářská kompletní repase/částečná nebo úplná výměna stávajících dřevěných křídel kastlových oken 1500x2120 mm - dle specifikace ve výpisu výplní v PD</t>
  </si>
  <si>
    <t>1282302173</t>
  </si>
  <si>
    <t>141</t>
  </si>
  <si>
    <t>766 - R84</t>
  </si>
  <si>
    <t xml:space="preserve">O/418    Truhlářská kompletní repase/částečná nebo úplná výměna stávající sestavy dřevěných křídel kastlových dveří 1790x2900 mm - dle specifikace ve výpisu výplní v PD</t>
  </si>
  <si>
    <t>455936040</t>
  </si>
  <si>
    <t>142</t>
  </si>
  <si>
    <t>766 - R85</t>
  </si>
  <si>
    <t xml:space="preserve">O/419    Truhlářská kompletní repase/částečná nebo úplná výměna stávajících dřevěných křídel kastlových oken 1200x2120 mm - dle specifikace ve výpisu výplní v PD</t>
  </si>
  <si>
    <t>-1168701267</t>
  </si>
  <si>
    <t>143</t>
  </si>
  <si>
    <t>766 - R86</t>
  </si>
  <si>
    <t xml:space="preserve">O/420-421    Truhlářská kompletní repase/částečná nebo úplná výměna stávajících dřevěných křídel kastlových oken 1200x2120 mm - dle specifikace ve výpisu výplní v PD</t>
  </si>
  <si>
    <t>-1782995366</t>
  </si>
  <si>
    <t>144</t>
  </si>
  <si>
    <t>766 - R87</t>
  </si>
  <si>
    <t xml:space="preserve">O/422    Truhlářská kompletní repase/částečná nebo úplná výměna stávajících dřevěných křídel kastlových oken 1200x2120 mm - dle specifikace ve výpisu výplní v PD</t>
  </si>
  <si>
    <t>1674536036</t>
  </si>
  <si>
    <t>145</t>
  </si>
  <si>
    <t>766 - R88</t>
  </si>
  <si>
    <t xml:space="preserve">O/423    Truhlářská kompletní repase/částečná nebo úplná výměna stávajících dřevěných křídel kastlových oken 1030x2120 mm - dle specifikace ve výpisu výplní v PD</t>
  </si>
  <si>
    <t>1769011927</t>
  </si>
  <si>
    <t>146</t>
  </si>
  <si>
    <t>766 - R89</t>
  </si>
  <si>
    <t xml:space="preserve">O/424    Truhlářská kompletní repase/částečná nebo úplná výměna stávajících dřevěných křídel kastlových oken 1030x2120 mm - dle specifikace ve výpisu výplní v PD</t>
  </si>
  <si>
    <t>2146289156</t>
  </si>
  <si>
    <t>147</t>
  </si>
  <si>
    <t>766 - R90</t>
  </si>
  <si>
    <t xml:space="preserve">O/425-428    Truhlářská kompletní repase/částečná nebo úplná výměna stávajících dřevěných křídel kastlových oken 1980x2090 mm - dle specifikace ve výpisu výplní v PD</t>
  </si>
  <si>
    <t>445262443</t>
  </si>
  <si>
    <t>148</t>
  </si>
  <si>
    <t>766 - R91</t>
  </si>
  <si>
    <t xml:space="preserve">O/429    Truhlářská kompletní repase/částečná nebo úplná výměna stávajících dřevěných křídel kastlových oken 1330x2120 mm - dle specifikace ve výpisu výplní v PD</t>
  </si>
  <si>
    <t>839471152</t>
  </si>
  <si>
    <t>149</t>
  </si>
  <si>
    <t>766 - R92</t>
  </si>
  <si>
    <t xml:space="preserve">O/430    Truhlářská kompletní repase/částečná nebo úplná výměna stávajících dřevěných křídel kastlových oken 1550x1510 mm - dle specifikace ve výpisu výplní v PD</t>
  </si>
  <si>
    <t>1191859849</t>
  </si>
  <si>
    <t>150</t>
  </si>
  <si>
    <t>766 - R93</t>
  </si>
  <si>
    <t xml:space="preserve">O/431    Truhlářská kompletní repase/částečná nebo úplná výměna stávajících dřevěných křídel kastlových oken 1640x2120 mm - dle specifikace ve výpisu výplní v PD</t>
  </si>
  <si>
    <t>-172821942</t>
  </si>
  <si>
    <t>151</t>
  </si>
  <si>
    <t>766 - R94</t>
  </si>
  <si>
    <t xml:space="preserve">O/432   Truhlářská kompletní repase/částečná nebo úplná výměna stávajících dřevěných křídel kastlových oken 1550x1510 mm - dle specifikace ve výpisu výplní v PD</t>
  </si>
  <si>
    <t>-1821566455</t>
  </si>
  <si>
    <t>152</t>
  </si>
  <si>
    <t>766 - R95</t>
  </si>
  <si>
    <t xml:space="preserve">O/433   Truhlářská kompletní repase/částečná nebo úplná výměna stávajících dřevěných křídel kastlových oken 1670x2120 mm - dle specifikace ve výpisu výplní v PD</t>
  </si>
  <si>
    <t>2061674180</t>
  </si>
  <si>
    <t>153</t>
  </si>
  <si>
    <t>766 - R96</t>
  </si>
  <si>
    <t xml:space="preserve">O/434-437   Truhlářská kompletní repase/částečná nebo úplná výměna stávajících dřevěných křídel kastlových oken 1980x2090 mm - dle specifikace ve výpisu výplní v PD</t>
  </si>
  <si>
    <t>1335100086</t>
  </si>
  <si>
    <t>154</t>
  </si>
  <si>
    <t>766 - R97</t>
  </si>
  <si>
    <t xml:space="preserve">O/438   Truhlářská kompletní repase/částečná nebo úplná výměna stávajících dřevěných křídel kastlových oken 1030x2120 mm - dle specifikace ve výpisu výplní v PD</t>
  </si>
  <si>
    <t>-593921281</t>
  </si>
  <si>
    <t>155</t>
  </si>
  <si>
    <t>766 - R98</t>
  </si>
  <si>
    <t xml:space="preserve">O/439   Truhlářská kompletní repase/částečná nebo úplná výměna stávajících dřevěných křídel kastlových oken 1030x2120 mm - dle specifikace ve výpisu výplní v PD</t>
  </si>
  <si>
    <t>422696535</t>
  </si>
  <si>
    <t>156</t>
  </si>
  <si>
    <t>766 - R99</t>
  </si>
  <si>
    <t xml:space="preserve">O/440   Truhlářská kompletní repase/částečná nebo úplná výměna stávajících dřevěných křídel kastlových oken 1200x2120 mm - dle specifikace ve výpisu výplní v PD</t>
  </si>
  <si>
    <t>350217026</t>
  </si>
  <si>
    <t>157</t>
  </si>
  <si>
    <t>766 - R100</t>
  </si>
  <si>
    <t xml:space="preserve">O/441   Truhlářská kompletní replika dřevěného kastlového okna včetně rámu, podle původního 1200x2120mm - dle specifikace ve výpisu výplní v PD</t>
  </si>
  <si>
    <t>1573713024</t>
  </si>
  <si>
    <t>158</t>
  </si>
  <si>
    <t>766 - R101</t>
  </si>
  <si>
    <t xml:space="preserve">O/442   Truhlářská kompletní repase/částečná nebo úplná výměna stávajících dřevěných křídel kastlových oken 1200x2120 mm - dle specifikace ve výpisu výplní v PD</t>
  </si>
  <si>
    <t>1981643589</t>
  </si>
  <si>
    <t>159</t>
  </si>
  <si>
    <t>766 - R102</t>
  </si>
  <si>
    <t xml:space="preserve">O/443  Truhlářská kompletní repase/částečná nebo úplná výměna stávajících dřevěných křídel kastlových oken 1500x2120 mm - dle specifikace ve výpisu výplní v PD</t>
  </si>
  <si>
    <t>-930799753</t>
  </si>
  <si>
    <t>160</t>
  </si>
  <si>
    <t>766 - R103</t>
  </si>
  <si>
    <t xml:space="preserve">O/444   Truhlářská kompletní replika sestavy dřevěných kastlových dveří včetně rámu, podle původních 1700x3030mm - dle specifikace ve výpisu výplní v PD</t>
  </si>
  <si>
    <t>1382492379</t>
  </si>
  <si>
    <t>161</t>
  </si>
  <si>
    <t>766 - R104</t>
  </si>
  <si>
    <t xml:space="preserve">O/501-506   Truhlářská kompletní replika sestavy dřevěných kastlových oken včetně rámu, podle původního 720x1050mm - dle specifikace ve výpisu výplní v PD</t>
  </si>
  <si>
    <t>-376764312</t>
  </si>
  <si>
    <t>162</t>
  </si>
  <si>
    <t>766 - R105</t>
  </si>
  <si>
    <t xml:space="preserve">O/507  Truhlářská kompletní replika sestavy dřevěných kastlových dveří včetně rámu, podle původního 600x1200mm - dle specifikace ve výpisu výplní v PD</t>
  </si>
  <si>
    <t>-81883200</t>
  </si>
  <si>
    <t>163</t>
  </si>
  <si>
    <t>766 - R113</t>
  </si>
  <si>
    <t>O/02 D+M Ptačí budka, dle specifikace PD</t>
  </si>
  <si>
    <t>1913330686</t>
  </si>
  <si>
    <t>164</t>
  </si>
  <si>
    <t>824127518</t>
  </si>
  <si>
    <t>čtyřkřídlá</t>
  </si>
  <si>
    <t>"O103,106,115,137,139,201,202,203,204,205,219,220,221,222,223,225,228,229,232,233,241,242,245,246,249,312,317,318,319,322,323,326,329,335,336,339,340"</t>
  </si>
  <si>
    <t>"343,418,422,423,439,440,443"</t>
  </si>
  <si>
    <t>4*44*2</t>
  </si>
  <si>
    <t>Trojkřídlá</t>
  </si>
  <si>
    <t xml:space="preserve">"O104,107, 114,120,121, 122,123,124,125,126,127,128,132,133,134,135,136, 138,140,141,142,206,207,208,216,217,218,226, 227,230,231,234,235,240,243" </t>
  </si>
  <si>
    <t>"O244,247,248,301,303,304,305,306,307,308,311,313,314,315,316,320,321,324,325,327,328,333,334,337,338,341,342,344,401,403,404,405,406,407,411,412"</t>
  </si>
  <si>
    <t>"413,414,415,417,419,420,421,424,429,438,441,442"</t>
  </si>
  <si>
    <t>3*83*2</t>
  </si>
  <si>
    <t>Osmikřídlá</t>
  </si>
  <si>
    <t>"O105,116" 8*2*2</t>
  </si>
  <si>
    <t>šestikřídlá</t>
  </si>
  <si>
    <t xml:space="preserve">"O108,109,110,111,112,113,129,130,131, 211,212,213,236,237,238,239,309,310,330,331,332,408,410,425,426,427,428,430,431,432,433,434,435,436,437" </t>
  </si>
  <si>
    <t>6*35*2</t>
  </si>
  <si>
    <t>Dvojkřídlá</t>
  </si>
  <si>
    <t>"O117,118,119, 302, 402,416,507"2*2*7</t>
  </si>
  <si>
    <t>Pětikřídlá</t>
  </si>
  <si>
    <t>"O209,210,214,215,444" 5*2*2</t>
  </si>
  <si>
    <t>Jednokřídlá</t>
  </si>
  <si>
    <t>"501,502,503,504,505,506" 1*2*2</t>
  </si>
  <si>
    <t>165</t>
  </si>
  <si>
    <t>1470855368</t>
  </si>
  <si>
    <t>166</t>
  </si>
  <si>
    <t>-798017611</t>
  </si>
  <si>
    <t>167</t>
  </si>
  <si>
    <t>865394229</t>
  </si>
  <si>
    <t>168</t>
  </si>
  <si>
    <t>-1385022937</t>
  </si>
  <si>
    <t>"0101,102" 2+2</t>
  </si>
  <si>
    <t>"0206,210,214,215,224,227,247,318,344,418"2*2*10</t>
  </si>
  <si>
    <t>169</t>
  </si>
  <si>
    <t>766691915.1</t>
  </si>
  <si>
    <t>Zavěšení dřevěných křídel dveří pl přes 2 m2</t>
  </si>
  <si>
    <t>1055085884</t>
  </si>
  <si>
    <t>170</t>
  </si>
  <si>
    <t>-1840749600</t>
  </si>
  <si>
    <t>171</t>
  </si>
  <si>
    <t>998766203</t>
  </si>
  <si>
    <t>Přesun hmot procentní pro konstrukce truhlářské v objektech v do 24 m</t>
  </si>
  <si>
    <t>-1184438942</t>
  </si>
  <si>
    <t>172</t>
  </si>
  <si>
    <t>-1818341176</t>
  </si>
  <si>
    <t>"1.NP"</t>
  </si>
  <si>
    <t>(2*3,04+4*1,35+4*2,03+2*1,84+4*2,03+4*1,35+2*3,04+12*2*2,18)+2*1,2+2*1,83+4*1,23+4*2,2+2*1,23+2*2,2+2*1,06+2*2,02+6*1,23+6*2,2+8*1,23+8*2,2</t>
  </si>
  <si>
    <t>2*1,67+2*1,51+4*1,51+4*1,55+12*1,23+12*1,51+4+0,92+4*1,51+6*1,2+4*2,25+2*1,59+2*1,53+2*2,25+1,81*2+3,51*2+1,5*2+3,13*2</t>
  </si>
  <si>
    <t xml:space="preserve">"2.NP" </t>
  </si>
  <si>
    <t>(10*1+1,45*6+8*2,3+8*2,9+1,94*6+6*1,45+10*1+38*2,12)+1,5*2+1,2*4+2*2+3,09*2+4*1,03+8*1,33+2*1,67+4*1,55+2*1,64+10*1,33+4*1,03+2*1,2+2*2,3+3,09*2</t>
  </si>
  <si>
    <t>1,79*2+2,9*2,13*18+1,51*6+2,13*2+2,13*18</t>
  </si>
  <si>
    <t>"3.NP"</t>
  </si>
  <si>
    <t>4*1,5+4*2,12+4*1,2+4*2,12+4*1,03+4*2,12+1,33*8+2,12*8+2*1,67+0,87*2+1,55*4+1,51*4+1,64*2+2,12*2+1,33*10+2,12*10+4*1,03+4*2,12+2*1,2+2,12</t>
  </si>
  <si>
    <t>1,79*2+2,9*2</t>
  </si>
  <si>
    <t>"4.NP"</t>
  </si>
  <si>
    <t>1,5*2+2,12*2+1,7*2+3,03*2+1,5*2+2,12*2+1,2*6+2,12*6+1,03*4+2,12*4+1,98*8+2,09*8+1,6*2+2,12*2+1,55*4+1,51*4+1,64*2+2,12*2+1,33*2+2,12*2+1,98*8+2,09*8</t>
  </si>
  <si>
    <t>1,2*6+2,12*6+1,2*2+2,12*2+1,79*2+2,9*2</t>
  </si>
  <si>
    <t>173</t>
  </si>
  <si>
    <t>1289926240</t>
  </si>
  <si>
    <t>1044,506</t>
  </si>
  <si>
    <t>174</t>
  </si>
  <si>
    <t>622171142</t>
  </si>
  <si>
    <t>175</t>
  </si>
  <si>
    <t>-2118239836</t>
  </si>
  <si>
    <t>176</t>
  </si>
  <si>
    <t>-1207913702</t>
  </si>
  <si>
    <t>177</t>
  </si>
  <si>
    <t>980184712</t>
  </si>
  <si>
    <t>178</t>
  </si>
  <si>
    <t>797532004</t>
  </si>
  <si>
    <t>179</t>
  </si>
  <si>
    <t>1895980575</t>
  </si>
  <si>
    <t>180</t>
  </si>
  <si>
    <t>621984396</t>
  </si>
  <si>
    <t>181</t>
  </si>
  <si>
    <t>-1087055076</t>
  </si>
  <si>
    <t>182</t>
  </si>
  <si>
    <t>-1487559432</t>
  </si>
  <si>
    <t>Penetrace s výmalbou v místech výměny oken a dveří</t>
  </si>
  <si>
    <t>"O226,225" (1,2*2+2,31*2)*2*0,5</t>
  </si>
  <si>
    <t>"O303-317, 320-322, 341" ((1,45*2+2,12*2)*4+(1,5*2+2,12*2)*2+(1,94*2+2,12*2)*3+(1,5*2+2,12*2)*2+(1,45*2+2,12*2)*4+(1,5*2+2,12*2)*2+(1,2*2+2,12*2))*1,5</t>
  </si>
  <si>
    <t>"344" (1,7*2+2,99*2)*2*0,5</t>
  </si>
  <si>
    <t>((1,45*2+1,15*2)+(1,45*2+2,12*2)*2+(1,5*2+2,12*2)*2+(1,94*2+2,12*2)*2+(1,5*2+2,12*2)*2+(1,45*2+2,12*2)*2+(1,45*2+1,51*2)+(1,5*2+2,12*2))*1,5</t>
  </si>
  <si>
    <t>"O444" (1,7*2+3,03*2)*2*0,5</t>
  </si>
  <si>
    <t>"O501-O507" ((0,72*2+1,05*2)*6+(0,6*2+1,2*2))*1,5</t>
  </si>
  <si>
    <t>183</t>
  </si>
  <si>
    <t>-1202593436</t>
  </si>
  <si>
    <t>787</t>
  </si>
  <si>
    <t>Dokončovací práce - zasklívání</t>
  </si>
  <si>
    <t>184</t>
  </si>
  <si>
    <t>787600801</t>
  </si>
  <si>
    <t>Vysklívání oken a dveří plochy do 1 m2 skla plochého</t>
  </si>
  <si>
    <t>1312449629</t>
  </si>
  <si>
    <t>1.NP světlík dveře O101 a O102</t>
  </si>
  <si>
    <t>1*1,81+0,7*1,5</t>
  </si>
  <si>
    <t>185</t>
  </si>
  <si>
    <t>787600901</t>
  </si>
  <si>
    <t>Oprava zasklívání oken a dveří přetmelením s odstraněním starého tmelu</t>
  </si>
  <si>
    <t>-372769301</t>
  </si>
  <si>
    <t>1*2+2*1,81+2*0,7+2*1,5</t>
  </si>
  <si>
    <t>186</t>
  </si>
  <si>
    <t>998787203</t>
  </si>
  <si>
    <t>Přesun hmot procentní pro zasklívání v objektech v do 24 m</t>
  </si>
  <si>
    <t>567161579</t>
  </si>
  <si>
    <t>187</t>
  </si>
  <si>
    <t>2131112571</t>
  </si>
  <si>
    <t>"plocha" 135</t>
  </si>
  <si>
    <t>"5 svodů" 120</t>
  </si>
  <si>
    <t>188</t>
  </si>
  <si>
    <t>-538177609</t>
  </si>
  <si>
    <t>255*1,05</t>
  </si>
  <si>
    <t>189</t>
  </si>
  <si>
    <t>2111389527</t>
  </si>
  <si>
    <t>190</t>
  </si>
  <si>
    <t>1769242202</t>
  </si>
  <si>
    <t>191</t>
  </si>
  <si>
    <t>-2140157881</t>
  </si>
  <si>
    <t>"5 svodů" 5*2</t>
  </si>
  <si>
    <t>192</t>
  </si>
  <si>
    <t>-1544454930</t>
  </si>
  <si>
    <t>193</t>
  </si>
  <si>
    <t>-1377149481</t>
  </si>
  <si>
    <t>"5 svodů" 2*5</t>
  </si>
  <si>
    <t>194</t>
  </si>
  <si>
    <t>1845333056</t>
  </si>
  <si>
    <t>195</t>
  </si>
  <si>
    <t>-1842189112</t>
  </si>
  <si>
    <t>196</t>
  </si>
  <si>
    <t>1378937516</t>
  </si>
  <si>
    <t>3*5</t>
  </si>
  <si>
    <t>197</t>
  </si>
  <si>
    <t>1637646835</t>
  </si>
  <si>
    <t>198</t>
  </si>
  <si>
    <t>-178011408</t>
  </si>
  <si>
    <t>"5 svodů " 2*5</t>
  </si>
  <si>
    <t>199</t>
  </si>
  <si>
    <t>-1705268564</t>
  </si>
  <si>
    <t>úhelník_1*2</t>
  </si>
  <si>
    <t>200</t>
  </si>
  <si>
    <t>-1396697311</t>
  </si>
  <si>
    <t>201</t>
  </si>
  <si>
    <t>-846138703</t>
  </si>
  <si>
    <t>"5 svodů "5*2</t>
  </si>
  <si>
    <t>202</t>
  </si>
  <si>
    <t>-1913750383</t>
  </si>
  <si>
    <t>203</t>
  </si>
  <si>
    <t>-151862650</t>
  </si>
  <si>
    <t>VRN - Vedlejší a ostatní náklady</t>
  </si>
  <si>
    <t xml:space="preserve"> </t>
  </si>
  <si>
    <t>Projecticon s.r.o., A.Kopeckého 151 , Nový Hrádek</t>
  </si>
  <si>
    <t>VRN - Vedlejší rozpočtové náklady</t>
  </si>
  <si>
    <t xml:space="preserve">    0 - Vedlejší rozpočtové náklady</t>
  </si>
  <si>
    <t>Vedlejší rozpočtové náklady</t>
  </si>
  <si>
    <t>013254000</t>
  </si>
  <si>
    <t>Dokumentace skutečného provedení stavby</t>
  </si>
  <si>
    <t>Kč</t>
  </si>
  <si>
    <t>1024</t>
  </si>
  <si>
    <t>1806294271</t>
  </si>
  <si>
    <t>031203000</t>
  </si>
  <si>
    <t>Vybudování zařízení staveniště</t>
  </si>
  <si>
    <t>1903102086</t>
  </si>
  <si>
    <t>032903000</t>
  </si>
  <si>
    <t>Náklady na provoz a údržbu vybavení staveniště</t>
  </si>
  <si>
    <t>1724034387</t>
  </si>
  <si>
    <t>034403000</t>
  </si>
  <si>
    <t>Dočasná dopravní opatření</t>
  </si>
  <si>
    <t>-534092407</t>
  </si>
  <si>
    <t>039103000</t>
  </si>
  <si>
    <t>Rozebrání, bourání a odvoz zařízení staveniště</t>
  </si>
  <si>
    <t>-758357221</t>
  </si>
  <si>
    <t>042507000</t>
  </si>
  <si>
    <t>Dohled Odboru památkové péče při realizaci stavby</t>
  </si>
  <si>
    <t>1017135670</t>
  </si>
  <si>
    <t>056002000</t>
  </si>
  <si>
    <t>Náklady spojené s pojištěním odpovědnosti za škodu způsobenou třetím osobám</t>
  </si>
  <si>
    <t>1641235848</t>
  </si>
  <si>
    <t>057002000</t>
  </si>
  <si>
    <t>Fotodokumentační činnosti</t>
  </si>
  <si>
    <t>772098762</t>
  </si>
  <si>
    <t>091125000</t>
  </si>
  <si>
    <t xml:space="preserve">Laboratorní testy určení přesné barvy z vybraných konstrukcí </t>
  </si>
  <si>
    <t>-843118766</t>
  </si>
  <si>
    <t>1E-05*100000 'Přepočtené koeficientem množství</t>
  </si>
  <si>
    <t>091503000</t>
  </si>
  <si>
    <t>Stálá informační tabule - trvalá pamětní deska</t>
  </si>
  <si>
    <t>262144</t>
  </si>
  <si>
    <t>1355354331</t>
  </si>
  <si>
    <t xml:space="preserve">Poznámka k položce:_x000d_
Náklady spojené se zajištěním stálé informační tabule (trvalé pamětní desky), která má minimální rozměry 300 x 400 mm a má být z trvanlivého materiálu. Tiskový podklad bude dodán vítěznému uchazeči </t>
  </si>
  <si>
    <t>091504000</t>
  </si>
  <si>
    <t>Náklady související s publikační činností - plakát A3</t>
  </si>
  <si>
    <t>-179578614</t>
  </si>
  <si>
    <t>091507000</t>
  </si>
  <si>
    <t>Uvedení prostoru staveniště do původního stavu</t>
  </si>
  <si>
    <t>-1654174084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</si>
</sst>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8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top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28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0" fillId="0" borderId="0" xfId="0" applyFont="1" applyAlignment="1">
      <alignment horizontal="left" vertical="top"/>
    </xf>
    <xf numFmtId="0" fontId="1" fillId="0" borderId="0" xfId="0" applyFont="1" applyAlignment="1" applyProtection="1">
      <alignment horizontal="left" vertical="top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1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0" fontId="33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18</v>
      </c>
    </row>
    <row r="7" ht="12" customHeight="1">
      <c r="B7" s="20"/>
      <c r="C7" s="21"/>
      <c r="D7" s="31" t="s">
        <v>19</v>
      </c>
      <c r="E7" s="21"/>
      <c r="F7" s="21"/>
      <c r="G7" s="21"/>
      <c r="H7" s="21"/>
      <c r="I7" s="21"/>
      <c r="J7" s="21"/>
      <c r="K7" s="26" t="s">
        <v>20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21</v>
      </c>
      <c r="AL7" s="21"/>
      <c r="AM7" s="21"/>
      <c r="AN7" s="26" t="s">
        <v>22</v>
      </c>
      <c r="AO7" s="21"/>
      <c r="AP7" s="21"/>
      <c r="AQ7" s="21"/>
      <c r="AR7" s="19"/>
      <c r="BE7" s="30"/>
      <c r="BS7" s="16" t="s">
        <v>23</v>
      </c>
    </row>
    <row r="8" ht="12" customHeight="1">
      <c r="B8" s="20"/>
      <c r="C8" s="21"/>
      <c r="D8" s="31" t="s">
        <v>24</v>
      </c>
      <c r="E8" s="21"/>
      <c r="F8" s="21"/>
      <c r="G8" s="21"/>
      <c r="H8" s="21"/>
      <c r="I8" s="21"/>
      <c r="J8" s="21"/>
      <c r="K8" s="26" t="s">
        <v>25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26</v>
      </c>
      <c r="AL8" s="21"/>
      <c r="AM8" s="21"/>
      <c r="AN8" s="32" t="s">
        <v>27</v>
      </c>
      <c r="AO8" s="21"/>
      <c r="AP8" s="21"/>
      <c r="AQ8" s="21"/>
      <c r="AR8" s="19"/>
      <c r="BE8" s="30"/>
      <c r="BS8" s="16" t="s">
        <v>28</v>
      </c>
    </row>
    <row r="9" ht="29.28" customHeight="1">
      <c r="B9" s="20"/>
      <c r="C9" s="21"/>
      <c r="D9" s="25" t="s">
        <v>29</v>
      </c>
      <c r="E9" s="21"/>
      <c r="F9" s="21"/>
      <c r="G9" s="21"/>
      <c r="H9" s="21"/>
      <c r="I9" s="21"/>
      <c r="J9" s="21"/>
      <c r="K9" s="33" t="s">
        <v>30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5" t="s">
        <v>31</v>
      </c>
      <c r="AL9" s="21"/>
      <c r="AM9" s="21"/>
      <c r="AN9" s="33" t="s">
        <v>32</v>
      </c>
      <c r="AO9" s="21"/>
      <c r="AP9" s="21"/>
      <c r="AQ9" s="21"/>
      <c r="AR9" s="19"/>
      <c r="BE9" s="30"/>
      <c r="BS9" s="16" t="s">
        <v>33</v>
      </c>
    </row>
    <row r="10" ht="12" customHeight="1">
      <c r="B10" s="20"/>
      <c r="C10" s="21"/>
      <c r="D10" s="31" t="s">
        <v>34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35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18</v>
      </c>
    </row>
    <row r="11" ht="18.48" customHeight="1">
      <c r="B11" s="20"/>
      <c r="C11" s="21"/>
      <c r="D11" s="21"/>
      <c r="E11" s="26" t="s">
        <v>36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37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18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18</v>
      </c>
    </row>
    <row r="13" ht="12" customHeight="1">
      <c r="B13" s="20"/>
      <c r="C13" s="21"/>
      <c r="D13" s="31" t="s">
        <v>38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35</v>
      </c>
      <c r="AL13" s="21"/>
      <c r="AM13" s="21"/>
      <c r="AN13" s="34" t="s">
        <v>39</v>
      </c>
      <c r="AO13" s="21"/>
      <c r="AP13" s="21"/>
      <c r="AQ13" s="21"/>
      <c r="AR13" s="19"/>
      <c r="BE13" s="30"/>
      <c r="BS13" s="16" t="s">
        <v>18</v>
      </c>
    </row>
    <row r="14">
      <c r="B14" s="20"/>
      <c r="C14" s="21"/>
      <c r="D14" s="21"/>
      <c r="E14" s="34" t="s">
        <v>39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1" t="s">
        <v>37</v>
      </c>
      <c r="AL14" s="21"/>
      <c r="AM14" s="21"/>
      <c r="AN14" s="34" t="s">
        <v>39</v>
      </c>
      <c r="AO14" s="21"/>
      <c r="AP14" s="21"/>
      <c r="AQ14" s="21"/>
      <c r="AR14" s="19"/>
      <c r="BE14" s="30"/>
      <c r="BS14" s="16" t="s">
        <v>18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40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35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41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37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42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43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35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41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37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42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44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45" customHeight="1">
      <c r="B23" s="20"/>
      <c r="C23" s="21"/>
      <c r="D23" s="21"/>
      <c r="E23" s="36" t="s">
        <v>45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1"/>
      <c r="AQ25" s="21"/>
      <c r="AR25" s="19"/>
      <c r="BE25" s="30"/>
    </row>
    <row r="26" s="1" customFormat="1" ht="25.92" customHeight="1">
      <c r="B26" s="38"/>
      <c r="C26" s="39"/>
      <c r="D26" s="40" t="s">
        <v>46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1" customFormat="1" ht="6.96" customHeight="1"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1" customFormat="1"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49</v>
      </c>
      <c r="AL28" s="44"/>
      <c r="AM28" s="44"/>
      <c r="AN28" s="44"/>
      <c r="AO28" s="44"/>
      <c r="AP28" s="39"/>
      <c r="AQ28" s="39"/>
      <c r="AR28" s="43"/>
      <c r="BE28" s="30"/>
    </row>
    <row r="29" s="2" customFormat="1" ht="14.4" customHeight="1">
      <c r="B29" s="45"/>
      <c r="C29" s="46"/>
      <c r="D29" s="31" t="s">
        <v>50</v>
      </c>
      <c r="E29" s="46"/>
      <c r="F29" s="31" t="s">
        <v>51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30"/>
    </row>
    <row r="30" s="2" customFormat="1" ht="14.4" customHeight="1">
      <c r="B30" s="45"/>
      <c r="C30" s="46"/>
      <c r="D30" s="46"/>
      <c r="E30" s="46"/>
      <c r="F30" s="31" t="s">
        <v>52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30"/>
    </row>
    <row r="31" hidden="1" s="2" customFormat="1" ht="14.4" customHeight="1">
      <c r="B31" s="45"/>
      <c r="C31" s="46"/>
      <c r="D31" s="46"/>
      <c r="E31" s="46"/>
      <c r="F31" s="31" t="s">
        <v>53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30"/>
    </row>
    <row r="32" hidden="1" s="2" customFormat="1" ht="14.4" customHeight="1">
      <c r="B32" s="45"/>
      <c r="C32" s="46"/>
      <c r="D32" s="46"/>
      <c r="E32" s="46"/>
      <c r="F32" s="31" t="s">
        <v>54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30"/>
    </row>
    <row r="33" hidden="1" s="2" customFormat="1" ht="14.4" customHeight="1">
      <c r="B33" s="45"/>
      <c r="C33" s="46"/>
      <c r="D33" s="46"/>
      <c r="E33" s="46"/>
      <c r="F33" s="31" t="s">
        <v>55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0"/>
    </row>
    <row r="34" s="1" customFormat="1" ht="6.96" customHeight="1"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1" customFormat="1" ht="25.92" customHeight="1">
      <c r="B35" s="38"/>
      <c r="C35" s="50"/>
      <c r="D35" s="51" t="s">
        <v>56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57</v>
      </c>
      <c r="U35" s="52"/>
      <c r="V35" s="52"/>
      <c r="W35" s="52"/>
      <c r="X35" s="54" t="s">
        <v>58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3"/>
    </row>
    <row r="36" s="1" customFormat="1" ht="6.96" customHeight="1"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</row>
    <row r="37" s="1" customFormat="1" ht="6.96" customHeight="1"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3"/>
    </row>
    <row r="41" s="1" customFormat="1" ht="6.96" customHeight="1"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3"/>
    </row>
    <row r="42" s="1" customFormat="1" ht="24.96" customHeight="1">
      <c r="B42" s="38"/>
      <c r="C42" s="22" t="s">
        <v>59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</row>
    <row r="43" s="1" customFormat="1" ht="6.96" customHeight="1"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</row>
    <row r="44" s="1" customFormat="1" ht="12" customHeight="1">
      <c r="B44" s="38"/>
      <c r="C44" s="31" t="s">
        <v>13</v>
      </c>
      <c r="D44" s="39"/>
      <c r="E44" s="39"/>
      <c r="F44" s="39"/>
      <c r="G44" s="39"/>
      <c r="H44" s="39"/>
      <c r="I44" s="39"/>
      <c r="J44" s="39"/>
      <c r="K44" s="39"/>
      <c r="L44" s="39" t="str">
        <f>K5</f>
        <v>2019/002/3</v>
      </c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43"/>
    </row>
    <row r="45" s="3" customFormat="1" ht="36.96" customHeight="1">
      <c r="B45" s="61"/>
      <c r="C45" s="62" t="s">
        <v>16</v>
      </c>
      <c r="D45" s="63"/>
      <c r="E45" s="63"/>
      <c r="F45" s="63"/>
      <c r="G45" s="63"/>
      <c r="H45" s="63"/>
      <c r="I45" s="63"/>
      <c r="J45" s="63"/>
      <c r="K45" s="63"/>
      <c r="L45" s="64" t="str">
        <f>K6</f>
        <v>Realizace úspor energie - OLÚ Jevíčko, Pavilon S+koridor, 9.5.2019</v>
      </c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5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</row>
    <row r="47" s="1" customFormat="1" ht="12" customHeight="1">
      <c r="B47" s="38"/>
      <c r="C47" s="31" t="s">
        <v>24</v>
      </c>
      <c r="D47" s="39"/>
      <c r="E47" s="39"/>
      <c r="F47" s="39"/>
      <c r="G47" s="39"/>
      <c r="H47" s="39"/>
      <c r="I47" s="39"/>
      <c r="J47" s="39"/>
      <c r="K47" s="39"/>
      <c r="L47" s="66" t="str">
        <f>IF(K8="","",K8)</f>
        <v>Jevíčko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26</v>
      </c>
      <c r="AJ47" s="39"/>
      <c r="AK47" s="39"/>
      <c r="AL47" s="39"/>
      <c r="AM47" s="67" t="str">
        <f>IF(AN8= "","",AN8)</f>
        <v>17. 1. 2019</v>
      </c>
      <c r="AN47" s="67"/>
      <c r="AO47" s="39"/>
      <c r="AP47" s="39"/>
      <c r="AQ47" s="39"/>
      <c r="AR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</row>
    <row r="49" s="1" customFormat="1" ht="13.65" customHeight="1">
      <c r="B49" s="38"/>
      <c r="C49" s="31" t="s">
        <v>34</v>
      </c>
      <c r="D49" s="39"/>
      <c r="E49" s="39"/>
      <c r="F49" s="39"/>
      <c r="G49" s="39"/>
      <c r="H49" s="39"/>
      <c r="I49" s="39"/>
      <c r="J49" s="39"/>
      <c r="K49" s="39"/>
      <c r="L49" s="39" t="str">
        <f>IF(E11= "","",E11)</f>
        <v>Pardubický kraj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40</v>
      </c>
      <c r="AJ49" s="39"/>
      <c r="AK49" s="39"/>
      <c r="AL49" s="39"/>
      <c r="AM49" s="68" t="str">
        <f>IF(E17="","",E17)</f>
        <v>Projecticon s.r.o.</v>
      </c>
      <c r="AN49" s="39"/>
      <c r="AO49" s="39"/>
      <c r="AP49" s="39"/>
      <c r="AQ49" s="39"/>
      <c r="AR49" s="43"/>
      <c r="AS49" s="69" t="s">
        <v>60</v>
      </c>
      <c r="AT49" s="70"/>
      <c r="AU49" s="71"/>
      <c r="AV49" s="71"/>
      <c r="AW49" s="71"/>
      <c r="AX49" s="71"/>
      <c r="AY49" s="71"/>
      <c r="AZ49" s="71"/>
      <c r="BA49" s="71"/>
      <c r="BB49" s="71"/>
      <c r="BC49" s="71"/>
      <c r="BD49" s="72"/>
    </row>
    <row r="50" s="1" customFormat="1" ht="13.65" customHeight="1">
      <c r="B50" s="38"/>
      <c r="C50" s="31" t="s">
        <v>38</v>
      </c>
      <c r="D50" s="39"/>
      <c r="E50" s="39"/>
      <c r="F50" s="39"/>
      <c r="G50" s="39"/>
      <c r="H50" s="39"/>
      <c r="I50" s="39"/>
      <c r="J50" s="39"/>
      <c r="K50" s="39"/>
      <c r="L50" s="39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43</v>
      </c>
      <c r="AJ50" s="39"/>
      <c r="AK50" s="39"/>
      <c r="AL50" s="39"/>
      <c r="AM50" s="68" t="str">
        <f>IF(E20="","",E20)</f>
        <v>Projecticon s.r.o.</v>
      </c>
      <c r="AN50" s="39"/>
      <c r="AO50" s="39"/>
      <c r="AP50" s="39"/>
      <c r="AQ50" s="39"/>
      <c r="AR50" s="43"/>
      <c r="AS50" s="73"/>
      <c r="AT50" s="74"/>
      <c r="AU50" s="75"/>
      <c r="AV50" s="75"/>
      <c r="AW50" s="75"/>
      <c r="AX50" s="75"/>
      <c r="AY50" s="75"/>
      <c r="AZ50" s="75"/>
      <c r="BA50" s="75"/>
      <c r="BB50" s="75"/>
      <c r="BC50" s="75"/>
      <c r="BD50" s="76"/>
    </row>
    <row r="51" s="1" customFormat="1" ht="10.8" customHeight="1"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77"/>
      <c r="AT51" s="78"/>
      <c r="AU51" s="79"/>
      <c r="AV51" s="79"/>
      <c r="AW51" s="79"/>
      <c r="AX51" s="79"/>
      <c r="AY51" s="79"/>
      <c r="AZ51" s="79"/>
      <c r="BA51" s="79"/>
      <c r="BB51" s="79"/>
      <c r="BC51" s="79"/>
      <c r="BD51" s="80"/>
    </row>
    <row r="52" s="1" customFormat="1" ht="29.28" customHeight="1">
      <c r="B52" s="38"/>
      <c r="C52" s="81" t="s">
        <v>61</v>
      </c>
      <c r="D52" s="82"/>
      <c r="E52" s="82"/>
      <c r="F52" s="82"/>
      <c r="G52" s="82"/>
      <c r="H52" s="83"/>
      <c r="I52" s="84" t="s">
        <v>62</v>
      </c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5" t="s">
        <v>63</v>
      </c>
      <c r="AH52" s="82"/>
      <c r="AI52" s="82"/>
      <c r="AJ52" s="82"/>
      <c r="AK52" s="82"/>
      <c r="AL52" s="82"/>
      <c r="AM52" s="82"/>
      <c r="AN52" s="84" t="s">
        <v>64</v>
      </c>
      <c r="AO52" s="82"/>
      <c r="AP52" s="86"/>
      <c r="AQ52" s="87" t="s">
        <v>65</v>
      </c>
      <c r="AR52" s="43"/>
      <c r="AS52" s="88" t="s">
        <v>66</v>
      </c>
      <c r="AT52" s="89" t="s">
        <v>67</v>
      </c>
      <c r="AU52" s="89" t="s">
        <v>68</v>
      </c>
      <c r="AV52" s="89" t="s">
        <v>69</v>
      </c>
      <c r="AW52" s="89" t="s">
        <v>70</v>
      </c>
      <c r="AX52" s="89" t="s">
        <v>71</v>
      </c>
      <c r="AY52" s="89" t="s">
        <v>72</v>
      </c>
      <c r="AZ52" s="89" t="s">
        <v>73</v>
      </c>
      <c r="BA52" s="89" t="s">
        <v>74</v>
      </c>
      <c r="BB52" s="89" t="s">
        <v>75</v>
      </c>
      <c r="BC52" s="89" t="s">
        <v>76</v>
      </c>
      <c r="BD52" s="90" t="s">
        <v>77</v>
      </c>
    </row>
    <row r="53" s="1" customFormat="1" ht="10.8" customHeight="1"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1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3"/>
    </row>
    <row r="54" s="4" customFormat="1" ht="32.4" customHeight="1">
      <c r="B54" s="94"/>
      <c r="C54" s="95" t="s">
        <v>78</v>
      </c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7">
        <f>ROUND(SUM(AG55:AG57),2)</f>
        <v>0</v>
      </c>
      <c r="AH54" s="97"/>
      <c r="AI54" s="97"/>
      <c r="AJ54" s="97"/>
      <c r="AK54" s="97"/>
      <c r="AL54" s="97"/>
      <c r="AM54" s="97"/>
      <c r="AN54" s="98">
        <f>SUM(AG54,AT54)</f>
        <v>0</v>
      </c>
      <c r="AO54" s="98"/>
      <c r="AP54" s="98"/>
      <c r="AQ54" s="99" t="s">
        <v>1</v>
      </c>
      <c r="AR54" s="100"/>
      <c r="AS54" s="101">
        <f>ROUND(SUM(AS55:AS57),2)</f>
        <v>0</v>
      </c>
      <c r="AT54" s="102">
        <f>ROUND(SUM(AV54:AW54),2)</f>
        <v>0</v>
      </c>
      <c r="AU54" s="103">
        <f>ROUND(SUM(AU55:AU57),5)</f>
        <v>0</v>
      </c>
      <c r="AV54" s="102">
        <f>ROUND(AZ54*L29,2)</f>
        <v>0</v>
      </c>
      <c r="AW54" s="102">
        <f>ROUND(BA54*L30,2)</f>
        <v>0</v>
      </c>
      <c r="AX54" s="102">
        <f>ROUND(BB54*L29,2)</f>
        <v>0</v>
      </c>
      <c r="AY54" s="102">
        <f>ROUND(BC54*L30,2)</f>
        <v>0</v>
      </c>
      <c r="AZ54" s="102">
        <f>ROUND(SUM(AZ55:AZ57),2)</f>
        <v>0</v>
      </c>
      <c r="BA54" s="102">
        <f>ROUND(SUM(BA55:BA57),2)</f>
        <v>0</v>
      </c>
      <c r="BB54" s="102">
        <f>ROUND(SUM(BB55:BB57),2)</f>
        <v>0</v>
      </c>
      <c r="BC54" s="102">
        <f>ROUND(SUM(BC55:BC57),2)</f>
        <v>0</v>
      </c>
      <c r="BD54" s="104">
        <f>ROUND(SUM(BD55:BD57),2)</f>
        <v>0</v>
      </c>
      <c r="BS54" s="105" t="s">
        <v>79</v>
      </c>
      <c r="BT54" s="105" t="s">
        <v>80</v>
      </c>
      <c r="BU54" s="106" t="s">
        <v>81</v>
      </c>
      <c r="BV54" s="105" t="s">
        <v>82</v>
      </c>
      <c r="BW54" s="105" t="s">
        <v>5</v>
      </c>
      <c r="BX54" s="105" t="s">
        <v>83</v>
      </c>
      <c r="CL54" s="105" t="s">
        <v>20</v>
      </c>
    </row>
    <row r="55" s="5" customFormat="1" ht="16.5" customHeight="1">
      <c r="A55" s="107" t="s">
        <v>84</v>
      </c>
      <c r="B55" s="108"/>
      <c r="C55" s="109"/>
      <c r="D55" s="110" t="s">
        <v>85</v>
      </c>
      <c r="E55" s="110"/>
      <c r="F55" s="110"/>
      <c r="G55" s="110"/>
      <c r="H55" s="110"/>
      <c r="I55" s="111"/>
      <c r="J55" s="110" t="s">
        <v>86</v>
      </c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2">
        <f>'SO 01 - SO 01 Koridor'!J30</f>
        <v>0</v>
      </c>
      <c r="AH55" s="111"/>
      <c r="AI55" s="111"/>
      <c r="AJ55" s="111"/>
      <c r="AK55" s="111"/>
      <c r="AL55" s="111"/>
      <c r="AM55" s="111"/>
      <c r="AN55" s="112">
        <f>SUM(AG55,AT55)</f>
        <v>0</v>
      </c>
      <c r="AO55" s="111"/>
      <c r="AP55" s="111"/>
      <c r="AQ55" s="113" t="s">
        <v>87</v>
      </c>
      <c r="AR55" s="114"/>
      <c r="AS55" s="115">
        <v>0</v>
      </c>
      <c r="AT55" s="116">
        <f>ROUND(SUM(AV55:AW55),2)</f>
        <v>0</v>
      </c>
      <c r="AU55" s="117">
        <f>'SO 01 - SO 01 Koridor'!P93</f>
        <v>0</v>
      </c>
      <c r="AV55" s="116">
        <f>'SO 01 - SO 01 Koridor'!J33</f>
        <v>0</v>
      </c>
      <c r="AW55" s="116">
        <f>'SO 01 - SO 01 Koridor'!J34</f>
        <v>0</v>
      </c>
      <c r="AX55" s="116">
        <f>'SO 01 - SO 01 Koridor'!J35</f>
        <v>0</v>
      </c>
      <c r="AY55" s="116">
        <f>'SO 01 - SO 01 Koridor'!J36</f>
        <v>0</v>
      </c>
      <c r="AZ55" s="116">
        <f>'SO 01 - SO 01 Koridor'!F33</f>
        <v>0</v>
      </c>
      <c r="BA55" s="116">
        <f>'SO 01 - SO 01 Koridor'!F34</f>
        <v>0</v>
      </c>
      <c r="BB55" s="116">
        <f>'SO 01 - SO 01 Koridor'!F35</f>
        <v>0</v>
      </c>
      <c r="BC55" s="116">
        <f>'SO 01 - SO 01 Koridor'!F36</f>
        <v>0</v>
      </c>
      <c r="BD55" s="118">
        <f>'SO 01 - SO 01 Koridor'!F37</f>
        <v>0</v>
      </c>
      <c r="BT55" s="119" t="s">
        <v>23</v>
      </c>
      <c r="BV55" s="119" t="s">
        <v>82</v>
      </c>
      <c r="BW55" s="119" t="s">
        <v>88</v>
      </c>
      <c r="BX55" s="119" t="s">
        <v>5</v>
      </c>
      <c r="CL55" s="119" t="s">
        <v>20</v>
      </c>
      <c r="CM55" s="119" t="s">
        <v>89</v>
      </c>
    </row>
    <row r="56" s="5" customFormat="1" ht="16.5" customHeight="1">
      <c r="A56" s="107" t="s">
        <v>84</v>
      </c>
      <c r="B56" s="108"/>
      <c r="C56" s="109"/>
      <c r="D56" s="110" t="s">
        <v>90</v>
      </c>
      <c r="E56" s="110"/>
      <c r="F56" s="110"/>
      <c r="G56" s="110"/>
      <c r="H56" s="110"/>
      <c r="I56" s="111"/>
      <c r="J56" s="110" t="s">
        <v>91</v>
      </c>
      <c r="K56" s="110"/>
      <c r="L56" s="110"/>
      <c r="M56" s="110"/>
      <c r="N56" s="110"/>
      <c r="O56" s="110"/>
      <c r="P56" s="110"/>
      <c r="Q56" s="110"/>
      <c r="R56" s="110"/>
      <c r="S56" s="110"/>
      <c r="T56" s="110"/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10"/>
      <c r="AF56" s="110"/>
      <c r="AG56" s="112">
        <f>'SO 02 - SO 02 Pavilon S'!J30</f>
        <v>0</v>
      </c>
      <c r="AH56" s="111"/>
      <c r="AI56" s="111"/>
      <c r="AJ56" s="111"/>
      <c r="AK56" s="111"/>
      <c r="AL56" s="111"/>
      <c r="AM56" s="111"/>
      <c r="AN56" s="112">
        <f>SUM(AG56,AT56)</f>
        <v>0</v>
      </c>
      <c r="AO56" s="111"/>
      <c r="AP56" s="111"/>
      <c r="AQ56" s="113" t="s">
        <v>87</v>
      </c>
      <c r="AR56" s="114"/>
      <c r="AS56" s="115">
        <v>0</v>
      </c>
      <c r="AT56" s="116">
        <f>ROUND(SUM(AV56:AW56),2)</f>
        <v>0</v>
      </c>
      <c r="AU56" s="117">
        <f>'SO 02 - SO 02 Pavilon S'!P97</f>
        <v>0</v>
      </c>
      <c r="AV56" s="116">
        <f>'SO 02 - SO 02 Pavilon S'!J33</f>
        <v>0</v>
      </c>
      <c r="AW56" s="116">
        <f>'SO 02 - SO 02 Pavilon S'!J34</f>
        <v>0</v>
      </c>
      <c r="AX56" s="116">
        <f>'SO 02 - SO 02 Pavilon S'!J35</f>
        <v>0</v>
      </c>
      <c r="AY56" s="116">
        <f>'SO 02 - SO 02 Pavilon S'!J36</f>
        <v>0</v>
      </c>
      <c r="AZ56" s="116">
        <f>'SO 02 - SO 02 Pavilon S'!F33</f>
        <v>0</v>
      </c>
      <c r="BA56" s="116">
        <f>'SO 02 - SO 02 Pavilon S'!F34</f>
        <v>0</v>
      </c>
      <c r="BB56" s="116">
        <f>'SO 02 - SO 02 Pavilon S'!F35</f>
        <v>0</v>
      </c>
      <c r="BC56" s="116">
        <f>'SO 02 - SO 02 Pavilon S'!F36</f>
        <v>0</v>
      </c>
      <c r="BD56" s="118">
        <f>'SO 02 - SO 02 Pavilon S'!F37</f>
        <v>0</v>
      </c>
      <c r="BT56" s="119" t="s">
        <v>23</v>
      </c>
      <c r="BV56" s="119" t="s">
        <v>82</v>
      </c>
      <c r="BW56" s="119" t="s">
        <v>92</v>
      </c>
      <c r="BX56" s="119" t="s">
        <v>5</v>
      </c>
      <c r="CL56" s="119" t="s">
        <v>20</v>
      </c>
      <c r="CM56" s="119" t="s">
        <v>89</v>
      </c>
    </row>
    <row r="57" s="5" customFormat="1" ht="16.5" customHeight="1">
      <c r="A57" s="107" t="s">
        <v>84</v>
      </c>
      <c r="B57" s="108"/>
      <c r="C57" s="109"/>
      <c r="D57" s="110" t="s">
        <v>93</v>
      </c>
      <c r="E57" s="110"/>
      <c r="F57" s="110"/>
      <c r="G57" s="110"/>
      <c r="H57" s="110"/>
      <c r="I57" s="111"/>
      <c r="J57" s="110" t="s">
        <v>94</v>
      </c>
      <c r="K57" s="110"/>
      <c r="L57" s="110"/>
      <c r="M57" s="110"/>
      <c r="N57" s="110"/>
      <c r="O57" s="110"/>
      <c r="P57" s="110"/>
      <c r="Q57" s="110"/>
      <c r="R57" s="110"/>
      <c r="S57" s="110"/>
      <c r="T57" s="110"/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10"/>
      <c r="AF57" s="110"/>
      <c r="AG57" s="112">
        <f>'VRN - Vedlejší a ostatní ...'!J30</f>
        <v>0</v>
      </c>
      <c r="AH57" s="111"/>
      <c r="AI57" s="111"/>
      <c r="AJ57" s="111"/>
      <c r="AK57" s="111"/>
      <c r="AL57" s="111"/>
      <c r="AM57" s="111"/>
      <c r="AN57" s="112">
        <f>SUM(AG57,AT57)</f>
        <v>0</v>
      </c>
      <c r="AO57" s="111"/>
      <c r="AP57" s="111"/>
      <c r="AQ57" s="113" t="s">
        <v>87</v>
      </c>
      <c r="AR57" s="114"/>
      <c r="AS57" s="120">
        <v>0</v>
      </c>
      <c r="AT57" s="121">
        <f>ROUND(SUM(AV57:AW57),2)</f>
        <v>0</v>
      </c>
      <c r="AU57" s="122">
        <f>'VRN - Vedlejší a ostatní ...'!P81</f>
        <v>0</v>
      </c>
      <c r="AV57" s="121">
        <f>'VRN - Vedlejší a ostatní ...'!J33</f>
        <v>0</v>
      </c>
      <c r="AW57" s="121">
        <f>'VRN - Vedlejší a ostatní ...'!J34</f>
        <v>0</v>
      </c>
      <c r="AX57" s="121">
        <f>'VRN - Vedlejší a ostatní ...'!J35</f>
        <v>0</v>
      </c>
      <c r="AY57" s="121">
        <f>'VRN - Vedlejší a ostatní ...'!J36</f>
        <v>0</v>
      </c>
      <c r="AZ57" s="121">
        <f>'VRN - Vedlejší a ostatní ...'!F33</f>
        <v>0</v>
      </c>
      <c r="BA57" s="121">
        <f>'VRN - Vedlejší a ostatní ...'!F34</f>
        <v>0</v>
      </c>
      <c r="BB57" s="121">
        <f>'VRN - Vedlejší a ostatní ...'!F35</f>
        <v>0</v>
      </c>
      <c r="BC57" s="121">
        <f>'VRN - Vedlejší a ostatní ...'!F36</f>
        <v>0</v>
      </c>
      <c r="BD57" s="123">
        <f>'VRN - Vedlejší a ostatní ...'!F37</f>
        <v>0</v>
      </c>
      <c r="BT57" s="119" t="s">
        <v>23</v>
      </c>
      <c r="BV57" s="119" t="s">
        <v>82</v>
      </c>
      <c r="BW57" s="119" t="s">
        <v>95</v>
      </c>
      <c r="BX57" s="119" t="s">
        <v>5</v>
      </c>
      <c r="CL57" s="119" t="s">
        <v>20</v>
      </c>
      <c r="CM57" s="119" t="s">
        <v>89</v>
      </c>
    </row>
    <row r="58" s="1" customFormat="1" ht="30" customHeight="1"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43"/>
    </row>
    <row r="59" s="1" customFormat="1" ht="6.96" customHeight="1">
      <c r="B59" s="57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43"/>
    </row>
  </sheetData>
  <sheetProtection sheet="1" formatColumns="0" formatRows="0" objects="1" scenarios="1" spinCount="100000" saltValue="uL9E2ZJ2VKrVoJntHrX1nRaVy1gSmIFXgz0SfLjJ5AuDJv1XyPKaUAt0+QPgxoDT9aSSWvCWdxjGOh4Iv7h2Zw==" hashValue="COcHxkADgrTHhpXLxZEImOWZfjv7c5ZTK/MTvgSC6NbC739Difq2DRc/fFnSk8T3by20KZLRyosK18KJCChOig==" algorithmName="SHA-512" password="CC35"/>
  <mergeCells count="50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4:AM54"/>
    <mergeCell ref="AN54:AP54"/>
    <mergeCell ref="C52:G52"/>
    <mergeCell ref="I52:AF52"/>
    <mergeCell ref="D55:H55"/>
    <mergeCell ref="J55:AF55"/>
    <mergeCell ref="D56:H56"/>
    <mergeCell ref="J56:AF56"/>
    <mergeCell ref="D57:H57"/>
    <mergeCell ref="J57:AF57"/>
  </mergeCells>
  <hyperlinks>
    <hyperlink ref="A55" location="'SO 01 - SO 01 Koridor'!C2" display="/"/>
    <hyperlink ref="A56" location="'SO 02 - SO 02 Pavilon S'!C2" display="/"/>
    <hyperlink ref="A57" location="'VR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4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88</v>
      </c>
      <c r="AZ2" s="125" t="s">
        <v>96</v>
      </c>
      <c r="BA2" s="125" t="s">
        <v>97</v>
      </c>
      <c r="BB2" s="125" t="s">
        <v>1</v>
      </c>
      <c r="BC2" s="125" t="s">
        <v>98</v>
      </c>
      <c r="BD2" s="125" t="s">
        <v>89</v>
      </c>
    </row>
    <row r="3" ht="6.96" customHeight="1">
      <c r="B3" s="126"/>
      <c r="C3" s="127"/>
      <c r="D3" s="127"/>
      <c r="E3" s="127"/>
      <c r="F3" s="127"/>
      <c r="G3" s="127"/>
      <c r="H3" s="127"/>
      <c r="I3" s="128"/>
      <c r="J3" s="127"/>
      <c r="K3" s="127"/>
      <c r="L3" s="19"/>
      <c r="AT3" s="16" t="s">
        <v>89</v>
      </c>
      <c r="AZ3" s="125" t="s">
        <v>99</v>
      </c>
      <c r="BA3" s="125" t="s">
        <v>100</v>
      </c>
      <c r="BB3" s="125" t="s">
        <v>1</v>
      </c>
      <c r="BC3" s="125" t="s">
        <v>98</v>
      </c>
      <c r="BD3" s="125" t="s">
        <v>89</v>
      </c>
    </row>
    <row r="4" ht="24.96" customHeight="1">
      <c r="B4" s="19"/>
      <c r="D4" s="129" t="s">
        <v>101</v>
      </c>
      <c r="L4" s="19"/>
      <c r="M4" s="23" t="s">
        <v>10</v>
      </c>
      <c r="AT4" s="16" t="s">
        <v>4</v>
      </c>
      <c r="AZ4" s="125" t="s">
        <v>102</v>
      </c>
      <c r="BA4" s="125" t="s">
        <v>103</v>
      </c>
      <c r="BB4" s="125" t="s">
        <v>1</v>
      </c>
      <c r="BC4" s="125" t="s">
        <v>98</v>
      </c>
      <c r="BD4" s="125" t="s">
        <v>89</v>
      </c>
    </row>
    <row r="5" ht="6.96" customHeight="1">
      <c r="B5" s="19"/>
      <c r="L5" s="19"/>
    </row>
    <row r="6" ht="12" customHeight="1">
      <c r="B6" s="19"/>
      <c r="D6" s="130" t="s">
        <v>16</v>
      </c>
      <c r="L6" s="19"/>
    </row>
    <row r="7" ht="16.5" customHeight="1">
      <c r="B7" s="19"/>
      <c r="E7" s="131" t="str">
        <f>'Rekapitulace stavby'!K6</f>
        <v>Realizace úspor energie - OLÚ Jevíčko, Pavilon S+koridor, 9.5.2019</v>
      </c>
      <c r="F7" s="130"/>
      <c r="G7" s="130"/>
      <c r="H7" s="130"/>
      <c r="L7" s="19"/>
    </row>
    <row r="8" s="1" customFormat="1" ht="12" customHeight="1">
      <c r="B8" s="43"/>
      <c r="D8" s="130" t="s">
        <v>104</v>
      </c>
      <c r="I8" s="132"/>
      <c r="L8" s="43"/>
    </row>
    <row r="9" s="1" customFormat="1" ht="36.96" customHeight="1">
      <c r="B9" s="43"/>
      <c r="E9" s="133" t="s">
        <v>105</v>
      </c>
      <c r="F9" s="1"/>
      <c r="G9" s="1"/>
      <c r="H9" s="1"/>
      <c r="I9" s="132"/>
      <c r="L9" s="43"/>
    </row>
    <row r="10" s="1" customFormat="1">
      <c r="B10" s="43"/>
      <c r="I10" s="132"/>
      <c r="L10" s="43"/>
    </row>
    <row r="11" s="1" customFormat="1" ht="12" customHeight="1">
      <c r="B11" s="43"/>
      <c r="D11" s="130" t="s">
        <v>19</v>
      </c>
      <c r="F11" s="16" t="s">
        <v>20</v>
      </c>
      <c r="I11" s="134" t="s">
        <v>21</v>
      </c>
      <c r="J11" s="16" t="s">
        <v>22</v>
      </c>
      <c r="L11" s="43"/>
    </row>
    <row r="12" s="1" customFormat="1" ht="12" customHeight="1">
      <c r="B12" s="43"/>
      <c r="D12" s="130" t="s">
        <v>24</v>
      </c>
      <c r="F12" s="16" t="s">
        <v>25</v>
      </c>
      <c r="I12" s="134" t="s">
        <v>26</v>
      </c>
      <c r="J12" s="135" t="str">
        <f>'Rekapitulace stavby'!AN8</f>
        <v>17. 1. 2019</v>
      </c>
      <c r="L12" s="43"/>
    </row>
    <row r="13" s="1" customFormat="1" ht="21.84" customHeight="1">
      <c r="B13" s="43"/>
      <c r="D13" s="136" t="s">
        <v>29</v>
      </c>
      <c r="F13" s="137" t="s">
        <v>30</v>
      </c>
      <c r="I13" s="138" t="s">
        <v>31</v>
      </c>
      <c r="J13" s="137" t="s">
        <v>32</v>
      </c>
      <c r="L13" s="43"/>
    </row>
    <row r="14" s="1" customFormat="1" ht="12" customHeight="1">
      <c r="B14" s="43"/>
      <c r="D14" s="130" t="s">
        <v>34</v>
      </c>
      <c r="I14" s="134" t="s">
        <v>35</v>
      </c>
      <c r="J14" s="16" t="s">
        <v>1</v>
      </c>
      <c r="L14" s="43"/>
    </row>
    <row r="15" s="1" customFormat="1" ht="18" customHeight="1">
      <c r="B15" s="43"/>
      <c r="E15" s="16" t="s">
        <v>36</v>
      </c>
      <c r="I15" s="134" t="s">
        <v>37</v>
      </c>
      <c r="J15" s="16" t="s">
        <v>1</v>
      </c>
      <c r="L15" s="43"/>
    </row>
    <row r="16" s="1" customFormat="1" ht="6.96" customHeight="1">
      <c r="B16" s="43"/>
      <c r="I16" s="132"/>
      <c r="L16" s="43"/>
    </row>
    <row r="17" s="1" customFormat="1" ht="12" customHeight="1">
      <c r="B17" s="43"/>
      <c r="D17" s="130" t="s">
        <v>38</v>
      </c>
      <c r="I17" s="134" t="s">
        <v>35</v>
      </c>
      <c r="J17" s="32" t="str">
        <f>'Rekapitulace stavby'!AN13</f>
        <v>Vyplň údaj</v>
      </c>
      <c r="L17" s="43"/>
    </row>
    <row r="18" s="1" customFormat="1" ht="18" customHeight="1">
      <c r="B18" s="43"/>
      <c r="E18" s="32" t="str">
        <f>'Rekapitulace stavby'!E14</f>
        <v>Vyplň údaj</v>
      </c>
      <c r="F18" s="16"/>
      <c r="G18" s="16"/>
      <c r="H18" s="16"/>
      <c r="I18" s="134" t="s">
        <v>37</v>
      </c>
      <c r="J18" s="32" t="str">
        <f>'Rekapitulace stavby'!AN14</f>
        <v>Vyplň údaj</v>
      </c>
      <c r="L18" s="43"/>
    </row>
    <row r="19" s="1" customFormat="1" ht="6.96" customHeight="1">
      <c r="B19" s="43"/>
      <c r="I19" s="132"/>
      <c r="L19" s="43"/>
    </row>
    <row r="20" s="1" customFormat="1" ht="12" customHeight="1">
      <c r="B20" s="43"/>
      <c r="D20" s="130" t="s">
        <v>40</v>
      </c>
      <c r="I20" s="134" t="s">
        <v>35</v>
      </c>
      <c r="J20" s="16" t="s">
        <v>1</v>
      </c>
      <c r="L20" s="43"/>
    </row>
    <row r="21" s="1" customFormat="1" ht="18" customHeight="1">
      <c r="B21" s="43"/>
      <c r="E21" s="16" t="s">
        <v>41</v>
      </c>
      <c r="I21" s="134" t="s">
        <v>37</v>
      </c>
      <c r="J21" s="16" t="s">
        <v>1</v>
      </c>
      <c r="L21" s="43"/>
    </row>
    <row r="22" s="1" customFormat="1" ht="6.96" customHeight="1">
      <c r="B22" s="43"/>
      <c r="I22" s="132"/>
      <c r="L22" s="43"/>
    </row>
    <row r="23" s="1" customFormat="1" ht="12" customHeight="1">
      <c r="B23" s="43"/>
      <c r="D23" s="130" t="s">
        <v>43</v>
      </c>
      <c r="I23" s="134" t="s">
        <v>35</v>
      </c>
      <c r="J23" s="16" t="s">
        <v>1</v>
      </c>
      <c r="L23" s="43"/>
    </row>
    <row r="24" s="1" customFormat="1" ht="18" customHeight="1">
      <c r="B24" s="43"/>
      <c r="E24" s="16" t="s">
        <v>41</v>
      </c>
      <c r="I24" s="134" t="s">
        <v>37</v>
      </c>
      <c r="J24" s="16" t="s">
        <v>1</v>
      </c>
      <c r="L24" s="43"/>
    </row>
    <row r="25" s="1" customFormat="1" ht="6.96" customHeight="1">
      <c r="B25" s="43"/>
      <c r="I25" s="132"/>
      <c r="L25" s="43"/>
    </row>
    <row r="26" s="1" customFormat="1" ht="12" customHeight="1">
      <c r="B26" s="43"/>
      <c r="D26" s="130" t="s">
        <v>44</v>
      </c>
      <c r="I26" s="132"/>
      <c r="L26" s="43"/>
    </row>
    <row r="27" s="6" customFormat="1" ht="16.5" customHeight="1">
      <c r="B27" s="139"/>
      <c r="E27" s="140" t="s">
        <v>1</v>
      </c>
      <c r="F27" s="140"/>
      <c r="G27" s="140"/>
      <c r="H27" s="140"/>
      <c r="I27" s="141"/>
      <c r="L27" s="139"/>
    </row>
    <row r="28" s="1" customFormat="1" ht="6.96" customHeight="1">
      <c r="B28" s="43"/>
      <c r="I28" s="132"/>
      <c r="L28" s="43"/>
    </row>
    <row r="29" s="1" customFormat="1" ht="6.96" customHeight="1">
      <c r="B29" s="43"/>
      <c r="D29" s="71"/>
      <c r="E29" s="71"/>
      <c r="F29" s="71"/>
      <c r="G29" s="71"/>
      <c r="H29" s="71"/>
      <c r="I29" s="142"/>
      <c r="J29" s="71"/>
      <c r="K29" s="71"/>
      <c r="L29" s="43"/>
    </row>
    <row r="30" s="1" customFormat="1" ht="25.44" customHeight="1">
      <c r="B30" s="43"/>
      <c r="D30" s="143" t="s">
        <v>46</v>
      </c>
      <c r="I30" s="132"/>
      <c r="J30" s="144">
        <f>ROUND(J93, 2)</f>
        <v>0</v>
      </c>
      <c r="L30" s="43"/>
    </row>
    <row r="31" s="1" customFormat="1" ht="6.96" customHeight="1">
      <c r="B31" s="43"/>
      <c r="D31" s="71"/>
      <c r="E31" s="71"/>
      <c r="F31" s="71"/>
      <c r="G31" s="71"/>
      <c r="H31" s="71"/>
      <c r="I31" s="142"/>
      <c r="J31" s="71"/>
      <c r="K31" s="71"/>
      <c r="L31" s="43"/>
    </row>
    <row r="32" s="1" customFormat="1" ht="14.4" customHeight="1">
      <c r="B32" s="43"/>
      <c r="F32" s="145" t="s">
        <v>48</v>
      </c>
      <c r="I32" s="146" t="s">
        <v>47</v>
      </c>
      <c r="J32" s="145" t="s">
        <v>49</v>
      </c>
      <c r="L32" s="43"/>
    </row>
    <row r="33" s="1" customFormat="1" ht="14.4" customHeight="1">
      <c r="B33" s="43"/>
      <c r="D33" s="130" t="s">
        <v>50</v>
      </c>
      <c r="E33" s="130" t="s">
        <v>51</v>
      </c>
      <c r="F33" s="147">
        <f>ROUND((SUM(BE93:BE255)),  2)</f>
        <v>0</v>
      </c>
      <c r="I33" s="148">
        <v>0.20999999999999999</v>
      </c>
      <c r="J33" s="147">
        <f>ROUND(((SUM(BE93:BE255))*I33),  2)</f>
        <v>0</v>
      </c>
      <c r="L33" s="43"/>
    </row>
    <row r="34" s="1" customFormat="1" ht="14.4" customHeight="1">
      <c r="B34" s="43"/>
      <c r="E34" s="130" t="s">
        <v>52</v>
      </c>
      <c r="F34" s="147">
        <f>ROUND((SUM(BF93:BF255)),  2)</f>
        <v>0</v>
      </c>
      <c r="I34" s="148">
        <v>0.14999999999999999</v>
      </c>
      <c r="J34" s="147">
        <f>ROUND(((SUM(BF93:BF255))*I34),  2)</f>
        <v>0</v>
      </c>
      <c r="L34" s="43"/>
    </row>
    <row r="35" hidden="1" s="1" customFormat="1" ht="14.4" customHeight="1">
      <c r="B35" s="43"/>
      <c r="E35" s="130" t="s">
        <v>53</v>
      </c>
      <c r="F35" s="147">
        <f>ROUND((SUM(BG93:BG255)),  2)</f>
        <v>0</v>
      </c>
      <c r="I35" s="148">
        <v>0.20999999999999999</v>
      </c>
      <c r="J35" s="147">
        <f>0</f>
        <v>0</v>
      </c>
      <c r="L35" s="43"/>
    </row>
    <row r="36" hidden="1" s="1" customFormat="1" ht="14.4" customHeight="1">
      <c r="B36" s="43"/>
      <c r="E36" s="130" t="s">
        <v>54</v>
      </c>
      <c r="F36" s="147">
        <f>ROUND((SUM(BH93:BH255)),  2)</f>
        <v>0</v>
      </c>
      <c r="I36" s="148">
        <v>0.14999999999999999</v>
      </c>
      <c r="J36" s="147">
        <f>0</f>
        <v>0</v>
      </c>
      <c r="L36" s="43"/>
    </row>
    <row r="37" hidden="1" s="1" customFormat="1" ht="14.4" customHeight="1">
      <c r="B37" s="43"/>
      <c r="E37" s="130" t="s">
        <v>55</v>
      </c>
      <c r="F37" s="147">
        <f>ROUND((SUM(BI93:BI255)),  2)</f>
        <v>0</v>
      </c>
      <c r="I37" s="148">
        <v>0</v>
      </c>
      <c r="J37" s="147">
        <f>0</f>
        <v>0</v>
      </c>
      <c r="L37" s="43"/>
    </row>
    <row r="38" s="1" customFormat="1" ht="6.96" customHeight="1">
      <c r="B38" s="43"/>
      <c r="I38" s="132"/>
      <c r="L38" s="43"/>
    </row>
    <row r="39" s="1" customFormat="1" ht="25.44" customHeight="1">
      <c r="B39" s="43"/>
      <c r="C39" s="149"/>
      <c r="D39" s="150" t="s">
        <v>56</v>
      </c>
      <c r="E39" s="151"/>
      <c r="F39" s="151"/>
      <c r="G39" s="152" t="s">
        <v>57</v>
      </c>
      <c r="H39" s="153" t="s">
        <v>58</v>
      </c>
      <c r="I39" s="154"/>
      <c r="J39" s="155">
        <f>SUM(J30:J37)</f>
        <v>0</v>
      </c>
      <c r="K39" s="156"/>
      <c r="L39" s="43"/>
    </row>
    <row r="40" s="1" customFormat="1" ht="14.4" customHeight="1">
      <c r="B40" s="157"/>
      <c r="C40" s="158"/>
      <c r="D40" s="158"/>
      <c r="E40" s="158"/>
      <c r="F40" s="158"/>
      <c r="G40" s="158"/>
      <c r="H40" s="158"/>
      <c r="I40" s="159"/>
      <c r="J40" s="158"/>
      <c r="K40" s="158"/>
      <c r="L40" s="43"/>
    </row>
    <row r="44" s="1" customFormat="1" ht="6.96" customHeight="1">
      <c r="B44" s="160"/>
      <c r="C44" s="161"/>
      <c r="D44" s="161"/>
      <c r="E44" s="161"/>
      <c r="F44" s="161"/>
      <c r="G44" s="161"/>
      <c r="H44" s="161"/>
      <c r="I44" s="162"/>
      <c r="J44" s="161"/>
      <c r="K44" s="161"/>
      <c r="L44" s="43"/>
    </row>
    <row r="45" s="1" customFormat="1" ht="24.96" customHeight="1">
      <c r="B45" s="38"/>
      <c r="C45" s="22" t="s">
        <v>106</v>
      </c>
      <c r="D45" s="39"/>
      <c r="E45" s="39"/>
      <c r="F45" s="39"/>
      <c r="G45" s="39"/>
      <c r="H45" s="39"/>
      <c r="I45" s="132"/>
      <c r="J45" s="39"/>
      <c r="K45" s="39"/>
      <c r="L45" s="43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132"/>
      <c r="J46" s="39"/>
      <c r="K46" s="39"/>
      <c r="L46" s="43"/>
    </row>
    <row r="47" s="1" customFormat="1" ht="12" customHeight="1">
      <c r="B47" s="38"/>
      <c r="C47" s="31" t="s">
        <v>16</v>
      </c>
      <c r="D47" s="39"/>
      <c r="E47" s="39"/>
      <c r="F47" s="39"/>
      <c r="G47" s="39"/>
      <c r="H47" s="39"/>
      <c r="I47" s="132"/>
      <c r="J47" s="39"/>
      <c r="K47" s="39"/>
      <c r="L47" s="43"/>
    </row>
    <row r="48" s="1" customFormat="1" ht="16.5" customHeight="1">
      <c r="B48" s="38"/>
      <c r="C48" s="39"/>
      <c r="D48" s="39"/>
      <c r="E48" s="163" t="str">
        <f>E7</f>
        <v>Realizace úspor energie - OLÚ Jevíčko, Pavilon S+koridor, 9.5.2019</v>
      </c>
      <c r="F48" s="31"/>
      <c r="G48" s="31"/>
      <c r="H48" s="31"/>
      <c r="I48" s="132"/>
      <c r="J48" s="39"/>
      <c r="K48" s="39"/>
      <c r="L48" s="43"/>
    </row>
    <row r="49" s="1" customFormat="1" ht="12" customHeight="1">
      <c r="B49" s="38"/>
      <c r="C49" s="31" t="s">
        <v>104</v>
      </c>
      <c r="D49" s="39"/>
      <c r="E49" s="39"/>
      <c r="F49" s="39"/>
      <c r="G49" s="39"/>
      <c r="H49" s="39"/>
      <c r="I49" s="132"/>
      <c r="J49" s="39"/>
      <c r="K49" s="39"/>
      <c r="L49" s="43"/>
    </row>
    <row r="50" s="1" customFormat="1" ht="16.5" customHeight="1">
      <c r="B50" s="38"/>
      <c r="C50" s="39"/>
      <c r="D50" s="39"/>
      <c r="E50" s="64" t="str">
        <f>E9</f>
        <v>SO 01 - SO 01 Koridor</v>
      </c>
      <c r="F50" s="39"/>
      <c r="G50" s="39"/>
      <c r="H50" s="39"/>
      <c r="I50" s="132"/>
      <c r="J50" s="39"/>
      <c r="K50" s="39"/>
      <c r="L50" s="43"/>
    </row>
    <row r="51" s="1" customFormat="1" ht="6.96" customHeight="1">
      <c r="B51" s="38"/>
      <c r="C51" s="39"/>
      <c r="D51" s="39"/>
      <c r="E51" s="39"/>
      <c r="F51" s="39"/>
      <c r="G51" s="39"/>
      <c r="H51" s="39"/>
      <c r="I51" s="132"/>
      <c r="J51" s="39"/>
      <c r="K51" s="39"/>
      <c r="L51" s="43"/>
    </row>
    <row r="52" s="1" customFormat="1" ht="12" customHeight="1">
      <c r="B52" s="38"/>
      <c r="C52" s="31" t="s">
        <v>24</v>
      </c>
      <c r="D52" s="39"/>
      <c r="E52" s="39"/>
      <c r="F52" s="26" t="str">
        <f>F12</f>
        <v>Jevíčko</v>
      </c>
      <c r="G52" s="39"/>
      <c r="H52" s="39"/>
      <c r="I52" s="134" t="s">
        <v>26</v>
      </c>
      <c r="J52" s="67" t="str">
        <f>IF(J12="","",J12)</f>
        <v>17. 1. 2019</v>
      </c>
      <c r="K52" s="39"/>
      <c r="L52" s="43"/>
    </row>
    <row r="53" s="1" customFormat="1" ht="6.96" customHeight="1">
      <c r="B53" s="38"/>
      <c r="C53" s="39"/>
      <c r="D53" s="39"/>
      <c r="E53" s="39"/>
      <c r="F53" s="39"/>
      <c r="G53" s="39"/>
      <c r="H53" s="39"/>
      <c r="I53" s="132"/>
      <c r="J53" s="39"/>
      <c r="K53" s="39"/>
      <c r="L53" s="43"/>
    </row>
    <row r="54" s="1" customFormat="1" ht="13.65" customHeight="1">
      <c r="B54" s="38"/>
      <c r="C54" s="31" t="s">
        <v>34</v>
      </c>
      <c r="D54" s="39"/>
      <c r="E54" s="39"/>
      <c r="F54" s="26" t="str">
        <f>E15</f>
        <v>Pardubický kraj</v>
      </c>
      <c r="G54" s="39"/>
      <c r="H54" s="39"/>
      <c r="I54" s="134" t="s">
        <v>40</v>
      </c>
      <c r="J54" s="36" t="str">
        <f>E21</f>
        <v>Projecticon s.r.o.</v>
      </c>
      <c r="K54" s="39"/>
      <c r="L54" s="43"/>
    </row>
    <row r="55" s="1" customFormat="1" ht="13.65" customHeight="1">
      <c r="B55" s="38"/>
      <c r="C55" s="31" t="s">
        <v>38</v>
      </c>
      <c r="D55" s="39"/>
      <c r="E55" s="39"/>
      <c r="F55" s="26" t="str">
        <f>IF(E18="","",E18)</f>
        <v>Vyplň údaj</v>
      </c>
      <c r="G55" s="39"/>
      <c r="H55" s="39"/>
      <c r="I55" s="134" t="s">
        <v>43</v>
      </c>
      <c r="J55" s="36" t="str">
        <f>E24</f>
        <v>Projecticon s.r.o.</v>
      </c>
      <c r="K55" s="39"/>
      <c r="L55" s="43"/>
    </row>
    <row r="56" s="1" customFormat="1" ht="10.32" customHeight="1">
      <c r="B56" s="38"/>
      <c r="C56" s="39"/>
      <c r="D56" s="39"/>
      <c r="E56" s="39"/>
      <c r="F56" s="39"/>
      <c r="G56" s="39"/>
      <c r="H56" s="39"/>
      <c r="I56" s="132"/>
      <c r="J56" s="39"/>
      <c r="K56" s="39"/>
      <c r="L56" s="43"/>
    </row>
    <row r="57" s="1" customFormat="1" ht="29.28" customHeight="1">
      <c r="B57" s="38"/>
      <c r="C57" s="164" t="s">
        <v>107</v>
      </c>
      <c r="D57" s="165"/>
      <c r="E57" s="165"/>
      <c r="F57" s="165"/>
      <c r="G57" s="165"/>
      <c r="H57" s="165"/>
      <c r="I57" s="166"/>
      <c r="J57" s="167" t="s">
        <v>108</v>
      </c>
      <c r="K57" s="165"/>
      <c r="L57" s="43"/>
    </row>
    <row r="58" s="1" customFormat="1" ht="10.32" customHeight="1">
      <c r="B58" s="38"/>
      <c r="C58" s="39"/>
      <c r="D58" s="39"/>
      <c r="E58" s="39"/>
      <c r="F58" s="39"/>
      <c r="G58" s="39"/>
      <c r="H58" s="39"/>
      <c r="I58" s="132"/>
      <c r="J58" s="39"/>
      <c r="K58" s="39"/>
      <c r="L58" s="43"/>
    </row>
    <row r="59" s="1" customFormat="1" ht="22.8" customHeight="1">
      <c r="B59" s="38"/>
      <c r="C59" s="168" t="s">
        <v>109</v>
      </c>
      <c r="D59" s="39"/>
      <c r="E59" s="39"/>
      <c r="F59" s="39"/>
      <c r="G59" s="39"/>
      <c r="H59" s="39"/>
      <c r="I59" s="132"/>
      <c r="J59" s="98">
        <f>J93</f>
        <v>0</v>
      </c>
      <c r="K59" s="39"/>
      <c r="L59" s="43"/>
      <c r="AU59" s="16" t="s">
        <v>110</v>
      </c>
    </row>
    <row r="60" s="7" customFormat="1" ht="24.96" customHeight="1">
      <c r="B60" s="169"/>
      <c r="C60" s="170"/>
      <c r="D60" s="171" t="s">
        <v>111</v>
      </c>
      <c r="E60" s="172"/>
      <c r="F60" s="172"/>
      <c r="G60" s="172"/>
      <c r="H60" s="172"/>
      <c r="I60" s="173"/>
      <c r="J60" s="174">
        <f>J94</f>
        <v>0</v>
      </c>
      <c r="K60" s="170"/>
      <c r="L60" s="175"/>
    </row>
    <row r="61" s="8" customFormat="1" ht="19.92" customHeight="1">
      <c r="B61" s="176"/>
      <c r="C61" s="177"/>
      <c r="D61" s="178" t="s">
        <v>112</v>
      </c>
      <c r="E61" s="179"/>
      <c r="F61" s="179"/>
      <c r="G61" s="179"/>
      <c r="H61" s="179"/>
      <c r="I61" s="180"/>
      <c r="J61" s="181">
        <f>J95</f>
        <v>0</v>
      </c>
      <c r="K61" s="177"/>
      <c r="L61" s="182"/>
    </row>
    <row r="62" s="8" customFormat="1" ht="19.92" customHeight="1">
      <c r="B62" s="176"/>
      <c r="C62" s="177"/>
      <c r="D62" s="178" t="s">
        <v>113</v>
      </c>
      <c r="E62" s="179"/>
      <c r="F62" s="179"/>
      <c r="G62" s="179"/>
      <c r="H62" s="179"/>
      <c r="I62" s="180"/>
      <c r="J62" s="181">
        <f>J105</f>
        <v>0</v>
      </c>
      <c r="K62" s="177"/>
      <c r="L62" s="182"/>
    </row>
    <row r="63" s="8" customFormat="1" ht="19.92" customHeight="1">
      <c r="B63" s="176"/>
      <c r="C63" s="177"/>
      <c r="D63" s="178" t="s">
        <v>114</v>
      </c>
      <c r="E63" s="179"/>
      <c r="F63" s="179"/>
      <c r="G63" s="179"/>
      <c r="H63" s="179"/>
      <c r="I63" s="180"/>
      <c r="J63" s="181">
        <f>J126</f>
        <v>0</v>
      </c>
      <c r="K63" s="177"/>
      <c r="L63" s="182"/>
    </row>
    <row r="64" s="8" customFormat="1" ht="19.92" customHeight="1">
      <c r="B64" s="176"/>
      <c r="C64" s="177"/>
      <c r="D64" s="178" t="s">
        <v>115</v>
      </c>
      <c r="E64" s="179"/>
      <c r="F64" s="179"/>
      <c r="G64" s="179"/>
      <c r="H64" s="179"/>
      <c r="I64" s="180"/>
      <c r="J64" s="181">
        <f>J133</f>
        <v>0</v>
      </c>
      <c r="K64" s="177"/>
      <c r="L64" s="182"/>
    </row>
    <row r="65" s="7" customFormat="1" ht="24.96" customHeight="1">
      <c r="B65" s="169"/>
      <c r="C65" s="170"/>
      <c r="D65" s="171" t="s">
        <v>116</v>
      </c>
      <c r="E65" s="172"/>
      <c r="F65" s="172"/>
      <c r="G65" s="172"/>
      <c r="H65" s="172"/>
      <c r="I65" s="173"/>
      <c r="J65" s="174">
        <f>J135</f>
        <v>0</v>
      </c>
      <c r="K65" s="170"/>
      <c r="L65" s="175"/>
    </row>
    <row r="66" s="8" customFormat="1" ht="19.92" customHeight="1">
      <c r="B66" s="176"/>
      <c r="C66" s="177"/>
      <c r="D66" s="178" t="s">
        <v>117</v>
      </c>
      <c r="E66" s="179"/>
      <c r="F66" s="179"/>
      <c r="G66" s="179"/>
      <c r="H66" s="179"/>
      <c r="I66" s="180"/>
      <c r="J66" s="181">
        <f>J136</f>
        <v>0</v>
      </c>
      <c r="K66" s="177"/>
      <c r="L66" s="182"/>
    </row>
    <row r="67" s="8" customFormat="1" ht="19.92" customHeight="1">
      <c r="B67" s="176"/>
      <c r="C67" s="177"/>
      <c r="D67" s="178" t="s">
        <v>118</v>
      </c>
      <c r="E67" s="179"/>
      <c r="F67" s="179"/>
      <c r="G67" s="179"/>
      <c r="H67" s="179"/>
      <c r="I67" s="180"/>
      <c r="J67" s="181">
        <f>J144</f>
        <v>0</v>
      </c>
      <c r="K67" s="177"/>
      <c r="L67" s="182"/>
    </row>
    <row r="68" s="8" customFormat="1" ht="19.92" customHeight="1">
      <c r="B68" s="176"/>
      <c r="C68" s="177"/>
      <c r="D68" s="178" t="s">
        <v>119</v>
      </c>
      <c r="E68" s="179"/>
      <c r="F68" s="179"/>
      <c r="G68" s="179"/>
      <c r="H68" s="179"/>
      <c r="I68" s="180"/>
      <c r="J68" s="181">
        <f>J148</f>
        <v>0</v>
      </c>
      <c r="K68" s="177"/>
      <c r="L68" s="182"/>
    </row>
    <row r="69" s="8" customFormat="1" ht="19.92" customHeight="1">
      <c r="B69" s="176"/>
      <c r="C69" s="177"/>
      <c r="D69" s="178" t="s">
        <v>120</v>
      </c>
      <c r="E69" s="179"/>
      <c r="F69" s="179"/>
      <c r="G69" s="179"/>
      <c r="H69" s="179"/>
      <c r="I69" s="180"/>
      <c r="J69" s="181">
        <f>J169</f>
        <v>0</v>
      </c>
      <c r="K69" s="177"/>
      <c r="L69" s="182"/>
    </row>
    <row r="70" s="8" customFormat="1" ht="19.92" customHeight="1">
      <c r="B70" s="176"/>
      <c r="C70" s="177"/>
      <c r="D70" s="178" t="s">
        <v>121</v>
      </c>
      <c r="E70" s="179"/>
      <c r="F70" s="179"/>
      <c r="G70" s="179"/>
      <c r="H70" s="179"/>
      <c r="I70" s="180"/>
      <c r="J70" s="181">
        <f>J179</f>
        <v>0</v>
      </c>
      <c r="K70" s="177"/>
      <c r="L70" s="182"/>
    </row>
    <row r="71" s="8" customFormat="1" ht="19.92" customHeight="1">
      <c r="B71" s="176"/>
      <c r="C71" s="177"/>
      <c r="D71" s="178" t="s">
        <v>122</v>
      </c>
      <c r="E71" s="179"/>
      <c r="F71" s="179"/>
      <c r="G71" s="179"/>
      <c r="H71" s="179"/>
      <c r="I71" s="180"/>
      <c r="J71" s="181">
        <f>J210</f>
        <v>0</v>
      </c>
      <c r="K71" s="177"/>
      <c r="L71" s="182"/>
    </row>
    <row r="72" s="7" customFormat="1" ht="24.96" customHeight="1">
      <c r="B72" s="169"/>
      <c r="C72" s="170"/>
      <c r="D72" s="171" t="s">
        <v>123</v>
      </c>
      <c r="E72" s="172"/>
      <c r="F72" s="172"/>
      <c r="G72" s="172"/>
      <c r="H72" s="172"/>
      <c r="I72" s="173"/>
      <c r="J72" s="174">
        <f>J217</f>
        <v>0</v>
      </c>
      <c r="K72" s="170"/>
      <c r="L72" s="175"/>
    </row>
    <row r="73" s="8" customFormat="1" ht="19.92" customHeight="1">
      <c r="B73" s="176"/>
      <c r="C73" s="177"/>
      <c r="D73" s="178" t="s">
        <v>124</v>
      </c>
      <c r="E73" s="179"/>
      <c r="F73" s="179"/>
      <c r="G73" s="179"/>
      <c r="H73" s="179"/>
      <c r="I73" s="180"/>
      <c r="J73" s="181">
        <f>J218</f>
        <v>0</v>
      </c>
      <c r="K73" s="177"/>
      <c r="L73" s="182"/>
    </row>
    <row r="74" s="1" customFormat="1" ht="21.84" customHeight="1">
      <c r="B74" s="38"/>
      <c r="C74" s="39"/>
      <c r="D74" s="39"/>
      <c r="E74" s="39"/>
      <c r="F74" s="39"/>
      <c r="G74" s="39"/>
      <c r="H74" s="39"/>
      <c r="I74" s="132"/>
      <c r="J74" s="39"/>
      <c r="K74" s="39"/>
      <c r="L74" s="43"/>
    </row>
    <row r="75" s="1" customFormat="1" ht="6.96" customHeight="1">
      <c r="B75" s="57"/>
      <c r="C75" s="58"/>
      <c r="D75" s="58"/>
      <c r="E75" s="58"/>
      <c r="F75" s="58"/>
      <c r="G75" s="58"/>
      <c r="H75" s="58"/>
      <c r="I75" s="159"/>
      <c r="J75" s="58"/>
      <c r="K75" s="58"/>
      <c r="L75" s="43"/>
    </row>
    <row r="79" s="1" customFormat="1" ht="6.96" customHeight="1">
      <c r="B79" s="59"/>
      <c r="C79" s="60"/>
      <c r="D79" s="60"/>
      <c r="E79" s="60"/>
      <c r="F79" s="60"/>
      <c r="G79" s="60"/>
      <c r="H79" s="60"/>
      <c r="I79" s="162"/>
      <c r="J79" s="60"/>
      <c r="K79" s="60"/>
      <c r="L79" s="43"/>
    </row>
    <row r="80" s="1" customFormat="1" ht="24.96" customHeight="1">
      <c r="B80" s="38"/>
      <c r="C80" s="22" t="s">
        <v>125</v>
      </c>
      <c r="D80" s="39"/>
      <c r="E80" s="39"/>
      <c r="F80" s="39"/>
      <c r="G80" s="39"/>
      <c r="H80" s="39"/>
      <c r="I80" s="132"/>
      <c r="J80" s="39"/>
      <c r="K80" s="39"/>
      <c r="L80" s="43"/>
    </row>
    <row r="81" s="1" customFormat="1" ht="6.96" customHeight="1">
      <c r="B81" s="38"/>
      <c r="C81" s="39"/>
      <c r="D81" s="39"/>
      <c r="E81" s="39"/>
      <c r="F81" s="39"/>
      <c r="G81" s="39"/>
      <c r="H81" s="39"/>
      <c r="I81" s="132"/>
      <c r="J81" s="39"/>
      <c r="K81" s="39"/>
      <c r="L81" s="43"/>
    </row>
    <row r="82" s="1" customFormat="1" ht="12" customHeight="1">
      <c r="B82" s="38"/>
      <c r="C82" s="31" t="s">
        <v>16</v>
      </c>
      <c r="D82" s="39"/>
      <c r="E82" s="39"/>
      <c r="F82" s="39"/>
      <c r="G82" s="39"/>
      <c r="H82" s="39"/>
      <c r="I82" s="132"/>
      <c r="J82" s="39"/>
      <c r="K82" s="39"/>
      <c r="L82" s="43"/>
    </row>
    <row r="83" s="1" customFormat="1" ht="16.5" customHeight="1">
      <c r="B83" s="38"/>
      <c r="C83" s="39"/>
      <c r="D83" s="39"/>
      <c r="E83" s="163" t="str">
        <f>E7</f>
        <v>Realizace úspor energie - OLÚ Jevíčko, Pavilon S+koridor, 9.5.2019</v>
      </c>
      <c r="F83" s="31"/>
      <c r="G83" s="31"/>
      <c r="H83" s="31"/>
      <c r="I83" s="132"/>
      <c r="J83" s="39"/>
      <c r="K83" s="39"/>
      <c r="L83" s="43"/>
    </row>
    <row r="84" s="1" customFormat="1" ht="12" customHeight="1">
      <c r="B84" s="38"/>
      <c r="C84" s="31" t="s">
        <v>104</v>
      </c>
      <c r="D84" s="39"/>
      <c r="E84" s="39"/>
      <c r="F84" s="39"/>
      <c r="G84" s="39"/>
      <c r="H84" s="39"/>
      <c r="I84" s="132"/>
      <c r="J84" s="39"/>
      <c r="K84" s="39"/>
      <c r="L84" s="43"/>
    </row>
    <row r="85" s="1" customFormat="1" ht="16.5" customHeight="1">
      <c r="B85" s="38"/>
      <c r="C85" s="39"/>
      <c r="D85" s="39"/>
      <c r="E85" s="64" t="str">
        <f>E9</f>
        <v>SO 01 - SO 01 Koridor</v>
      </c>
      <c r="F85" s="39"/>
      <c r="G85" s="39"/>
      <c r="H85" s="39"/>
      <c r="I85" s="132"/>
      <c r="J85" s="39"/>
      <c r="K85" s="39"/>
      <c r="L85" s="43"/>
    </row>
    <row r="86" s="1" customFormat="1" ht="6.96" customHeight="1">
      <c r="B86" s="38"/>
      <c r="C86" s="39"/>
      <c r="D86" s="39"/>
      <c r="E86" s="39"/>
      <c r="F86" s="39"/>
      <c r="G86" s="39"/>
      <c r="H86" s="39"/>
      <c r="I86" s="132"/>
      <c r="J86" s="39"/>
      <c r="K86" s="39"/>
      <c r="L86" s="43"/>
    </row>
    <row r="87" s="1" customFormat="1" ht="12" customHeight="1">
      <c r="B87" s="38"/>
      <c r="C87" s="31" t="s">
        <v>24</v>
      </c>
      <c r="D87" s="39"/>
      <c r="E87" s="39"/>
      <c r="F87" s="26" t="str">
        <f>F12</f>
        <v>Jevíčko</v>
      </c>
      <c r="G87" s="39"/>
      <c r="H87" s="39"/>
      <c r="I87" s="134" t="s">
        <v>26</v>
      </c>
      <c r="J87" s="67" t="str">
        <f>IF(J12="","",J12)</f>
        <v>17. 1. 2019</v>
      </c>
      <c r="K87" s="39"/>
      <c r="L87" s="43"/>
    </row>
    <row r="88" s="1" customFormat="1" ht="6.96" customHeight="1">
      <c r="B88" s="38"/>
      <c r="C88" s="39"/>
      <c r="D88" s="39"/>
      <c r="E88" s="39"/>
      <c r="F88" s="39"/>
      <c r="G88" s="39"/>
      <c r="H88" s="39"/>
      <c r="I88" s="132"/>
      <c r="J88" s="39"/>
      <c r="K88" s="39"/>
      <c r="L88" s="43"/>
    </row>
    <row r="89" s="1" customFormat="1" ht="13.65" customHeight="1">
      <c r="B89" s="38"/>
      <c r="C89" s="31" t="s">
        <v>34</v>
      </c>
      <c r="D89" s="39"/>
      <c r="E89" s="39"/>
      <c r="F89" s="26" t="str">
        <f>E15</f>
        <v>Pardubický kraj</v>
      </c>
      <c r="G89" s="39"/>
      <c r="H89" s="39"/>
      <c r="I89" s="134" t="s">
        <v>40</v>
      </c>
      <c r="J89" s="36" t="str">
        <f>E21</f>
        <v>Projecticon s.r.o.</v>
      </c>
      <c r="K89" s="39"/>
      <c r="L89" s="43"/>
    </row>
    <row r="90" s="1" customFormat="1" ht="13.65" customHeight="1">
      <c r="B90" s="38"/>
      <c r="C90" s="31" t="s">
        <v>38</v>
      </c>
      <c r="D90" s="39"/>
      <c r="E90" s="39"/>
      <c r="F90" s="26" t="str">
        <f>IF(E18="","",E18)</f>
        <v>Vyplň údaj</v>
      </c>
      <c r="G90" s="39"/>
      <c r="H90" s="39"/>
      <c r="I90" s="134" t="s">
        <v>43</v>
      </c>
      <c r="J90" s="36" t="str">
        <f>E24</f>
        <v>Projecticon s.r.o.</v>
      </c>
      <c r="K90" s="39"/>
      <c r="L90" s="43"/>
    </row>
    <row r="91" s="1" customFormat="1" ht="10.32" customHeight="1">
      <c r="B91" s="38"/>
      <c r="C91" s="39"/>
      <c r="D91" s="39"/>
      <c r="E91" s="39"/>
      <c r="F91" s="39"/>
      <c r="G91" s="39"/>
      <c r="H91" s="39"/>
      <c r="I91" s="132"/>
      <c r="J91" s="39"/>
      <c r="K91" s="39"/>
      <c r="L91" s="43"/>
    </row>
    <row r="92" s="9" customFormat="1" ht="29.28" customHeight="1">
      <c r="B92" s="183"/>
      <c r="C92" s="184" t="s">
        <v>126</v>
      </c>
      <c r="D92" s="185" t="s">
        <v>65</v>
      </c>
      <c r="E92" s="185" t="s">
        <v>61</v>
      </c>
      <c r="F92" s="185" t="s">
        <v>62</v>
      </c>
      <c r="G92" s="185" t="s">
        <v>127</v>
      </c>
      <c r="H92" s="185" t="s">
        <v>128</v>
      </c>
      <c r="I92" s="186" t="s">
        <v>129</v>
      </c>
      <c r="J92" s="185" t="s">
        <v>108</v>
      </c>
      <c r="K92" s="187" t="s">
        <v>130</v>
      </c>
      <c r="L92" s="188"/>
      <c r="M92" s="88" t="s">
        <v>1</v>
      </c>
      <c r="N92" s="89" t="s">
        <v>50</v>
      </c>
      <c r="O92" s="89" t="s">
        <v>131</v>
      </c>
      <c r="P92" s="89" t="s">
        <v>132</v>
      </c>
      <c r="Q92" s="89" t="s">
        <v>133</v>
      </c>
      <c r="R92" s="89" t="s">
        <v>134</v>
      </c>
      <c r="S92" s="89" t="s">
        <v>135</v>
      </c>
      <c r="T92" s="90" t="s">
        <v>136</v>
      </c>
    </row>
    <row r="93" s="1" customFormat="1" ht="22.8" customHeight="1">
      <c r="B93" s="38"/>
      <c r="C93" s="95" t="s">
        <v>137</v>
      </c>
      <c r="D93" s="39"/>
      <c r="E93" s="39"/>
      <c r="F93" s="39"/>
      <c r="G93" s="39"/>
      <c r="H93" s="39"/>
      <c r="I93" s="132"/>
      <c r="J93" s="189">
        <f>BK93</f>
        <v>0</v>
      </c>
      <c r="K93" s="39"/>
      <c r="L93" s="43"/>
      <c r="M93" s="91"/>
      <c r="N93" s="92"/>
      <c r="O93" s="92"/>
      <c r="P93" s="190">
        <f>P94+P135+P217</f>
        <v>0</v>
      </c>
      <c r="Q93" s="92"/>
      <c r="R93" s="190">
        <f>R94+R135+R217</f>
        <v>4.8584024099999992</v>
      </c>
      <c r="S93" s="92"/>
      <c r="T93" s="191">
        <f>T94+T135+T217</f>
        <v>6.3720240000000006</v>
      </c>
      <c r="AT93" s="16" t="s">
        <v>79</v>
      </c>
      <c r="AU93" s="16" t="s">
        <v>110</v>
      </c>
      <c r="BK93" s="192">
        <f>BK94+BK135+BK217</f>
        <v>0</v>
      </c>
    </row>
    <row r="94" s="10" customFormat="1" ht="25.92" customHeight="1">
      <c r="B94" s="193"/>
      <c r="C94" s="194"/>
      <c r="D94" s="195" t="s">
        <v>79</v>
      </c>
      <c r="E94" s="196" t="s">
        <v>138</v>
      </c>
      <c r="F94" s="196" t="s">
        <v>139</v>
      </c>
      <c r="G94" s="194"/>
      <c r="H94" s="194"/>
      <c r="I94" s="197"/>
      <c r="J94" s="198">
        <f>BK94</f>
        <v>0</v>
      </c>
      <c r="K94" s="194"/>
      <c r="L94" s="199"/>
      <c r="M94" s="200"/>
      <c r="N94" s="201"/>
      <c r="O94" s="201"/>
      <c r="P94" s="202">
        <f>P95+P105+P126+P133</f>
        <v>0</v>
      </c>
      <c r="Q94" s="201"/>
      <c r="R94" s="202">
        <f>R95+R105+R126+R133</f>
        <v>1.8876345999999999</v>
      </c>
      <c r="S94" s="201"/>
      <c r="T94" s="203">
        <f>T95+T105+T126+T133</f>
        <v>0.36220200000000002</v>
      </c>
      <c r="AR94" s="204" t="s">
        <v>23</v>
      </c>
      <c r="AT94" s="205" t="s">
        <v>79</v>
      </c>
      <c r="AU94" s="205" t="s">
        <v>80</v>
      </c>
      <c r="AY94" s="204" t="s">
        <v>140</v>
      </c>
      <c r="BK94" s="206">
        <f>BK95+BK105+BK126+BK133</f>
        <v>0</v>
      </c>
    </row>
    <row r="95" s="10" customFormat="1" ht="22.8" customHeight="1">
      <c r="B95" s="193"/>
      <c r="C95" s="194"/>
      <c r="D95" s="195" t="s">
        <v>79</v>
      </c>
      <c r="E95" s="207" t="s">
        <v>141</v>
      </c>
      <c r="F95" s="207" t="s">
        <v>142</v>
      </c>
      <c r="G95" s="194"/>
      <c r="H95" s="194"/>
      <c r="I95" s="197"/>
      <c r="J95" s="208">
        <f>BK95</f>
        <v>0</v>
      </c>
      <c r="K95" s="194"/>
      <c r="L95" s="199"/>
      <c r="M95" s="200"/>
      <c r="N95" s="201"/>
      <c r="O95" s="201"/>
      <c r="P95" s="202">
        <f>SUM(P96:P104)</f>
        <v>0</v>
      </c>
      <c r="Q95" s="201"/>
      <c r="R95" s="202">
        <f>SUM(R96:R104)</f>
        <v>1.878873</v>
      </c>
      <c r="S95" s="201"/>
      <c r="T95" s="203">
        <f>SUM(T96:T104)</f>
        <v>0</v>
      </c>
      <c r="AR95" s="204" t="s">
        <v>23</v>
      </c>
      <c r="AT95" s="205" t="s">
        <v>79</v>
      </c>
      <c r="AU95" s="205" t="s">
        <v>23</v>
      </c>
      <c r="AY95" s="204" t="s">
        <v>140</v>
      </c>
      <c r="BK95" s="206">
        <f>SUM(BK96:BK104)</f>
        <v>0</v>
      </c>
    </row>
    <row r="96" s="1" customFormat="1" ht="16.5" customHeight="1">
      <c r="B96" s="38"/>
      <c r="C96" s="209" t="s">
        <v>23</v>
      </c>
      <c r="D96" s="209" t="s">
        <v>143</v>
      </c>
      <c r="E96" s="210" t="s">
        <v>144</v>
      </c>
      <c r="F96" s="211" t="s">
        <v>145</v>
      </c>
      <c r="G96" s="212" t="s">
        <v>146</v>
      </c>
      <c r="H96" s="213">
        <v>125</v>
      </c>
      <c r="I96" s="214"/>
      <c r="J96" s="215">
        <f>ROUND(I96*H96,2)</f>
        <v>0</v>
      </c>
      <c r="K96" s="211" t="s">
        <v>147</v>
      </c>
      <c r="L96" s="43"/>
      <c r="M96" s="216" t="s">
        <v>1</v>
      </c>
      <c r="N96" s="217" t="s">
        <v>51</v>
      </c>
      <c r="O96" s="79"/>
      <c r="P96" s="218">
        <f>O96*H96</f>
        <v>0</v>
      </c>
      <c r="Q96" s="218">
        <v>0.0051000000000000004</v>
      </c>
      <c r="R96" s="218">
        <f>Q96*H96</f>
        <v>0.63750000000000007</v>
      </c>
      <c r="S96" s="218">
        <v>0</v>
      </c>
      <c r="T96" s="219">
        <f>S96*H96</f>
        <v>0</v>
      </c>
      <c r="AR96" s="16" t="s">
        <v>98</v>
      </c>
      <c r="AT96" s="16" t="s">
        <v>143</v>
      </c>
      <c r="AU96" s="16" t="s">
        <v>89</v>
      </c>
      <c r="AY96" s="16" t="s">
        <v>140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16" t="s">
        <v>23</v>
      </c>
      <c r="BK96" s="220">
        <f>ROUND(I96*H96,2)</f>
        <v>0</v>
      </c>
      <c r="BL96" s="16" t="s">
        <v>98</v>
      </c>
      <c r="BM96" s="16" t="s">
        <v>148</v>
      </c>
    </row>
    <row r="97" s="11" customFormat="1">
      <c r="B97" s="221"/>
      <c r="C97" s="222"/>
      <c r="D97" s="223" t="s">
        <v>149</v>
      </c>
      <c r="E97" s="224" t="s">
        <v>1</v>
      </c>
      <c r="F97" s="225" t="s">
        <v>150</v>
      </c>
      <c r="G97" s="222"/>
      <c r="H97" s="226">
        <v>125</v>
      </c>
      <c r="I97" s="227"/>
      <c r="J97" s="222"/>
      <c r="K97" s="222"/>
      <c r="L97" s="228"/>
      <c r="M97" s="229"/>
      <c r="N97" s="230"/>
      <c r="O97" s="230"/>
      <c r="P97" s="230"/>
      <c r="Q97" s="230"/>
      <c r="R97" s="230"/>
      <c r="S97" s="230"/>
      <c r="T97" s="231"/>
      <c r="AT97" s="232" t="s">
        <v>149</v>
      </c>
      <c r="AU97" s="232" t="s">
        <v>89</v>
      </c>
      <c r="AV97" s="11" t="s">
        <v>89</v>
      </c>
      <c r="AW97" s="11" t="s">
        <v>42</v>
      </c>
      <c r="AX97" s="11" t="s">
        <v>23</v>
      </c>
      <c r="AY97" s="232" t="s">
        <v>140</v>
      </c>
    </row>
    <row r="98" s="1" customFormat="1" ht="16.5" customHeight="1">
      <c r="B98" s="38"/>
      <c r="C98" s="209" t="s">
        <v>89</v>
      </c>
      <c r="D98" s="209" t="s">
        <v>143</v>
      </c>
      <c r="E98" s="210" t="s">
        <v>151</v>
      </c>
      <c r="F98" s="211" t="s">
        <v>152</v>
      </c>
      <c r="G98" s="212" t="s">
        <v>146</v>
      </c>
      <c r="H98" s="213">
        <v>36</v>
      </c>
      <c r="I98" s="214"/>
      <c r="J98" s="215">
        <f>ROUND(I98*H98,2)</f>
        <v>0</v>
      </c>
      <c r="K98" s="211" t="s">
        <v>147</v>
      </c>
      <c r="L98" s="43"/>
      <c r="M98" s="216" t="s">
        <v>1</v>
      </c>
      <c r="N98" s="217" t="s">
        <v>51</v>
      </c>
      <c r="O98" s="79"/>
      <c r="P98" s="218">
        <f>O98*H98</f>
        <v>0</v>
      </c>
      <c r="Q98" s="218">
        <v>0.033579999999999999</v>
      </c>
      <c r="R98" s="218">
        <f>Q98*H98</f>
        <v>1.20888</v>
      </c>
      <c r="S98" s="218">
        <v>0</v>
      </c>
      <c r="T98" s="219">
        <f>S98*H98</f>
        <v>0</v>
      </c>
      <c r="AR98" s="16" t="s">
        <v>98</v>
      </c>
      <c r="AT98" s="16" t="s">
        <v>143</v>
      </c>
      <c r="AU98" s="16" t="s">
        <v>89</v>
      </c>
      <c r="AY98" s="16" t="s">
        <v>140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16" t="s">
        <v>23</v>
      </c>
      <c r="BK98" s="220">
        <f>ROUND(I98*H98,2)</f>
        <v>0</v>
      </c>
      <c r="BL98" s="16" t="s">
        <v>98</v>
      </c>
      <c r="BM98" s="16" t="s">
        <v>153</v>
      </c>
    </row>
    <row r="99" s="11" customFormat="1">
      <c r="B99" s="221"/>
      <c r="C99" s="222"/>
      <c r="D99" s="223" t="s">
        <v>149</v>
      </c>
      <c r="E99" s="224" t="s">
        <v>1</v>
      </c>
      <c r="F99" s="225" t="s">
        <v>154</v>
      </c>
      <c r="G99" s="222"/>
      <c r="H99" s="226">
        <v>36</v>
      </c>
      <c r="I99" s="227"/>
      <c r="J99" s="222"/>
      <c r="K99" s="222"/>
      <c r="L99" s="228"/>
      <c r="M99" s="229"/>
      <c r="N99" s="230"/>
      <c r="O99" s="230"/>
      <c r="P99" s="230"/>
      <c r="Q99" s="230"/>
      <c r="R99" s="230"/>
      <c r="S99" s="230"/>
      <c r="T99" s="231"/>
      <c r="AT99" s="232" t="s">
        <v>149</v>
      </c>
      <c r="AU99" s="232" t="s">
        <v>89</v>
      </c>
      <c r="AV99" s="11" t="s">
        <v>89</v>
      </c>
      <c r="AW99" s="11" t="s">
        <v>42</v>
      </c>
      <c r="AX99" s="11" t="s">
        <v>23</v>
      </c>
      <c r="AY99" s="232" t="s">
        <v>140</v>
      </c>
    </row>
    <row r="100" s="1" customFormat="1" ht="16.5" customHeight="1">
      <c r="B100" s="38"/>
      <c r="C100" s="209" t="s">
        <v>155</v>
      </c>
      <c r="D100" s="209" t="s">
        <v>143</v>
      </c>
      <c r="E100" s="210" t="s">
        <v>156</v>
      </c>
      <c r="F100" s="211" t="s">
        <v>157</v>
      </c>
      <c r="G100" s="212" t="s">
        <v>158</v>
      </c>
      <c r="H100" s="213">
        <v>21.661999999999999</v>
      </c>
      <c r="I100" s="214"/>
      <c r="J100" s="215">
        <f>ROUND(I100*H100,2)</f>
        <v>0</v>
      </c>
      <c r="K100" s="211" t="s">
        <v>147</v>
      </c>
      <c r="L100" s="43"/>
      <c r="M100" s="216" t="s">
        <v>1</v>
      </c>
      <c r="N100" s="217" t="s">
        <v>51</v>
      </c>
      <c r="O100" s="79"/>
      <c r="P100" s="218">
        <f>O100*H100</f>
        <v>0</v>
      </c>
      <c r="Q100" s="218">
        <v>0.0015</v>
      </c>
      <c r="R100" s="218">
        <f>Q100*H100</f>
        <v>0.032493000000000001</v>
      </c>
      <c r="S100" s="218">
        <v>0</v>
      </c>
      <c r="T100" s="219">
        <f>S100*H100</f>
        <v>0</v>
      </c>
      <c r="AR100" s="16" t="s">
        <v>98</v>
      </c>
      <c r="AT100" s="16" t="s">
        <v>143</v>
      </c>
      <c r="AU100" s="16" t="s">
        <v>89</v>
      </c>
      <c r="AY100" s="16" t="s">
        <v>140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16" t="s">
        <v>23</v>
      </c>
      <c r="BK100" s="220">
        <f>ROUND(I100*H100,2)</f>
        <v>0</v>
      </c>
      <c r="BL100" s="16" t="s">
        <v>98</v>
      </c>
      <c r="BM100" s="16" t="s">
        <v>159</v>
      </c>
    </row>
    <row r="101" s="11" customFormat="1">
      <c r="B101" s="221"/>
      <c r="C101" s="222"/>
      <c r="D101" s="223" t="s">
        <v>149</v>
      </c>
      <c r="E101" s="224" t="s">
        <v>1</v>
      </c>
      <c r="F101" s="225" t="s">
        <v>160</v>
      </c>
      <c r="G101" s="222"/>
      <c r="H101" s="226">
        <v>21.661999999999999</v>
      </c>
      <c r="I101" s="227"/>
      <c r="J101" s="222"/>
      <c r="K101" s="222"/>
      <c r="L101" s="228"/>
      <c r="M101" s="229"/>
      <c r="N101" s="230"/>
      <c r="O101" s="230"/>
      <c r="P101" s="230"/>
      <c r="Q101" s="230"/>
      <c r="R101" s="230"/>
      <c r="S101" s="230"/>
      <c r="T101" s="231"/>
      <c r="AT101" s="232" t="s">
        <v>149</v>
      </c>
      <c r="AU101" s="232" t="s">
        <v>89</v>
      </c>
      <c r="AV101" s="11" t="s">
        <v>89</v>
      </c>
      <c r="AW101" s="11" t="s">
        <v>42</v>
      </c>
      <c r="AX101" s="11" t="s">
        <v>23</v>
      </c>
      <c r="AY101" s="232" t="s">
        <v>140</v>
      </c>
    </row>
    <row r="102" s="1" customFormat="1" ht="16.5" customHeight="1">
      <c r="B102" s="38"/>
      <c r="C102" s="209" t="s">
        <v>98</v>
      </c>
      <c r="D102" s="209" t="s">
        <v>143</v>
      </c>
      <c r="E102" s="210" t="s">
        <v>161</v>
      </c>
      <c r="F102" s="211" t="s">
        <v>162</v>
      </c>
      <c r="G102" s="212" t="s">
        <v>146</v>
      </c>
      <c r="H102" s="213">
        <v>84.272999999999996</v>
      </c>
      <c r="I102" s="214"/>
      <c r="J102" s="215">
        <f>ROUND(I102*H102,2)</f>
        <v>0</v>
      </c>
      <c r="K102" s="211" t="s">
        <v>147</v>
      </c>
      <c r="L102" s="43"/>
      <c r="M102" s="216" t="s">
        <v>1</v>
      </c>
      <c r="N102" s="217" t="s">
        <v>51</v>
      </c>
      <c r="O102" s="79"/>
      <c r="P102" s="218">
        <f>O102*H102</f>
        <v>0</v>
      </c>
      <c r="Q102" s="218">
        <v>0</v>
      </c>
      <c r="R102" s="218">
        <f>Q102*H102</f>
        <v>0</v>
      </c>
      <c r="S102" s="218">
        <v>0</v>
      </c>
      <c r="T102" s="219">
        <f>S102*H102</f>
        <v>0</v>
      </c>
      <c r="AR102" s="16" t="s">
        <v>98</v>
      </c>
      <c r="AT102" s="16" t="s">
        <v>143</v>
      </c>
      <c r="AU102" s="16" t="s">
        <v>89</v>
      </c>
      <c r="AY102" s="16" t="s">
        <v>140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16" t="s">
        <v>23</v>
      </c>
      <c r="BK102" s="220">
        <f>ROUND(I102*H102,2)</f>
        <v>0</v>
      </c>
      <c r="BL102" s="16" t="s">
        <v>98</v>
      </c>
      <c r="BM102" s="16" t="s">
        <v>163</v>
      </c>
    </row>
    <row r="103" s="11" customFormat="1">
      <c r="B103" s="221"/>
      <c r="C103" s="222"/>
      <c r="D103" s="223" t="s">
        <v>149</v>
      </c>
      <c r="E103" s="224" t="s">
        <v>1</v>
      </c>
      <c r="F103" s="225" t="s">
        <v>164</v>
      </c>
      <c r="G103" s="222"/>
      <c r="H103" s="226">
        <v>84.272999999999996</v>
      </c>
      <c r="I103" s="227"/>
      <c r="J103" s="222"/>
      <c r="K103" s="222"/>
      <c r="L103" s="228"/>
      <c r="M103" s="229"/>
      <c r="N103" s="230"/>
      <c r="O103" s="230"/>
      <c r="P103" s="230"/>
      <c r="Q103" s="230"/>
      <c r="R103" s="230"/>
      <c r="S103" s="230"/>
      <c r="T103" s="231"/>
      <c r="AT103" s="232" t="s">
        <v>149</v>
      </c>
      <c r="AU103" s="232" t="s">
        <v>89</v>
      </c>
      <c r="AV103" s="11" t="s">
        <v>89</v>
      </c>
      <c r="AW103" s="11" t="s">
        <v>42</v>
      </c>
      <c r="AX103" s="11" t="s">
        <v>23</v>
      </c>
      <c r="AY103" s="232" t="s">
        <v>140</v>
      </c>
    </row>
    <row r="104" s="1" customFormat="1" ht="16.5" customHeight="1">
      <c r="B104" s="38"/>
      <c r="C104" s="209" t="s">
        <v>165</v>
      </c>
      <c r="D104" s="209" t="s">
        <v>143</v>
      </c>
      <c r="E104" s="210" t="s">
        <v>166</v>
      </c>
      <c r="F104" s="211" t="s">
        <v>167</v>
      </c>
      <c r="G104" s="212" t="s">
        <v>168</v>
      </c>
      <c r="H104" s="213">
        <v>53</v>
      </c>
      <c r="I104" s="214"/>
      <c r="J104" s="215">
        <f>ROUND(I104*H104,2)</f>
        <v>0</v>
      </c>
      <c r="K104" s="211" t="s">
        <v>1</v>
      </c>
      <c r="L104" s="43"/>
      <c r="M104" s="216" t="s">
        <v>1</v>
      </c>
      <c r="N104" s="217" t="s">
        <v>51</v>
      </c>
      <c r="O104" s="79"/>
      <c r="P104" s="218">
        <f>O104*H104</f>
        <v>0</v>
      </c>
      <c r="Q104" s="218">
        <v>0</v>
      </c>
      <c r="R104" s="218">
        <f>Q104*H104</f>
        <v>0</v>
      </c>
      <c r="S104" s="218">
        <v>0</v>
      </c>
      <c r="T104" s="219">
        <f>S104*H104</f>
        <v>0</v>
      </c>
      <c r="AR104" s="16" t="s">
        <v>98</v>
      </c>
      <c r="AT104" s="16" t="s">
        <v>143</v>
      </c>
      <c r="AU104" s="16" t="s">
        <v>89</v>
      </c>
      <c r="AY104" s="16" t="s">
        <v>140</v>
      </c>
      <c r="BE104" s="220">
        <f>IF(N104="základní",J104,0)</f>
        <v>0</v>
      </c>
      <c r="BF104" s="220">
        <f>IF(N104="snížená",J104,0)</f>
        <v>0</v>
      </c>
      <c r="BG104" s="220">
        <f>IF(N104="zákl. přenesená",J104,0)</f>
        <v>0</v>
      </c>
      <c r="BH104" s="220">
        <f>IF(N104="sníž. přenesená",J104,0)</f>
        <v>0</v>
      </c>
      <c r="BI104" s="220">
        <f>IF(N104="nulová",J104,0)</f>
        <v>0</v>
      </c>
      <c r="BJ104" s="16" t="s">
        <v>23</v>
      </c>
      <c r="BK104" s="220">
        <f>ROUND(I104*H104,2)</f>
        <v>0</v>
      </c>
      <c r="BL104" s="16" t="s">
        <v>98</v>
      </c>
      <c r="BM104" s="16" t="s">
        <v>169</v>
      </c>
    </row>
    <row r="105" s="10" customFormat="1" ht="22.8" customHeight="1">
      <c r="B105" s="193"/>
      <c r="C105" s="194"/>
      <c r="D105" s="195" t="s">
        <v>79</v>
      </c>
      <c r="E105" s="207" t="s">
        <v>170</v>
      </c>
      <c r="F105" s="207" t="s">
        <v>171</v>
      </c>
      <c r="G105" s="194"/>
      <c r="H105" s="194"/>
      <c r="I105" s="197"/>
      <c r="J105" s="208">
        <f>BK105</f>
        <v>0</v>
      </c>
      <c r="K105" s="194"/>
      <c r="L105" s="199"/>
      <c r="M105" s="200"/>
      <c r="N105" s="201"/>
      <c r="O105" s="201"/>
      <c r="P105" s="202">
        <f>SUM(P106:P125)</f>
        <v>0</v>
      </c>
      <c r="Q105" s="201"/>
      <c r="R105" s="202">
        <f>SUM(R106:R125)</f>
        <v>0.0087615999999999996</v>
      </c>
      <c r="S105" s="201"/>
      <c r="T105" s="203">
        <f>SUM(T106:T125)</f>
        <v>0.36220200000000002</v>
      </c>
      <c r="AR105" s="204" t="s">
        <v>23</v>
      </c>
      <c r="AT105" s="205" t="s">
        <v>79</v>
      </c>
      <c r="AU105" s="205" t="s">
        <v>23</v>
      </c>
      <c r="AY105" s="204" t="s">
        <v>140</v>
      </c>
      <c r="BK105" s="206">
        <f>SUM(BK106:BK125)</f>
        <v>0</v>
      </c>
    </row>
    <row r="106" s="1" customFormat="1" ht="16.5" customHeight="1">
      <c r="B106" s="38"/>
      <c r="C106" s="209" t="s">
        <v>141</v>
      </c>
      <c r="D106" s="209" t="s">
        <v>143</v>
      </c>
      <c r="E106" s="210" t="s">
        <v>172</v>
      </c>
      <c r="F106" s="211" t="s">
        <v>173</v>
      </c>
      <c r="G106" s="212" t="s">
        <v>146</v>
      </c>
      <c r="H106" s="213">
        <v>368.04500000000002</v>
      </c>
      <c r="I106" s="214"/>
      <c r="J106" s="215">
        <f>ROUND(I106*H106,2)</f>
        <v>0</v>
      </c>
      <c r="K106" s="211" t="s">
        <v>147</v>
      </c>
      <c r="L106" s="43"/>
      <c r="M106" s="216" t="s">
        <v>1</v>
      </c>
      <c r="N106" s="217" t="s">
        <v>51</v>
      </c>
      <c r="O106" s="79"/>
      <c r="P106" s="218">
        <f>O106*H106</f>
        <v>0</v>
      </c>
      <c r="Q106" s="218">
        <v>0</v>
      </c>
      <c r="R106" s="218">
        <f>Q106*H106</f>
        <v>0</v>
      </c>
      <c r="S106" s="218">
        <v>0</v>
      </c>
      <c r="T106" s="219">
        <f>S106*H106</f>
        <v>0</v>
      </c>
      <c r="AR106" s="16" t="s">
        <v>98</v>
      </c>
      <c r="AT106" s="16" t="s">
        <v>143</v>
      </c>
      <c r="AU106" s="16" t="s">
        <v>89</v>
      </c>
      <c r="AY106" s="16" t="s">
        <v>140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16" t="s">
        <v>23</v>
      </c>
      <c r="BK106" s="220">
        <f>ROUND(I106*H106,2)</f>
        <v>0</v>
      </c>
      <c r="BL106" s="16" t="s">
        <v>98</v>
      </c>
      <c r="BM106" s="16" t="s">
        <v>174</v>
      </c>
    </row>
    <row r="107" s="12" customFormat="1">
      <c r="B107" s="233"/>
      <c r="C107" s="234"/>
      <c r="D107" s="223" t="s">
        <v>149</v>
      </c>
      <c r="E107" s="235" t="s">
        <v>1</v>
      </c>
      <c r="F107" s="236" t="s">
        <v>175</v>
      </c>
      <c r="G107" s="234"/>
      <c r="H107" s="235" t="s">
        <v>1</v>
      </c>
      <c r="I107" s="237"/>
      <c r="J107" s="234"/>
      <c r="K107" s="234"/>
      <c r="L107" s="238"/>
      <c r="M107" s="239"/>
      <c r="N107" s="240"/>
      <c r="O107" s="240"/>
      <c r="P107" s="240"/>
      <c r="Q107" s="240"/>
      <c r="R107" s="240"/>
      <c r="S107" s="240"/>
      <c r="T107" s="241"/>
      <c r="AT107" s="242" t="s">
        <v>149</v>
      </c>
      <c r="AU107" s="242" t="s">
        <v>89</v>
      </c>
      <c r="AV107" s="12" t="s">
        <v>23</v>
      </c>
      <c r="AW107" s="12" t="s">
        <v>42</v>
      </c>
      <c r="AX107" s="12" t="s">
        <v>80</v>
      </c>
      <c r="AY107" s="242" t="s">
        <v>140</v>
      </c>
    </row>
    <row r="108" s="11" customFormat="1">
      <c r="B108" s="221"/>
      <c r="C108" s="222"/>
      <c r="D108" s="223" t="s">
        <v>149</v>
      </c>
      <c r="E108" s="224" t="s">
        <v>1</v>
      </c>
      <c r="F108" s="225" t="s">
        <v>176</v>
      </c>
      <c r="G108" s="222"/>
      <c r="H108" s="226">
        <v>348.79500000000002</v>
      </c>
      <c r="I108" s="227"/>
      <c r="J108" s="222"/>
      <c r="K108" s="222"/>
      <c r="L108" s="228"/>
      <c r="M108" s="229"/>
      <c r="N108" s="230"/>
      <c r="O108" s="230"/>
      <c r="P108" s="230"/>
      <c r="Q108" s="230"/>
      <c r="R108" s="230"/>
      <c r="S108" s="230"/>
      <c r="T108" s="231"/>
      <c r="AT108" s="232" t="s">
        <v>149</v>
      </c>
      <c r="AU108" s="232" t="s">
        <v>89</v>
      </c>
      <c r="AV108" s="11" t="s">
        <v>89</v>
      </c>
      <c r="AW108" s="11" t="s">
        <v>42</v>
      </c>
      <c r="AX108" s="11" t="s">
        <v>80</v>
      </c>
      <c r="AY108" s="232" t="s">
        <v>140</v>
      </c>
    </row>
    <row r="109" s="12" customFormat="1">
      <c r="B109" s="233"/>
      <c r="C109" s="234"/>
      <c r="D109" s="223" t="s">
        <v>149</v>
      </c>
      <c r="E109" s="235" t="s">
        <v>1</v>
      </c>
      <c r="F109" s="236" t="s">
        <v>177</v>
      </c>
      <c r="G109" s="234"/>
      <c r="H109" s="235" t="s">
        <v>1</v>
      </c>
      <c r="I109" s="237"/>
      <c r="J109" s="234"/>
      <c r="K109" s="234"/>
      <c r="L109" s="238"/>
      <c r="M109" s="239"/>
      <c r="N109" s="240"/>
      <c r="O109" s="240"/>
      <c r="P109" s="240"/>
      <c r="Q109" s="240"/>
      <c r="R109" s="240"/>
      <c r="S109" s="240"/>
      <c r="T109" s="241"/>
      <c r="AT109" s="242" t="s">
        <v>149</v>
      </c>
      <c r="AU109" s="242" t="s">
        <v>89</v>
      </c>
      <c r="AV109" s="12" t="s">
        <v>23</v>
      </c>
      <c r="AW109" s="12" t="s">
        <v>42</v>
      </c>
      <c r="AX109" s="12" t="s">
        <v>80</v>
      </c>
      <c r="AY109" s="242" t="s">
        <v>140</v>
      </c>
    </row>
    <row r="110" s="11" customFormat="1">
      <c r="B110" s="221"/>
      <c r="C110" s="222"/>
      <c r="D110" s="223" t="s">
        <v>149</v>
      </c>
      <c r="E110" s="224" t="s">
        <v>1</v>
      </c>
      <c r="F110" s="225" t="s">
        <v>178</v>
      </c>
      <c r="G110" s="222"/>
      <c r="H110" s="226">
        <v>19.25</v>
      </c>
      <c r="I110" s="227"/>
      <c r="J110" s="222"/>
      <c r="K110" s="222"/>
      <c r="L110" s="228"/>
      <c r="M110" s="229"/>
      <c r="N110" s="230"/>
      <c r="O110" s="230"/>
      <c r="P110" s="230"/>
      <c r="Q110" s="230"/>
      <c r="R110" s="230"/>
      <c r="S110" s="230"/>
      <c r="T110" s="231"/>
      <c r="AT110" s="232" t="s">
        <v>149</v>
      </c>
      <c r="AU110" s="232" t="s">
        <v>89</v>
      </c>
      <c r="AV110" s="11" t="s">
        <v>89</v>
      </c>
      <c r="AW110" s="11" t="s">
        <v>42</v>
      </c>
      <c r="AX110" s="11" t="s">
        <v>80</v>
      </c>
      <c r="AY110" s="232" t="s">
        <v>140</v>
      </c>
    </row>
    <row r="111" s="13" customFormat="1">
      <c r="B111" s="243"/>
      <c r="C111" s="244"/>
      <c r="D111" s="223" t="s">
        <v>149</v>
      </c>
      <c r="E111" s="245" t="s">
        <v>1</v>
      </c>
      <c r="F111" s="246" t="s">
        <v>179</v>
      </c>
      <c r="G111" s="244"/>
      <c r="H111" s="247">
        <v>368.04500000000002</v>
      </c>
      <c r="I111" s="248"/>
      <c r="J111" s="244"/>
      <c r="K111" s="244"/>
      <c r="L111" s="249"/>
      <c r="M111" s="250"/>
      <c r="N111" s="251"/>
      <c r="O111" s="251"/>
      <c r="P111" s="251"/>
      <c r="Q111" s="251"/>
      <c r="R111" s="251"/>
      <c r="S111" s="251"/>
      <c r="T111" s="252"/>
      <c r="AT111" s="253" t="s">
        <v>149</v>
      </c>
      <c r="AU111" s="253" t="s">
        <v>89</v>
      </c>
      <c r="AV111" s="13" t="s">
        <v>98</v>
      </c>
      <c r="AW111" s="13" t="s">
        <v>42</v>
      </c>
      <c r="AX111" s="13" t="s">
        <v>23</v>
      </c>
      <c r="AY111" s="253" t="s">
        <v>140</v>
      </c>
    </row>
    <row r="112" s="1" customFormat="1" ht="16.5" customHeight="1">
      <c r="B112" s="38"/>
      <c r="C112" s="209" t="s">
        <v>180</v>
      </c>
      <c r="D112" s="209" t="s">
        <v>143</v>
      </c>
      <c r="E112" s="210" t="s">
        <v>181</v>
      </c>
      <c r="F112" s="211" t="s">
        <v>182</v>
      </c>
      <c r="G112" s="212" t="s">
        <v>146</v>
      </c>
      <c r="H112" s="213">
        <v>33124.050000000003</v>
      </c>
      <c r="I112" s="214"/>
      <c r="J112" s="215">
        <f>ROUND(I112*H112,2)</f>
        <v>0</v>
      </c>
      <c r="K112" s="211" t="s">
        <v>147</v>
      </c>
      <c r="L112" s="43"/>
      <c r="M112" s="216" t="s">
        <v>1</v>
      </c>
      <c r="N112" s="217" t="s">
        <v>51</v>
      </c>
      <c r="O112" s="79"/>
      <c r="P112" s="218">
        <f>O112*H112</f>
        <v>0</v>
      </c>
      <c r="Q112" s="218">
        <v>0</v>
      </c>
      <c r="R112" s="218">
        <f>Q112*H112</f>
        <v>0</v>
      </c>
      <c r="S112" s="218">
        <v>0</v>
      </c>
      <c r="T112" s="219">
        <f>S112*H112</f>
        <v>0</v>
      </c>
      <c r="AR112" s="16" t="s">
        <v>98</v>
      </c>
      <c r="AT112" s="16" t="s">
        <v>143</v>
      </c>
      <c r="AU112" s="16" t="s">
        <v>89</v>
      </c>
      <c r="AY112" s="16" t="s">
        <v>140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16" t="s">
        <v>23</v>
      </c>
      <c r="BK112" s="220">
        <f>ROUND(I112*H112,2)</f>
        <v>0</v>
      </c>
      <c r="BL112" s="16" t="s">
        <v>98</v>
      </c>
      <c r="BM112" s="16" t="s">
        <v>183</v>
      </c>
    </row>
    <row r="113" s="11" customFormat="1">
      <c r="B113" s="221"/>
      <c r="C113" s="222"/>
      <c r="D113" s="223" t="s">
        <v>149</v>
      </c>
      <c r="E113" s="224" t="s">
        <v>1</v>
      </c>
      <c r="F113" s="225" t="s">
        <v>184</v>
      </c>
      <c r="G113" s="222"/>
      <c r="H113" s="226">
        <v>33124.050000000003</v>
      </c>
      <c r="I113" s="227"/>
      <c r="J113" s="222"/>
      <c r="K113" s="222"/>
      <c r="L113" s="228"/>
      <c r="M113" s="229"/>
      <c r="N113" s="230"/>
      <c r="O113" s="230"/>
      <c r="P113" s="230"/>
      <c r="Q113" s="230"/>
      <c r="R113" s="230"/>
      <c r="S113" s="230"/>
      <c r="T113" s="231"/>
      <c r="AT113" s="232" t="s">
        <v>149</v>
      </c>
      <c r="AU113" s="232" t="s">
        <v>89</v>
      </c>
      <c r="AV113" s="11" t="s">
        <v>89</v>
      </c>
      <c r="AW113" s="11" t="s">
        <v>42</v>
      </c>
      <c r="AX113" s="11" t="s">
        <v>23</v>
      </c>
      <c r="AY113" s="232" t="s">
        <v>140</v>
      </c>
    </row>
    <row r="114" s="1" customFormat="1" ht="16.5" customHeight="1">
      <c r="B114" s="38"/>
      <c r="C114" s="209" t="s">
        <v>185</v>
      </c>
      <c r="D114" s="209" t="s">
        <v>143</v>
      </c>
      <c r="E114" s="210" t="s">
        <v>186</v>
      </c>
      <c r="F114" s="211" t="s">
        <v>187</v>
      </c>
      <c r="G114" s="212" t="s">
        <v>146</v>
      </c>
      <c r="H114" s="213">
        <v>368.04500000000002</v>
      </c>
      <c r="I114" s="214"/>
      <c r="J114" s="215">
        <f>ROUND(I114*H114,2)</f>
        <v>0</v>
      </c>
      <c r="K114" s="211" t="s">
        <v>147</v>
      </c>
      <c r="L114" s="43"/>
      <c r="M114" s="216" t="s">
        <v>1</v>
      </c>
      <c r="N114" s="217" t="s">
        <v>51</v>
      </c>
      <c r="O114" s="79"/>
      <c r="P114" s="218">
        <f>O114*H114</f>
        <v>0</v>
      </c>
      <c r="Q114" s="218">
        <v>0</v>
      </c>
      <c r="R114" s="218">
        <f>Q114*H114</f>
        <v>0</v>
      </c>
      <c r="S114" s="218">
        <v>0</v>
      </c>
      <c r="T114" s="219">
        <f>S114*H114</f>
        <v>0</v>
      </c>
      <c r="AR114" s="16" t="s">
        <v>98</v>
      </c>
      <c r="AT114" s="16" t="s">
        <v>143</v>
      </c>
      <c r="AU114" s="16" t="s">
        <v>89</v>
      </c>
      <c r="AY114" s="16" t="s">
        <v>140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16" t="s">
        <v>23</v>
      </c>
      <c r="BK114" s="220">
        <f>ROUND(I114*H114,2)</f>
        <v>0</v>
      </c>
      <c r="BL114" s="16" t="s">
        <v>98</v>
      </c>
      <c r="BM114" s="16" t="s">
        <v>188</v>
      </c>
    </row>
    <row r="115" s="1" customFormat="1" ht="16.5" customHeight="1">
      <c r="B115" s="38"/>
      <c r="C115" s="209" t="s">
        <v>170</v>
      </c>
      <c r="D115" s="209" t="s">
        <v>143</v>
      </c>
      <c r="E115" s="210" t="s">
        <v>189</v>
      </c>
      <c r="F115" s="211" t="s">
        <v>190</v>
      </c>
      <c r="G115" s="212" t="s">
        <v>191</v>
      </c>
      <c r="H115" s="213">
        <v>1</v>
      </c>
      <c r="I115" s="214"/>
      <c r="J115" s="215">
        <f>ROUND(I115*H115,2)</f>
        <v>0</v>
      </c>
      <c r="K115" s="211" t="s">
        <v>1</v>
      </c>
      <c r="L115" s="43"/>
      <c r="M115" s="216" t="s">
        <v>1</v>
      </c>
      <c r="N115" s="217" t="s">
        <v>51</v>
      </c>
      <c r="O115" s="79"/>
      <c r="P115" s="218">
        <f>O115*H115</f>
        <v>0</v>
      </c>
      <c r="Q115" s="218">
        <v>4.0000000000000003E-05</v>
      </c>
      <c r="R115" s="218">
        <f>Q115*H115</f>
        <v>4.0000000000000003E-05</v>
      </c>
      <c r="S115" s="218">
        <v>0</v>
      </c>
      <c r="T115" s="219">
        <f>S115*H115</f>
        <v>0</v>
      </c>
      <c r="AR115" s="16" t="s">
        <v>98</v>
      </c>
      <c r="AT115" s="16" t="s">
        <v>143</v>
      </c>
      <c r="AU115" s="16" t="s">
        <v>89</v>
      </c>
      <c r="AY115" s="16" t="s">
        <v>140</v>
      </c>
      <c r="BE115" s="220">
        <f>IF(N115="základní",J115,0)</f>
        <v>0</v>
      </c>
      <c r="BF115" s="220">
        <f>IF(N115="snížená",J115,0)</f>
        <v>0</v>
      </c>
      <c r="BG115" s="220">
        <f>IF(N115="zákl. přenesená",J115,0)</f>
        <v>0</v>
      </c>
      <c r="BH115" s="220">
        <f>IF(N115="sníž. přenesená",J115,0)</f>
        <v>0</v>
      </c>
      <c r="BI115" s="220">
        <f>IF(N115="nulová",J115,0)</f>
        <v>0</v>
      </c>
      <c r="BJ115" s="16" t="s">
        <v>23</v>
      </c>
      <c r="BK115" s="220">
        <f>ROUND(I115*H115,2)</f>
        <v>0</v>
      </c>
      <c r="BL115" s="16" t="s">
        <v>98</v>
      </c>
      <c r="BM115" s="16" t="s">
        <v>192</v>
      </c>
    </row>
    <row r="116" s="11" customFormat="1">
      <c r="B116" s="221"/>
      <c r="C116" s="222"/>
      <c r="D116" s="223" t="s">
        <v>149</v>
      </c>
      <c r="E116" s="224" t="s">
        <v>1</v>
      </c>
      <c r="F116" s="225" t="s">
        <v>23</v>
      </c>
      <c r="G116" s="222"/>
      <c r="H116" s="226">
        <v>1</v>
      </c>
      <c r="I116" s="227"/>
      <c r="J116" s="222"/>
      <c r="K116" s="222"/>
      <c r="L116" s="228"/>
      <c r="M116" s="229"/>
      <c r="N116" s="230"/>
      <c r="O116" s="230"/>
      <c r="P116" s="230"/>
      <c r="Q116" s="230"/>
      <c r="R116" s="230"/>
      <c r="S116" s="230"/>
      <c r="T116" s="231"/>
      <c r="AT116" s="232" t="s">
        <v>149</v>
      </c>
      <c r="AU116" s="232" t="s">
        <v>89</v>
      </c>
      <c r="AV116" s="11" t="s">
        <v>89</v>
      </c>
      <c r="AW116" s="11" t="s">
        <v>42</v>
      </c>
      <c r="AX116" s="11" t="s">
        <v>23</v>
      </c>
      <c r="AY116" s="232" t="s">
        <v>140</v>
      </c>
    </row>
    <row r="117" s="1" customFormat="1" ht="16.5" customHeight="1">
      <c r="B117" s="38"/>
      <c r="C117" s="209" t="s">
        <v>28</v>
      </c>
      <c r="D117" s="209" t="s">
        <v>143</v>
      </c>
      <c r="E117" s="210" t="s">
        <v>193</v>
      </c>
      <c r="F117" s="211" t="s">
        <v>194</v>
      </c>
      <c r="G117" s="212" t="s">
        <v>146</v>
      </c>
      <c r="H117" s="213">
        <v>220.80000000000001</v>
      </c>
      <c r="I117" s="214"/>
      <c r="J117" s="215">
        <f>ROUND(I117*H117,2)</f>
        <v>0</v>
      </c>
      <c r="K117" s="211" t="s">
        <v>147</v>
      </c>
      <c r="L117" s="43"/>
      <c r="M117" s="216" t="s">
        <v>1</v>
      </c>
      <c r="N117" s="217" t="s">
        <v>51</v>
      </c>
      <c r="O117" s="79"/>
      <c r="P117" s="218">
        <f>O117*H117</f>
        <v>0</v>
      </c>
      <c r="Q117" s="218">
        <v>0</v>
      </c>
      <c r="R117" s="218">
        <f>Q117*H117</f>
        <v>0</v>
      </c>
      <c r="S117" s="218">
        <v>0</v>
      </c>
      <c r="T117" s="219">
        <f>S117*H117</f>
        <v>0</v>
      </c>
      <c r="AR117" s="16" t="s">
        <v>195</v>
      </c>
      <c r="AT117" s="16" t="s">
        <v>143</v>
      </c>
      <c r="AU117" s="16" t="s">
        <v>89</v>
      </c>
      <c r="AY117" s="16" t="s">
        <v>140</v>
      </c>
      <c r="BE117" s="220">
        <f>IF(N117="základní",J117,0)</f>
        <v>0</v>
      </c>
      <c r="BF117" s="220">
        <f>IF(N117="snížená",J117,0)</f>
        <v>0</v>
      </c>
      <c r="BG117" s="220">
        <f>IF(N117="zákl. přenesená",J117,0)</f>
        <v>0</v>
      </c>
      <c r="BH117" s="220">
        <f>IF(N117="sníž. přenesená",J117,0)</f>
        <v>0</v>
      </c>
      <c r="BI117" s="220">
        <f>IF(N117="nulová",J117,0)</f>
        <v>0</v>
      </c>
      <c r="BJ117" s="16" t="s">
        <v>23</v>
      </c>
      <c r="BK117" s="220">
        <f>ROUND(I117*H117,2)</f>
        <v>0</v>
      </c>
      <c r="BL117" s="16" t="s">
        <v>195</v>
      </c>
      <c r="BM117" s="16" t="s">
        <v>196</v>
      </c>
    </row>
    <row r="118" s="1" customFormat="1" ht="16.5" customHeight="1">
      <c r="B118" s="38"/>
      <c r="C118" s="254" t="s">
        <v>197</v>
      </c>
      <c r="D118" s="254" t="s">
        <v>198</v>
      </c>
      <c r="E118" s="255" t="s">
        <v>199</v>
      </c>
      <c r="F118" s="256" t="s">
        <v>200</v>
      </c>
      <c r="G118" s="257" t="s">
        <v>146</v>
      </c>
      <c r="H118" s="258">
        <v>231.84</v>
      </c>
      <c r="I118" s="259"/>
      <c r="J118" s="260">
        <f>ROUND(I118*H118,2)</f>
        <v>0</v>
      </c>
      <c r="K118" s="256" t="s">
        <v>147</v>
      </c>
      <c r="L118" s="261"/>
      <c r="M118" s="262" t="s">
        <v>1</v>
      </c>
      <c r="N118" s="263" t="s">
        <v>51</v>
      </c>
      <c r="O118" s="79"/>
      <c r="P118" s="218">
        <f>O118*H118</f>
        <v>0</v>
      </c>
      <c r="Q118" s="218">
        <v>0</v>
      </c>
      <c r="R118" s="218">
        <f>Q118*H118</f>
        <v>0</v>
      </c>
      <c r="S118" s="218">
        <v>0</v>
      </c>
      <c r="T118" s="219">
        <f>S118*H118</f>
        <v>0</v>
      </c>
      <c r="AR118" s="16" t="s">
        <v>201</v>
      </c>
      <c r="AT118" s="16" t="s">
        <v>198</v>
      </c>
      <c r="AU118" s="16" t="s">
        <v>89</v>
      </c>
      <c r="AY118" s="16" t="s">
        <v>140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16" t="s">
        <v>23</v>
      </c>
      <c r="BK118" s="220">
        <f>ROUND(I118*H118,2)</f>
        <v>0</v>
      </c>
      <c r="BL118" s="16" t="s">
        <v>195</v>
      </c>
      <c r="BM118" s="16" t="s">
        <v>202</v>
      </c>
    </row>
    <row r="119" s="11" customFormat="1">
      <c r="B119" s="221"/>
      <c r="C119" s="222"/>
      <c r="D119" s="223" t="s">
        <v>149</v>
      </c>
      <c r="E119" s="222"/>
      <c r="F119" s="225" t="s">
        <v>203</v>
      </c>
      <c r="G119" s="222"/>
      <c r="H119" s="226">
        <v>231.84</v>
      </c>
      <c r="I119" s="227"/>
      <c r="J119" s="222"/>
      <c r="K119" s="222"/>
      <c r="L119" s="228"/>
      <c r="M119" s="229"/>
      <c r="N119" s="230"/>
      <c r="O119" s="230"/>
      <c r="P119" s="230"/>
      <c r="Q119" s="230"/>
      <c r="R119" s="230"/>
      <c r="S119" s="230"/>
      <c r="T119" s="231"/>
      <c r="AT119" s="232" t="s">
        <v>149</v>
      </c>
      <c r="AU119" s="232" t="s">
        <v>89</v>
      </c>
      <c r="AV119" s="11" t="s">
        <v>89</v>
      </c>
      <c r="AW119" s="11" t="s">
        <v>4</v>
      </c>
      <c r="AX119" s="11" t="s">
        <v>23</v>
      </c>
      <c r="AY119" s="232" t="s">
        <v>140</v>
      </c>
    </row>
    <row r="120" s="1" customFormat="1" ht="16.5" customHeight="1">
      <c r="B120" s="38"/>
      <c r="C120" s="209" t="s">
        <v>204</v>
      </c>
      <c r="D120" s="209" t="s">
        <v>143</v>
      </c>
      <c r="E120" s="210" t="s">
        <v>205</v>
      </c>
      <c r="F120" s="211" t="s">
        <v>206</v>
      </c>
      <c r="G120" s="212" t="s">
        <v>146</v>
      </c>
      <c r="H120" s="213">
        <v>220.80000000000001</v>
      </c>
      <c r="I120" s="214"/>
      <c r="J120" s="215">
        <f>ROUND(I120*H120,2)</f>
        <v>0</v>
      </c>
      <c r="K120" s="211" t="s">
        <v>147</v>
      </c>
      <c r="L120" s="43"/>
      <c r="M120" s="216" t="s">
        <v>1</v>
      </c>
      <c r="N120" s="217" t="s">
        <v>51</v>
      </c>
      <c r="O120" s="79"/>
      <c r="P120" s="218">
        <f>O120*H120</f>
        <v>0</v>
      </c>
      <c r="Q120" s="218">
        <v>3.9499999999999998E-05</v>
      </c>
      <c r="R120" s="218">
        <f>Q120*H120</f>
        <v>0.0087215999999999995</v>
      </c>
      <c r="S120" s="218">
        <v>0</v>
      </c>
      <c r="T120" s="219">
        <f>S120*H120</f>
        <v>0</v>
      </c>
      <c r="AR120" s="16" t="s">
        <v>98</v>
      </c>
      <c r="AT120" s="16" t="s">
        <v>143</v>
      </c>
      <c r="AU120" s="16" t="s">
        <v>89</v>
      </c>
      <c r="AY120" s="16" t="s">
        <v>140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16" t="s">
        <v>23</v>
      </c>
      <c r="BK120" s="220">
        <f>ROUND(I120*H120,2)</f>
        <v>0</v>
      </c>
      <c r="BL120" s="16" t="s">
        <v>98</v>
      </c>
      <c r="BM120" s="16" t="s">
        <v>207</v>
      </c>
    </row>
    <row r="121" s="12" customFormat="1">
      <c r="B121" s="233"/>
      <c r="C121" s="234"/>
      <c r="D121" s="223" t="s">
        <v>149</v>
      </c>
      <c r="E121" s="235" t="s">
        <v>1</v>
      </c>
      <c r="F121" s="236" t="s">
        <v>208</v>
      </c>
      <c r="G121" s="234"/>
      <c r="H121" s="235" t="s">
        <v>1</v>
      </c>
      <c r="I121" s="237"/>
      <c r="J121" s="234"/>
      <c r="K121" s="234"/>
      <c r="L121" s="238"/>
      <c r="M121" s="239"/>
      <c r="N121" s="240"/>
      <c r="O121" s="240"/>
      <c r="P121" s="240"/>
      <c r="Q121" s="240"/>
      <c r="R121" s="240"/>
      <c r="S121" s="240"/>
      <c r="T121" s="241"/>
      <c r="AT121" s="242" t="s">
        <v>149</v>
      </c>
      <c r="AU121" s="242" t="s">
        <v>89</v>
      </c>
      <c r="AV121" s="12" t="s">
        <v>23</v>
      </c>
      <c r="AW121" s="12" t="s">
        <v>42</v>
      </c>
      <c r="AX121" s="12" t="s">
        <v>80</v>
      </c>
      <c r="AY121" s="242" t="s">
        <v>140</v>
      </c>
    </row>
    <row r="122" s="11" customFormat="1">
      <c r="B122" s="221"/>
      <c r="C122" s="222"/>
      <c r="D122" s="223" t="s">
        <v>149</v>
      </c>
      <c r="E122" s="224" t="s">
        <v>1</v>
      </c>
      <c r="F122" s="225" t="s">
        <v>209</v>
      </c>
      <c r="G122" s="222"/>
      <c r="H122" s="226">
        <v>220.80000000000001</v>
      </c>
      <c r="I122" s="227"/>
      <c r="J122" s="222"/>
      <c r="K122" s="222"/>
      <c r="L122" s="228"/>
      <c r="M122" s="229"/>
      <c r="N122" s="230"/>
      <c r="O122" s="230"/>
      <c r="P122" s="230"/>
      <c r="Q122" s="230"/>
      <c r="R122" s="230"/>
      <c r="S122" s="230"/>
      <c r="T122" s="231"/>
      <c r="AT122" s="232" t="s">
        <v>149</v>
      </c>
      <c r="AU122" s="232" t="s">
        <v>89</v>
      </c>
      <c r="AV122" s="11" t="s">
        <v>89</v>
      </c>
      <c r="AW122" s="11" t="s">
        <v>42</v>
      </c>
      <c r="AX122" s="11" t="s">
        <v>80</v>
      </c>
      <c r="AY122" s="232" t="s">
        <v>140</v>
      </c>
    </row>
    <row r="123" s="1" customFormat="1" ht="16.5" customHeight="1">
      <c r="B123" s="38"/>
      <c r="C123" s="209" t="s">
        <v>210</v>
      </c>
      <c r="D123" s="209" t="s">
        <v>143</v>
      </c>
      <c r="E123" s="210" t="s">
        <v>211</v>
      </c>
      <c r="F123" s="211" t="s">
        <v>212</v>
      </c>
      <c r="G123" s="212" t="s">
        <v>146</v>
      </c>
      <c r="H123" s="213">
        <v>5.4059999999999997</v>
      </c>
      <c r="I123" s="214"/>
      <c r="J123" s="215">
        <f>ROUND(I123*H123,2)</f>
        <v>0</v>
      </c>
      <c r="K123" s="211" t="s">
        <v>147</v>
      </c>
      <c r="L123" s="43"/>
      <c r="M123" s="216" t="s">
        <v>1</v>
      </c>
      <c r="N123" s="217" t="s">
        <v>51</v>
      </c>
      <c r="O123" s="79"/>
      <c r="P123" s="218">
        <f>O123*H123</f>
        <v>0</v>
      </c>
      <c r="Q123" s="218">
        <v>0</v>
      </c>
      <c r="R123" s="218">
        <f>Q123*H123</f>
        <v>0</v>
      </c>
      <c r="S123" s="218">
        <v>0.067000000000000004</v>
      </c>
      <c r="T123" s="219">
        <f>S123*H123</f>
        <v>0.36220200000000002</v>
      </c>
      <c r="AR123" s="16" t="s">
        <v>98</v>
      </c>
      <c r="AT123" s="16" t="s">
        <v>143</v>
      </c>
      <c r="AU123" s="16" t="s">
        <v>89</v>
      </c>
      <c r="AY123" s="16" t="s">
        <v>140</v>
      </c>
      <c r="BE123" s="220">
        <f>IF(N123="základní",J123,0)</f>
        <v>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16" t="s">
        <v>23</v>
      </c>
      <c r="BK123" s="220">
        <f>ROUND(I123*H123,2)</f>
        <v>0</v>
      </c>
      <c r="BL123" s="16" t="s">
        <v>98</v>
      </c>
      <c r="BM123" s="16" t="s">
        <v>213</v>
      </c>
    </row>
    <row r="124" s="12" customFormat="1">
      <c r="B124" s="233"/>
      <c r="C124" s="234"/>
      <c r="D124" s="223" t="s">
        <v>149</v>
      </c>
      <c r="E124" s="235" t="s">
        <v>1</v>
      </c>
      <c r="F124" s="236" t="s">
        <v>214</v>
      </c>
      <c r="G124" s="234"/>
      <c r="H124" s="235" t="s">
        <v>1</v>
      </c>
      <c r="I124" s="237"/>
      <c r="J124" s="234"/>
      <c r="K124" s="234"/>
      <c r="L124" s="238"/>
      <c r="M124" s="239"/>
      <c r="N124" s="240"/>
      <c r="O124" s="240"/>
      <c r="P124" s="240"/>
      <c r="Q124" s="240"/>
      <c r="R124" s="240"/>
      <c r="S124" s="240"/>
      <c r="T124" s="241"/>
      <c r="AT124" s="242" t="s">
        <v>149</v>
      </c>
      <c r="AU124" s="242" t="s">
        <v>89</v>
      </c>
      <c r="AV124" s="12" t="s">
        <v>23</v>
      </c>
      <c r="AW124" s="12" t="s">
        <v>42</v>
      </c>
      <c r="AX124" s="12" t="s">
        <v>80</v>
      </c>
      <c r="AY124" s="242" t="s">
        <v>140</v>
      </c>
    </row>
    <row r="125" s="11" customFormat="1">
      <c r="B125" s="221"/>
      <c r="C125" s="222"/>
      <c r="D125" s="223" t="s">
        <v>149</v>
      </c>
      <c r="E125" s="224" t="s">
        <v>1</v>
      </c>
      <c r="F125" s="225" t="s">
        <v>215</v>
      </c>
      <c r="G125" s="222"/>
      <c r="H125" s="226">
        <v>5.4059999999999997</v>
      </c>
      <c r="I125" s="227"/>
      <c r="J125" s="222"/>
      <c r="K125" s="222"/>
      <c r="L125" s="228"/>
      <c r="M125" s="229"/>
      <c r="N125" s="230"/>
      <c r="O125" s="230"/>
      <c r="P125" s="230"/>
      <c r="Q125" s="230"/>
      <c r="R125" s="230"/>
      <c r="S125" s="230"/>
      <c r="T125" s="231"/>
      <c r="AT125" s="232" t="s">
        <v>149</v>
      </c>
      <c r="AU125" s="232" t="s">
        <v>89</v>
      </c>
      <c r="AV125" s="11" t="s">
        <v>89</v>
      </c>
      <c r="AW125" s="11" t="s">
        <v>42</v>
      </c>
      <c r="AX125" s="11" t="s">
        <v>23</v>
      </c>
      <c r="AY125" s="232" t="s">
        <v>140</v>
      </c>
    </row>
    <row r="126" s="10" customFormat="1" ht="22.8" customHeight="1">
      <c r="B126" s="193"/>
      <c r="C126" s="194"/>
      <c r="D126" s="195" t="s">
        <v>79</v>
      </c>
      <c r="E126" s="207" t="s">
        <v>216</v>
      </c>
      <c r="F126" s="207" t="s">
        <v>217</v>
      </c>
      <c r="G126" s="194"/>
      <c r="H126" s="194"/>
      <c r="I126" s="197"/>
      <c r="J126" s="208">
        <f>BK126</f>
        <v>0</v>
      </c>
      <c r="K126" s="194"/>
      <c r="L126" s="199"/>
      <c r="M126" s="200"/>
      <c r="N126" s="201"/>
      <c r="O126" s="201"/>
      <c r="P126" s="202">
        <f>SUM(P127:P132)</f>
        <v>0</v>
      </c>
      <c r="Q126" s="201"/>
      <c r="R126" s="202">
        <f>SUM(R127:R132)</f>
        <v>0</v>
      </c>
      <c r="S126" s="201"/>
      <c r="T126" s="203">
        <f>SUM(T127:T132)</f>
        <v>0</v>
      </c>
      <c r="AR126" s="204" t="s">
        <v>23</v>
      </c>
      <c r="AT126" s="205" t="s">
        <v>79</v>
      </c>
      <c r="AU126" s="205" t="s">
        <v>23</v>
      </c>
      <c r="AY126" s="204" t="s">
        <v>140</v>
      </c>
      <c r="BK126" s="206">
        <f>SUM(BK127:BK132)</f>
        <v>0</v>
      </c>
    </row>
    <row r="127" s="1" customFormat="1" ht="16.5" customHeight="1">
      <c r="B127" s="38"/>
      <c r="C127" s="209" t="s">
        <v>218</v>
      </c>
      <c r="D127" s="209" t="s">
        <v>143</v>
      </c>
      <c r="E127" s="210" t="s">
        <v>219</v>
      </c>
      <c r="F127" s="211" t="s">
        <v>220</v>
      </c>
      <c r="G127" s="212" t="s">
        <v>221</v>
      </c>
      <c r="H127" s="213">
        <v>1.1639999999999999</v>
      </c>
      <c r="I127" s="214"/>
      <c r="J127" s="215">
        <f>ROUND(I127*H127,2)</f>
        <v>0</v>
      </c>
      <c r="K127" s="211" t="s">
        <v>147</v>
      </c>
      <c r="L127" s="43"/>
      <c r="M127" s="216" t="s">
        <v>1</v>
      </c>
      <c r="N127" s="217" t="s">
        <v>51</v>
      </c>
      <c r="O127" s="79"/>
      <c r="P127" s="218">
        <f>O127*H127</f>
        <v>0</v>
      </c>
      <c r="Q127" s="218">
        <v>0</v>
      </c>
      <c r="R127" s="218">
        <f>Q127*H127</f>
        <v>0</v>
      </c>
      <c r="S127" s="218">
        <v>0</v>
      </c>
      <c r="T127" s="219">
        <f>S127*H127</f>
        <v>0</v>
      </c>
      <c r="AR127" s="16" t="s">
        <v>98</v>
      </c>
      <c r="AT127" s="16" t="s">
        <v>143</v>
      </c>
      <c r="AU127" s="16" t="s">
        <v>89</v>
      </c>
      <c r="AY127" s="16" t="s">
        <v>140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6" t="s">
        <v>23</v>
      </c>
      <c r="BK127" s="220">
        <f>ROUND(I127*H127,2)</f>
        <v>0</v>
      </c>
      <c r="BL127" s="16" t="s">
        <v>98</v>
      </c>
      <c r="BM127" s="16" t="s">
        <v>222</v>
      </c>
    </row>
    <row r="128" s="1" customFormat="1" ht="16.5" customHeight="1">
      <c r="B128" s="38"/>
      <c r="C128" s="209" t="s">
        <v>8</v>
      </c>
      <c r="D128" s="209" t="s">
        <v>143</v>
      </c>
      <c r="E128" s="210" t="s">
        <v>223</v>
      </c>
      <c r="F128" s="211" t="s">
        <v>224</v>
      </c>
      <c r="G128" s="212" t="s">
        <v>221</v>
      </c>
      <c r="H128" s="213">
        <v>1.1639999999999999</v>
      </c>
      <c r="I128" s="214"/>
      <c r="J128" s="215">
        <f>ROUND(I128*H128,2)</f>
        <v>0</v>
      </c>
      <c r="K128" s="211" t="s">
        <v>147</v>
      </c>
      <c r="L128" s="43"/>
      <c r="M128" s="216" t="s">
        <v>1</v>
      </c>
      <c r="N128" s="217" t="s">
        <v>51</v>
      </c>
      <c r="O128" s="79"/>
      <c r="P128" s="218">
        <f>O128*H128</f>
        <v>0</v>
      </c>
      <c r="Q128" s="218">
        <v>0</v>
      </c>
      <c r="R128" s="218">
        <f>Q128*H128</f>
        <v>0</v>
      </c>
      <c r="S128" s="218">
        <v>0</v>
      </c>
      <c r="T128" s="219">
        <f>S128*H128</f>
        <v>0</v>
      </c>
      <c r="AR128" s="16" t="s">
        <v>98</v>
      </c>
      <c r="AT128" s="16" t="s">
        <v>143</v>
      </c>
      <c r="AU128" s="16" t="s">
        <v>89</v>
      </c>
      <c r="AY128" s="16" t="s">
        <v>140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16" t="s">
        <v>23</v>
      </c>
      <c r="BK128" s="220">
        <f>ROUND(I128*H128,2)</f>
        <v>0</v>
      </c>
      <c r="BL128" s="16" t="s">
        <v>98</v>
      </c>
      <c r="BM128" s="16" t="s">
        <v>225</v>
      </c>
    </row>
    <row r="129" s="1" customFormat="1" ht="16.5" customHeight="1">
      <c r="B129" s="38"/>
      <c r="C129" s="209" t="s">
        <v>195</v>
      </c>
      <c r="D129" s="209" t="s">
        <v>143</v>
      </c>
      <c r="E129" s="210" t="s">
        <v>226</v>
      </c>
      <c r="F129" s="211" t="s">
        <v>227</v>
      </c>
      <c r="G129" s="212" t="s">
        <v>221</v>
      </c>
      <c r="H129" s="213">
        <v>17.460000000000001</v>
      </c>
      <c r="I129" s="214"/>
      <c r="J129" s="215">
        <f>ROUND(I129*H129,2)</f>
        <v>0</v>
      </c>
      <c r="K129" s="211" t="s">
        <v>147</v>
      </c>
      <c r="L129" s="43"/>
      <c r="M129" s="216" t="s">
        <v>1</v>
      </c>
      <c r="N129" s="217" t="s">
        <v>51</v>
      </c>
      <c r="O129" s="79"/>
      <c r="P129" s="218">
        <f>O129*H129</f>
        <v>0</v>
      </c>
      <c r="Q129" s="218">
        <v>0</v>
      </c>
      <c r="R129" s="218">
        <f>Q129*H129</f>
        <v>0</v>
      </c>
      <c r="S129" s="218">
        <v>0</v>
      </c>
      <c r="T129" s="219">
        <f>S129*H129</f>
        <v>0</v>
      </c>
      <c r="AR129" s="16" t="s">
        <v>98</v>
      </c>
      <c r="AT129" s="16" t="s">
        <v>143</v>
      </c>
      <c r="AU129" s="16" t="s">
        <v>89</v>
      </c>
      <c r="AY129" s="16" t="s">
        <v>140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6" t="s">
        <v>23</v>
      </c>
      <c r="BK129" s="220">
        <f>ROUND(I129*H129,2)</f>
        <v>0</v>
      </c>
      <c r="BL129" s="16" t="s">
        <v>98</v>
      </c>
      <c r="BM129" s="16" t="s">
        <v>228</v>
      </c>
    </row>
    <row r="130" s="11" customFormat="1">
      <c r="B130" s="221"/>
      <c r="C130" s="222"/>
      <c r="D130" s="223" t="s">
        <v>149</v>
      </c>
      <c r="E130" s="224" t="s">
        <v>1</v>
      </c>
      <c r="F130" s="225" t="s">
        <v>229</v>
      </c>
      <c r="G130" s="222"/>
      <c r="H130" s="226">
        <v>17.460000000000001</v>
      </c>
      <c r="I130" s="227"/>
      <c r="J130" s="222"/>
      <c r="K130" s="222"/>
      <c r="L130" s="228"/>
      <c r="M130" s="229"/>
      <c r="N130" s="230"/>
      <c r="O130" s="230"/>
      <c r="P130" s="230"/>
      <c r="Q130" s="230"/>
      <c r="R130" s="230"/>
      <c r="S130" s="230"/>
      <c r="T130" s="231"/>
      <c r="AT130" s="232" t="s">
        <v>149</v>
      </c>
      <c r="AU130" s="232" t="s">
        <v>89</v>
      </c>
      <c r="AV130" s="11" t="s">
        <v>89</v>
      </c>
      <c r="AW130" s="11" t="s">
        <v>42</v>
      </c>
      <c r="AX130" s="11" t="s">
        <v>23</v>
      </c>
      <c r="AY130" s="232" t="s">
        <v>140</v>
      </c>
    </row>
    <row r="131" s="1" customFormat="1" ht="16.5" customHeight="1">
      <c r="B131" s="38"/>
      <c r="C131" s="209" t="s">
        <v>230</v>
      </c>
      <c r="D131" s="209" t="s">
        <v>143</v>
      </c>
      <c r="E131" s="210" t="s">
        <v>231</v>
      </c>
      <c r="F131" s="211" t="s">
        <v>232</v>
      </c>
      <c r="G131" s="212" t="s">
        <v>221</v>
      </c>
      <c r="H131" s="213">
        <v>0.80200000000000005</v>
      </c>
      <c r="I131" s="214"/>
      <c r="J131" s="215">
        <f>ROUND(I131*H131,2)</f>
        <v>0</v>
      </c>
      <c r="K131" s="211" t="s">
        <v>147</v>
      </c>
      <c r="L131" s="43"/>
      <c r="M131" s="216" t="s">
        <v>1</v>
      </c>
      <c r="N131" s="217" t="s">
        <v>51</v>
      </c>
      <c r="O131" s="79"/>
      <c r="P131" s="218">
        <f>O131*H131</f>
        <v>0</v>
      </c>
      <c r="Q131" s="218">
        <v>0</v>
      </c>
      <c r="R131" s="218">
        <f>Q131*H131</f>
        <v>0</v>
      </c>
      <c r="S131" s="218">
        <v>0</v>
      </c>
      <c r="T131" s="219">
        <f>S131*H131</f>
        <v>0</v>
      </c>
      <c r="AR131" s="16" t="s">
        <v>98</v>
      </c>
      <c r="AT131" s="16" t="s">
        <v>143</v>
      </c>
      <c r="AU131" s="16" t="s">
        <v>89</v>
      </c>
      <c r="AY131" s="16" t="s">
        <v>140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6" t="s">
        <v>23</v>
      </c>
      <c r="BK131" s="220">
        <f>ROUND(I131*H131,2)</f>
        <v>0</v>
      </c>
      <c r="BL131" s="16" t="s">
        <v>98</v>
      </c>
      <c r="BM131" s="16" t="s">
        <v>233</v>
      </c>
    </row>
    <row r="132" s="1" customFormat="1" ht="16.5" customHeight="1">
      <c r="B132" s="38"/>
      <c r="C132" s="209" t="s">
        <v>234</v>
      </c>
      <c r="D132" s="209" t="s">
        <v>143</v>
      </c>
      <c r="E132" s="210" t="s">
        <v>235</v>
      </c>
      <c r="F132" s="211" t="s">
        <v>236</v>
      </c>
      <c r="G132" s="212" t="s">
        <v>221</v>
      </c>
      <c r="H132" s="213">
        <v>0.36199999999999999</v>
      </c>
      <c r="I132" s="214"/>
      <c r="J132" s="215">
        <f>ROUND(I132*H132,2)</f>
        <v>0</v>
      </c>
      <c r="K132" s="211" t="s">
        <v>147</v>
      </c>
      <c r="L132" s="43"/>
      <c r="M132" s="216" t="s">
        <v>1</v>
      </c>
      <c r="N132" s="217" t="s">
        <v>51</v>
      </c>
      <c r="O132" s="79"/>
      <c r="P132" s="218">
        <f>O132*H132</f>
        <v>0</v>
      </c>
      <c r="Q132" s="218">
        <v>0</v>
      </c>
      <c r="R132" s="218">
        <f>Q132*H132</f>
        <v>0</v>
      </c>
      <c r="S132" s="218">
        <v>0</v>
      </c>
      <c r="T132" s="219">
        <f>S132*H132</f>
        <v>0</v>
      </c>
      <c r="AR132" s="16" t="s">
        <v>98</v>
      </c>
      <c r="AT132" s="16" t="s">
        <v>143</v>
      </c>
      <c r="AU132" s="16" t="s">
        <v>89</v>
      </c>
      <c r="AY132" s="16" t="s">
        <v>140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6" t="s">
        <v>23</v>
      </c>
      <c r="BK132" s="220">
        <f>ROUND(I132*H132,2)</f>
        <v>0</v>
      </c>
      <c r="BL132" s="16" t="s">
        <v>98</v>
      </c>
      <c r="BM132" s="16" t="s">
        <v>237</v>
      </c>
    </row>
    <row r="133" s="10" customFormat="1" ht="22.8" customHeight="1">
      <c r="B133" s="193"/>
      <c r="C133" s="194"/>
      <c r="D133" s="195" t="s">
        <v>79</v>
      </c>
      <c r="E133" s="207" t="s">
        <v>238</v>
      </c>
      <c r="F133" s="207" t="s">
        <v>239</v>
      </c>
      <c r="G133" s="194"/>
      <c r="H133" s="194"/>
      <c r="I133" s="197"/>
      <c r="J133" s="208">
        <f>BK133</f>
        <v>0</v>
      </c>
      <c r="K133" s="194"/>
      <c r="L133" s="199"/>
      <c r="M133" s="200"/>
      <c r="N133" s="201"/>
      <c r="O133" s="201"/>
      <c r="P133" s="202">
        <f>P134</f>
        <v>0</v>
      </c>
      <c r="Q133" s="201"/>
      <c r="R133" s="202">
        <f>R134</f>
        <v>0</v>
      </c>
      <c r="S133" s="201"/>
      <c r="T133" s="203">
        <f>T134</f>
        <v>0</v>
      </c>
      <c r="AR133" s="204" t="s">
        <v>23</v>
      </c>
      <c r="AT133" s="205" t="s">
        <v>79</v>
      </c>
      <c r="AU133" s="205" t="s">
        <v>23</v>
      </c>
      <c r="AY133" s="204" t="s">
        <v>140</v>
      </c>
      <c r="BK133" s="206">
        <f>BK134</f>
        <v>0</v>
      </c>
    </row>
    <row r="134" s="1" customFormat="1" ht="16.5" customHeight="1">
      <c r="B134" s="38"/>
      <c r="C134" s="209" t="s">
        <v>240</v>
      </c>
      <c r="D134" s="209" t="s">
        <v>143</v>
      </c>
      <c r="E134" s="210" t="s">
        <v>241</v>
      </c>
      <c r="F134" s="211" t="s">
        <v>242</v>
      </c>
      <c r="G134" s="212" t="s">
        <v>221</v>
      </c>
      <c r="H134" s="213">
        <v>6.0099999999999998</v>
      </c>
      <c r="I134" s="214"/>
      <c r="J134" s="215">
        <f>ROUND(I134*H134,2)</f>
        <v>0</v>
      </c>
      <c r="K134" s="211" t="s">
        <v>147</v>
      </c>
      <c r="L134" s="43"/>
      <c r="M134" s="216" t="s">
        <v>1</v>
      </c>
      <c r="N134" s="217" t="s">
        <v>51</v>
      </c>
      <c r="O134" s="79"/>
      <c r="P134" s="218">
        <f>O134*H134</f>
        <v>0</v>
      </c>
      <c r="Q134" s="218">
        <v>0</v>
      </c>
      <c r="R134" s="218">
        <f>Q134*H134</f>
        <v>0</v>
      </c>
      <c r="S134" s="218">
        <v>0</v>
      </c>
      <c r="T134" s="219">
        <f>S134*H134</f>
        <v>0</v>
      </c>
      <c r="AR134" s="16" t="s">
        <v>98</v>
      </c>
      <c r="AT134" s="16" t="s">
        <v>143</v>
      </c>
      <c r="AU134" s="16" t="s">
        <v>89</v>
      </c>
      <c r="AY134" s="16" t="s">
        <v>140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6" t="s">
        <v>23</v>
      </c>
      <c r="BK134" s="220">
        <f>ROUND(I134*H134,2)</f>
        <v>0</v>
      </c>
      <c r="BL134" s="16" t="s">
        <v>98</v>
      </c>
      <c r="BM134" s="16" t="s">
        <v>243</v>
      </c>
    </row>
    <row r="135" s="10" customFormat="1" ht="25.92" customHeight="1">
      <c r="B135" s="193"/>
      <c r="C135" s="194"/>
      <c r="D135" s="195" t="s">
        <v>79</v>
      </c>
      <c r="E135" s="196" t="s">
        <v>244</v>
      </c>
      <c r="F135" s="196" t="s">
        <v>245</v>
      </c>
      <c r="G135" s="194"/>
      <c r="H135" s="194"/>
      <c r="I135" s="197"/>
      <c r="J135" s="198">
        <f>BK135</f>
        <v>0</v>
      </c>
      <c r="K135" s="194"/>
      <c r="L135" s="199"/>
      <c r="M135" s="200"/>
      <c r="N135" s="201"/>
      <c r="O135" s="201"/>
      <c r="P135" s="202">
        <f>P136+P144+P148+P169+P179+P210</f>
        <v>0</v>
      </c>
      <c r="Q135" s="201"/>
      <c r="R135" s="202">
        <f>R136+R144+R148+R169+R179+R210</f>
        <v>2.7557378099999998</v>
      </c>
      <c r="S135" s="201"/>
      <c r="T135" s="203">
        <f>T136+T144+T148+T169+T179+T210</f>
        <v>6.0098220000000007</v>
      </c>
      <c r="AR135" s="204" t="s">
        <v>89</v>
      </c>
      <c r="AT135" s="205" t="s">
        <v>79</v>
      </c>
      <c r="AU135" s="205" t="s">
        <v>80</v>
      </c>
      <c r="AY135" s="204" t="s">
        <v>140</v>
      </c>
      <c r="BK135" s="206">
        <f>BK136+BK144+BK148+BK169+BK179+BK210</f>
        <v>0</v>
      </c>
    </row>
    <row r="136" s="10" customFormat="1" ht="22.8" customHeight="1">
      <c r="B136" s="193"/>
      <c r="C136" s="194"/>
      <c r="D136" s="195" t="s">
        <v>79</v>
      </c>
      <c r="E136" s="207" t="s">
        <v>246</v>
      </c>
      <c r="F136" s="207" t="s">
        <v>247</v>
      </c>
      <c r="G136" s="194"/>
      <c r="H136" s="194"/>
      <c r="I136" s="197"/>
      <c r="J136" s="208">
        <f>BK136</f>
        <v>0</v>
      </c>
      <c r="K136" s="194"/>
      <c r="L136" s="199"/>
      <c r="M136" s="200"/>
      <c r="N136" s="201"/>
      <c r="O136" s="201"/>
      <c r="P136" s="202">
        <f>SUM(P137:P143)</f>
        <v>0</v>
      </c>
      <c r="Q136" s="201"/>
      <c r="R136" s="202">
        <f>SUM(R137:R143)</f>
        <v>0.0099498000000000017</v>
      </c>
      <c r="S136" s="201"/>
      <c r="T136" s="203">
        <f>SUM(T137:T143)</f>
        <v>0</v>
      </c>
      <c r="AR136" s="204" t="s">
        <v>89</v>
      </c>
      <c r="AT136" s="205" t="s">
        <v>79</v>
      </c>
      <c r="AU136" s="205" t="s">
        <v>23</v>
      </c>
      <c r="AY136" s="204" t="s">
        <v>140</v>
      </c>
      <c r="BK136" s="206">
        <f>SUM(BK137:BK143)</f>
        <v>0</v>
      </c>
    </row>
    <row r="137" s="1" customFormat="1" ht="16.5" customHeight="1">
      <c r="B137" s="38"/>
      <c r="C137" s="209" t="s">
        <v>248</v>
      </c>
      <c r="D137" s="209" t="s">
        <v>143</v>
      </c>
      <c r="E137" s="210" t="s">
        <v>249</v>
      </c>
      <c r="F137" s="211" t="s">
        <v>250</v>
      </c>
      <c r="G137" s="212" t="s">
        <v>158</v>
      </c>
      <c r="H137" s="213">
        <v>41.200000000000003</v>
      </c>
      <c r="I137" s="214"/>
      <c r="J137" s="215">
        <f>ROUND(I137*H137,2)</f>
        <v>0</v>
      </c>
      <c r="K137" s="211" t="s">
        <v>147</v>
      </c>
      <c r="L137" s="43"/>
      <c r="M137" s="216" t="s">
        <v>1</v>
      </c>
      <c r="N137" s="217" t="s">
        <v>51</v>
      </c>
      <c r="O137" s="79"/>
      <c r="P137" s="218">
        <f>O137*H137</f>
        <v>0</v>
      </c>
      <c r="Q137" s="218">
        <v>0.00021000000000000001</v>
      </c>
      <c r="R137" s="218">
        <f>Q137*H137</f>
        <v>0.0086520000000000017</v>
      </c>
      <c r="S137" s="218">
        <v>0</v>
      </c>
      <c r="T137" s="219">
        <f>S137*H137</f>
        <v>0</v>
      </c>
      <c r="AR137" s="16" t="s">
        <v>195</v>
      </c>
      <c r="AT137" s="16" t="s">
        <v>143</v>
      </c>
      <c r="AU137" s="16" t="s">
        <v>89</v>
      </c>
      <c r="AY137" s="16" t="s">
        <v>140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6" t="s">
        <v>23</v>
      </c>
      <c r="BK137" s="220">
        <f>ROUND(I137*H137,2)</f>
        <v>0</v>
      </c>
      <c r="BL137" s="16" t="s">
        <v>195</v>
      </c>
      <c r="BM137" s="16" t="s">
        <v>251</v>
      </c>
    </row>
    <row r="138" s="11" customFormat="1">
      <c r="B138" s="221"/>
      <c r="C138" s="222"/>
      <c r="D138" s="223" t="s">
        <v>149</v>
      </c>
      <c r="E138" s="224" t="s">
        <v>1</v>
      </c>
      <c r="F138" s="225" t="s">
        <v>252</v>
      </c>
      <c r="G138" s="222"/>
      <c r="H138" s="226">
        <v>37.200000000000003</v>
      </c>
      <c r="I138" s="227"/>
      <c r="J138" s="222"/>
      <c r="K138" s="222"/>
      <c r="L138" s="228"/>
      <c r="M138" s="229"/>
      <c r="N138" s="230"/>
      <c r="O138" s="230"/>
      <c r="P138" s="230"/>
      <c r="Q138" s="230"/>
      <c r="R138" s="230"/>
      <c r="S138" s="230"/>
      <c r="T138" s="231"/>
      <c r="AT138" s="232" t="s">
        <v>149</v>
      </c>
      <c r="AU138" s="232" t="s">
        <v>89</v>
      </c>
      <c r="AV138" s="11" t="s">
        <v>89</v>
      </c>
      <c r="AW138" s="11" t="s">
        <v>42</v>
      </c>
      <c r="AX138" s="11" t="s">
        <v>80</v>
      </c>
      <c r="AY138" s="232" t="s">
        <v>140</v>
      </c>
    </row>
    <row r="139" s="11" customFormat="1">
      <c r="B139" s="221"/>
      <c r="C139" s="222"/>
      <c r="D139" s="223" t="s">
        <v>149</v>
      </c>
      <c r="E139" s="224" t="s">
        <v>1</v>
      </c>
      <c r="F139" s="225" t="s">
        <v>253</v>
      </c>
      <c r="G139" s="222"/>
      <c r="H139" s="226">
        <v>4</v>
      </c>
      <c r="I139" s="227"/>
      <c r="J139" s="222"/>
      <c r="K139" s="222"/>
      <c r="L139" s="228"/>
      <c r="M139" s="229"/>
      <c r="N139" s="230"/>
      <c r="O139" s="230"/>
      <c r="P139" s="230"/>
      <c r="Q139" s="230"/>
      <c r="R139" s="230"/>
      <c r="S139" s="230"/>
      <c r="T139" s="231"/>
      <c r="AT139" s="232" t="s">
        <v>149</v>
      </c>
      <c r="AU139" s="232" t="s">
        <v>89</v>
      </c>
      <c r="AV139" s="11" t="s">
        <v>89</v>
      </c>
      <c r="AW139" s="11" t="s">
        <v>42</v>
      </c>
      <c r="AX139" s="11" t="s">
        <v>80</v>
      </c>
      <c r="AY139" s="232" t="s">
        <v>140</v>
      </c>
    </row>
    <row r="140" s="13" customFormat="1">
      <c r="B140" s="243"/>
      <c r="C140" s="244"/>
      <c r="D140" s="223" t="s">
        <v>149</v>
      </c>
      <c r="E140" s="245" t="s">
        <v>1</v>
      </c>
      <c r="F140" s="246" t="s">
        <v>179</v>
      </c>
      <c r="G140" s="244"/>
      <c r="H140" s="247">
        <v>41.200000000000003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AT140" s="253" t="s">
        <v>149</v>
      </c>
      <c r="AU140" s="253" t="s">
        <v>89</v>
      </c>
      <c r="AV140" s="13" t="s">
        <v>98</v>
      </c>
      <c r="AW140" s="13" t="s">
        <v>42</v>
      </c>
      <c r="AX140" s="13" t="s">
        <v>23</v>
      </c>
      <c r="AY140" s="253" t="s">
        <v>140</v>
      </c>
    </row>
    <row r="141" s="1" customFormat="1" ht="16.5" customHeight="1">
      <c r="B141" s="38"/>
      <c r="C141" s="209" t="s">
        <v>7</v>
      </c>
      <c r="D141" s="209" t="s">
        <v>143</v>
      </c>
      <c r="E141" s="210" t="s">
        <v>254</v>
      </c>
      <c r="F141" s="211" t="s">
        <v>255</v>
      </c>
      <c r="G141" s="212" t="s">
        <v>158</v>
      </c>
      <c r="H141" s="213">
        <v>6.1799999999999997</v>
      </c>
      <c r="I141" s="214"/>
      <c r="J141" s="215">
        <f>ROUND(I141*H141,2)</f>
        <v>0</v>
      </c>
      <c r="K141" s="211" t="s">
        <v>1</v>
      </c>
      <c r="L141" s="43"/>
      <c r="M141" s="216" t="s">
        <v>1</v>
      </c>
      <c r="N141" s="217" t="s">
        <v>51</v>
      </c>
      <c r="O141" s="79"/>
      <c r="P141" s="218">
        <f>O141*H141</f>
        <v>0</v>
      </c>
      <c r="Q141" s="218">
        <v>0.00021000000000000001</v>
      </c>
      <c r="R141" s="218">
        <f>Q141*H141</f>
        <v>0.0012978</v>
      </c>
      <c r="S141" s="218">
        <v>0</v>
      </c>
      <c r="T141" s="219">
        <f>S141*H141</f>
        <v>0</v>
      </c>
      <c r="AR141" s="16" t="s">
        <v>195</v>
      </c>
      <c r="AT141" s="16" t="s">
        <v>143</v>
      </c>
      <c r="AU141" s="16" t="s">
        <v>89</v>
      </c>
      <c r="AY141" s="16" t="s">
        <v>140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16" t="s">
        <v>23</v>
      </c>
      <c r="BK141" s="220">
        <f>ROUND(I141*H141,2)</f>
        <v>0</v>
      </c>
      <c r="BL141" s="16" t="s">
        <v>195</v>
      </c>
      <c r="BM141" s="16" t="s">
        <v>256</v>
      </c>
    </row>
    <row r="142" s="12" customFormat="1">
      <c r="B142" s="233"/>
      <c r="C142" s="234"/>
      <c r="D142" s="223" t="s">
        <v>149</v>
      </c>
      <c r="E142" s="235" t="s">
        <v>1</v>
      </c>
      <c r="F142" s="236" t="s">
        <v>257</v>
      </c>
      <c r="G142" s="234"/>
      <c r="H142" s="235" t="s">
        <v>1</v>
      </c>
      <c r="I142" s="237"/>
      <c r="J142" s="234"/>
      <c r="K142" s="234"/>
      <c r="L142" s="238"/>
      <c r="M142" s="239"/>
      <c r="N142" s="240"/>
      <c r="O142" s="240"/>
      <c r="P142" s="240"/>
      <c r="Q142" s="240"/>
      <c r="R142" s="240"/>
      <c r="S142" s="240"/>
      <c r="T142" s="241"/>
      <c r="AT142" s="242" t="s">
        <v>149</v>
      </c>
      <c r="AU142" s="242" t="s">
        <v>89</v>
      </c>
      <c r="AV142" s="12" t="s">
        <v>23</v>
      </c>
      <c r="AW142" s="12" t="s">
        <v>42</v>
      </c>
      <c r="AX142" s="12" t="s">
        <v>80</v>
      </c>
      <c r="AY142" s="242" t="s">
        <v>140</v>
      </c>
    </row>
    <row r="143" s="11" customFormat="1">
      <c r="B143" s="221"/>
      <c r="C143" s="222"/>
      <c r="D143" s="223" t="s">
        <v>149</v>
      </c>
      <c r="E143" s="224" t="s">
        <v>1</v>
      </c>
      <c r="F143" s="225" t="s">
        <v>258</v>
      </c>
      <c r="G143" s="222"/>
      <c r="H143" s="226">
        <v>6.1799999999999997</v>
      </c>
      <c r="I143" s="227"/>
      <c r="J143" s="222"/>
      <c r="K143" s="222"/>
      <c r="L143" s="228"/>
      <c r="M143" s="229"/>
      <c r="N143" s="230"/>
      <c r="O143" s="230"/>
      <c r="P143" s="230"/>
      <c r="Q143" s="230"/>
      <c r="R143" s="230"/>
      <c r="S143" s="230"/>
      <c r="T143" s="231"/>
      <c r="AT143" s="232" t="s">
        <v>149</v>
      </c>
      <c r="AU143" s="232" t="s">
        <v>89</v>
      </c>
      <c r="AV143" s="11" t="s">
        <v>89</v>
      </c>
      <c r="AW143" s="11" t="s">
        <v>42</v>
      </c>
      <c r="AX143" s="11" t="s">
        <v>23</v>
      </c>
      <c r="AY143" s="232" t="s">
        <v>140</v>
      </c>
    </row>
    <row r="144" s="10" customFormat="1" ht="22.8" customHeight="1">
      <c r="B144" s="193"/>
      <c r="C144" s="194"/>
      <c r="D144" s="195" t="s">
        <v>79</v>
      </c>
      <c r="E144" s="207" t="s">
        <v>259</v>
      </c>
      <c r="F144" s="207" t="s">
        <v>260</v>
      </c>
      <c r="G144" s="194"/>
      <c r="H144" s="194"/>
      <c r="I144" s="197"/>
      <c r="J144" s="208">
        <f>BK144</f>
        <v>0</v>
      </c>
      <c r="K144" s="194"/>
      <c r="L144" s="199"/>
      <c r="M144" s="200"/>
      <c r="N144" s="201"/>
      <c r="O144" s="201"/>
      <c r="P144" s="202">
        <f>SUM(P145:P147)</f>
        <v>0</v>
      </c>
      <c r="Q144" s="201"/>
      <c r="R144" s="202">
        <f>SUM(R145:R147)</f>
        <v>2.5833599999999999</v>
      </c>
      <c r="S144" s="201"/>
      <c r="T144" s="203">
        <f>SUM(T145:T147)</f>
        <v>0</v>
      </c>
      <c r="AR144" s="204" t="s">
        <v>89</v>
      </c>
      <c r="AT144" s="205" t="s">
        <v>79</v>
      </c>
      <c r="AU144" s="205" t="s">
        <v>23</v>
      </c>
      <c r="AY144" s="204" t="s">
        <v>140</v>
      </c>
      <c r="BK144" s="206">
        <f>SUM(BK145:BK147)</f>
        <v>0</v>
      </c>
    </row>
    <row r="145" s="1" customFormat="1" ht="16.5" customHeight="1">
      <c r="B145" s="38"/>
      <c r="C145" s="209" t="s">
        <v>261</v>
      </c>
      <c r="D145" s="209" t="s">
        <v>143</v>
      </c>
      <c r="E145" s="210" t="s">
        <v>262</v>
      </c>
      <c r="F145" s="211" t="s">
        <v>263</v>
      </c>
      <c r="G145" s="212" t="s">
        <v>146</v>
      </c>
      <c r="H145" s="213">
        <v>33.119999999999997</v>
      </c>
      <c r="I145" s="214"/>
      <c r="J145" s="215">
        <f>ROUND(I145*H145,2)</f>
        <v>0</v>
      </c>
      <c r="K145" s="211" t="s">
        <v>1</v>
      </c>
      <c r="L145" s="43"/>
      <c r="M145" s="216" t="s">
        <v>1</v>
      </c>
      <c r="N145" s="217" t="s">
        <v>51</v>
      </c>
      <c r="O145" s="79"/>
      <c r="P145" s="218">
        <f>O145*H145</f>
        <v>0</v>
      </c>
      <c r="Q145" s="218">
        <v>0.078</v>
      </c>
      <c r="R145" s="218">
        <f>Q145*H145</f>
        <v>2.5833599999999999</v>
      </c>
      <c r="S145" s="218">
        <v>0</v>
      </c>
      <c r="T145" s="219">
        <f>S145*H145</f>
        <v>0</v>
      </c>
      <c r="AR145" s="16" t="s">
        <v>195</v>
      </c>
      <c r="AT145" s="16" t="s">
        <v>143</v>
      </c>
      <c r="AU145" s="16" t="s">
        <v>89</v>
      </c>
      <c r="AY145" s="16" t="s">
        <v>140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16" t="s">
        <v>23</v>
      </c>
      <c r="BK145" s="220">
        <f>ROUND(I145*H145,2)</f>
        <v>0</v>
      </c>
      <c r="BL145" s="16" t="s">
        <v>195</v>
      </c>
      <c r="BM145" s="16" t="s">
        <v>264</v>
      </c>
    </row>
    <row r="146" s="12" customFormat="1">
      <c r="B146" s="233"/>
      <c r="C146" s="234"/>
      <c r="D146" s="223" t="s">
        <v>149</v>
      </c>
      <c r="E146" s="235" t="s">
        <v>1</v>
      </c>
      <c r="F146" s="236" t="s">
        <v>265</v>
      </c>
      <c r="G146" s="234"/>
      <c r="H146" s="235" t="s">
        <v>1</v>
      </c>
      <c r="I146" s="237"/>
      <c r="J146" s="234"/>
      <c r="K146" s="234"/>
      <c r="L146" s="238"/>
      <c r="M146" s="239"/>
      <c r="N146" s="240"/>
      <c r="O146" s="240"/>
      <c r="P146" s="240"/>
      <c r="Q146" s="240"/>
      <c r="R146" s="240"/>
      <c r="S146" s="240"/>
      <c r="T146" s="241"/>
      <c r="AT146" s="242" t="s">
        <v>149</v>
      </c>
      <c r="AU146" s="242" t="s">
        <v>89</v>
      </c>
      <c r="AV146" s="12" t="s">
        <v>23</v>
      </c>
      <c r="AW146" s="12" t="s">
        <v>42</v>
      </c>
      <c r="AX146" s="12" t="s">
        <v>80</v>
      </c>
      <c r="AY146" s="242" t="s">
        <v>140</v>
      </c>
    </row>
    <row r="147" s="11" customFormat="1">
      <c r="B147" s="221"/>
      <c r="C147" s="222"/>
      <c r="D147" s="223" t="s">
        <v>149</v>
      </c>
      <c r="E147" s="224" t="s">
        <v>1</v>
      </c>
      <c r="F147" s="225" t="s">
        <v>266</v>
      </c>
      <c r="G147" s="222"/>
      <c r="H147" s="226">
        <v>33.119999999999997</v>
      </c>
      <c r="I147" s="227"/>
      <c r="J147" s="222"/>
      <c r="K147" s="222"/>
      <c r="L147" s="228"/>
      <c r="M147" s="229"/>
      <c r="N147" s="230"/>
      <c r="O147" s="230"/>
      <c r="P147" s="230"/>
      <c r="Q147" s="230"/>
      <c r="R147" s="230"/>
      <c r="S147" s="230"/>
      <c r="T147" s="231"/>
      <c r="AT147" s="232" t="s">
        <v>149</v>
      </c>
      <c r="AU147" s="232" t="s">
        <v>89</v>
      </c>
      <c r="AV147" s="11" t="s">
        <v>89</v>
      </c>
      <c r="AW147" s="11" t="s">
        <v>42</v>
      </c>
      <c r="AX147" s="11" t="s">
        <v>23</v>
      </c>
      <c r="AY147" s="232" t="s">
        <v>140</v>
      </c>
    </row>
    <row r="148" s="10" customFormat="1" ht="22.8" customHeight="1">
      <c r="B148" s="193"/>
      <c r="C148" s="194"/>
      <c r="D148" s="195" t="s">
        <v>79</v>
      </c>
      <c r="E148" s="207" t="s">
        <v>267</v>
      </c>
      <c r="F148" s="207" t="s">
        <v>268</v>
      </c>
      <c r="G148" s="194"/>
      <c r="H148" s="194"/>
      <c r="I148" s="197"/>
      <c r="J148" s="208">
        <f>BK148</f>
        <v>0</v>
      </c>
      <c r="K148" s="194"/>
      <c r="L148" s="199"/>
      <c r="M148" s="200"/>
      <c r="N148" s="201"/>
      <c r="O148" s="201"/>
      <c r="P148" s="202">
        <f>SUM(P149:P168)</f>
        <v>0</v>
      </c>
      <c r="Q148" s="201"/>
      <c r="R148" s="202">
        <f>SUM(R149:R168)</f>
        <v>0</v>
      </c>
      <c r="S148" s="201"/>
      <c r="T148" s="203">
        <f>SUM(T149:T168)</f>
        <v>5.7680000000000007</v>
      </c>
      <c r="AR148" s="204" t="s">
        <v>89</v>
      </c>
      <c r="AT148" s="205" t="s">
        <v>79</v>
      </c>
      <c r="AU148" s="205" t="s">
        <v>23</v>
      </c>
      <c r="AY148" s="204" t="s">
        <v>140</v>
      </c>
      <c r="BK148" s="206">
        <f>SUM(BK149:BK168)</f>
        <v>0</v>
      </c>
    </row>
    <row r="149" s="1" customFormat="1" ht="16.5" customHeight="1">
      <c r="B149" s="38"/>
      <c r="C149" s="209" t="s">
        <v>269</v>
      </c>
      <c r="D149" s="209" t="s">
        <v>143</v>
      </c>
      <c r="E149" s="210" t="s">
        <v>270</v>
      </c>
      <c r="F149" s="211" t="s">
        <v>271</v>
      </c>
      <c r="G149" s="212" t="s">
        <v>168</v>
      </c>
      <c r="H149" s="213">
        <v>168</v>
      </c>
      <c r="I149" s="214"/>
      <c r="J149" s="215">
        <f>ROUND(I149*H149,2)</f>
        <v>0</v>
      </c>
      <c r="K149" s="211" t="s">
        <v>147</v>
      </c>
      <c r="L149" s="43"/>
      <c r="M149" s="216" t="s">
        <v>1</v>
      </c>
      <c r="N149" s="217" t="s">
        <v>51</v>
      </c>
      <c r="O149" s="79"/>
      <c r="P149" s="218">
        <f>O149*H149</f>
        <v>0</v>
      </c>
      <c r="Q149" s="218">
        <v>0</v>
      </c>
      <c r="R149" s="218">
        <f>Q149*H149</f>
        <v>0</v>
      </c>
      <c r="S149" s="218">
        <v>0.017000000000000001</v>
      </c>
      <c r="T149" s="219">
        <f>S149*H149</f>
        <v>2.8560000000000003</v>
      </c>
      <c r="AR149" s="16" t="s">
        <v>195</v>
      </c>
      <c r="AT149" s="16" t="s">
        <v>143</v>
      </c>
      <c r="AU149" s="16" t="s">
        <v>89</v>
      </c>
      <c r="AY149" s="16" t="s">
        <v>140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16" t="s">
        <v>23</v>
      </c>
      <c r="BK149" s="220">
        <f>ROUND(I149*H149,2)</f>
        <v>0</v>
      </c>
      <c r="BL149" s="16" t="s">
        <v>195</v>
      </c>
      <c r="BM149" s="16" t="s">
        <v>272</v>
      </c>
    </row>
    <row r="150" s="12" customFormat="1">
      <c r="B150" s="233"/>
      <c r="C150" s="234"/>
      <c r="D150" s="223" t="s">
        <v>149</v>
      </c>
      <c r="E150" s="235" t="s">
        <v>1</v>
      </c>
      <c r="F150" s="236" t="s">
        <v>273</v>
      </c>
      <c r="G150" s="234"/>
      <c r="H150" s="235" t="s">
        <v>1</v>
      </c>
      <c r="I150" s="237"/>
      <c r="J150" s="234"/>
      <c r="K150" s="234"/>
      <c r="L150" s="238"/>
      <c r="M150" s="239"/>
      <c r="N150" s="240"/>
      <c r="O150" s="240"/>
      <c r="P150" s="240"/>
      <c r="Q150" s="240"/>
      <c r="R150" s="240"/>
      <c r="S150" s="240"/>
      <c r="T150" s="241"/>
      <c r="AT150" s="242" t="s">
        <v>149</v>
      </c>
      <c r="AU150" s="242" t="s">
        <v>89</v>
      </c>
      <c r="AV150" s="12" t="s">
        <v>23</v>
      </c>
      <c r="AW150" s="12" t="s">
        <v>42</v>
      </c>
      <c r="AX150" s="12" t="s">
        <v>80</v>
      </c>
      <c r="AY150" s="242" t="s">
        <v>140</v>
      </c>
    </row>
    <row r="151" s="11" customFormat="1">
      <c r="B151" s="221"/>
      <c r="C151" s="222"/>
      <c r="D151" s="223" t="s">
        <v>149</v>
      </c>
      <c r="E151" s="224" t="s">
        <v>1</v>
      </c>
      <c r="F151" s="225" t="s">
        <v>274</v>
      </c>
      <c r="G151" s="222"/>
      <c r="H151" s="226">
        <v>48</v>
      </c>
      <c r="I151" s="227"/>
      <c r="J151" s="222"/>
      <c r="K151" s="222"/>
      <c r="L151" s="228"/>
      <c r="M151" s="229"/>
      <c r="N151" s="230"/>
      <c r="O151" s="230"/>
      <c r="P151" s="230"/>
      <c r="Q151" s="230"/>
      <c r="R151" s="230"/>
      <c r="S151" s="230"/>
      <c r="T151" s="231"/>
      <c r="AT151" s="232" t="s">
        <v>149</v>
      </c>
      <c r="AU151" s="232" t="s">
        <v>89</v>
      </c>
      <c r="AV151" s="11" t="s">
        <v>89</v>
      </c>
      <c r="AW151" s="11" t="s">
        <v>42</v>
      </c>
      <c r="AX151" s="11" t="s">
        <v>80</v>
      </c>
      <c r="AY151" s="232" t="s">
        <v>140</v>
      </c>
    </row>
    <row r="152" s="11" customFormat="1">
      <c r="B152" s="221"/>
      <c r="C152" s="222"/>
      <c r="D152" s="223" t="s">
        <v>149</v>
      </c>
      <c r="E152" s="224" t="s">
        <v>1</v>
      </c>
      <c r="F152" s="225" t="s">
        <v>275</v>
      </c>
      <c r="G152" s="222"/>
      <c r="H152" s="226">
        <v>24</v>
      </c>
      <c r="I152" s="227"/>
      <c r="J152" s="222"/>
      <c r="K152" s="222"/>
      <c r="L152" s="228"/>
      <c r="M152" s="229"/>
      <c r="N152" s="230"/>
      <c r="O152" s="230"/>
      <c r="P152" s="230"/>
      <c r="Q152" s="230"/>
      <c r="R152" s="230"/>
      <c r="S152" s="230"/>
      <c r="T152" s="231"/>
      <c r="AT152" s="232" t="s">
        <v>149</v>
      </c>
      <c r="AU152" s="232" t="s">
        <v>89</v>
      </c>
      <c r="AV152" s="11" t="s">
        <v>89</v>
      </c>
      <c r="AW152" s="11" t="s">
        <v>42</v>
      </c>
      <c r="AX152" s="11" t="s">
        <v>80</v>
      </c>
      <c r="AY152" s="232" t="s">
        <v>140</v>
      </c>
    </row>
    <row r="153" s="11" customFormat="1">
      <c r="B153" s="221"/>
      <c r="C153" s="222"/>
      <c r="D153" s="223" t="s">
        <v>149</v>
      </c>
      <c r="E153" s="224" t="s">
        <v>1</v>
      </c>
      <c r="F153" s="225" t="s">
        <v>276</v>
      </c>
      <c r="G153" s="222"/>
      <c r="H153" s="226">
        <v>24</v>
      </c>
      <c r="I153" s="227"/>
      <c r="J153" s="222"/>
      <c r="K153" s="222"/>
      <c r="L153" s="228"/>
      <c r="M153" s="229"/>
      <c r="N153" s="230"/>
      <c r="O153" s="230"/>
      <c r="P153" s="230"/>
      <c r="Q153" s="230"/>
      <c r="R153" s="230"/>
      <c r="S153" s="230"/>
      <c r="T153" s="231"/>
      <c r="AT153" s="232" t="s">
        <v>149</v>
      </c>
      <c r="AU153" s="232" t="s">
        <v>89</v>
      </c>
      <c r="AV153" s="11" t="s">
        <v>89</v>
      </c>
      <c r="AW153" s="11" t="s">
        <v>42</v>
      </c>
      <c r="AX153" s="11" t="s">
        <v>80</v>
      </c>
      <c r="AY153" s="232" t="s">
        <v>140</v>
      </c>
    </row>
    <row r="154" s="11" customFormat="1">
      <c r="B154" s="221"/>
      <c r="C154" s="222"/>
      <c r="D154" s="223" t="s">
        <v>149</v>
      </c>
      <c r="E154" s="224" t="s">
        <v>1</v>
      </c>
      <c r="F154" s="225" t="s">
        <v>277</v>
      </c>
      <c r="G154" s="222"/>
      <c r="H154" s="226">
        <v>24</v>
      </c>
      <c r="I154" s="227"/>
      <c r="J154" s="222"/>
      <c r="K154" s="222"/>
      <c r="L154" s="228"/>
      <c r="M154" s="229"/>
      <c r="N154" s="230"/>
      <c r="O154" s="230"/>
      <c r="P154" s="230"/>
      <c r="Q154" s="230"/>
      <c r="R154" s="230"/>
      <c r="S154" s="230"/>
      <c r="T154" s="231"/>
      <c r="AT154" s="232" t="s">
        <v>149</v>
      </c>
      <c r="AU154" s="232" t="s">
        <v>89</v>
      </c>
      <c r="AV154" s="11" t="s">
        <v>89</v>
      </c>
      <c r="AW154" s="11" t="s">
        <v>42</v>
      </c>
      <c r="AX154" s="11" t="s">
        <v>80</v>
      </c>
      <c r="AY154" s="232" t="s">
        <v>140</v>
      </c>
    </row>
    <row r="155" s="11" customFormat="1">
      <c r="B155" s="221"/>
      <c r="C155" s="222"/>
      <c r="D155" s="223" t="s">
        <v>149</v>
      </c>
      <c r="E155" s="224" t="s">
        <v>1</v>
      </c>
      <c r="F155" s="225" t="s">
        <v>278</v>
      </c>
      <c r="G155" s="222"/>
      <c r="H155" s="226">
        <v>48</v>
      </c>
      <c r="I155" s="227"/>
      <c r="J155" s="222"/>
      <c r="K155" s="222"/>
      <c r="L155" s="228"/>
      <c r="M155" s="229"/>
      <c r="N155" s="230"/>
      <c r="O155" s="230"/>
      <c r="P155" s="230"/>
      <c r="Q155" s="230"/>
      <c r="R155" s="230"/>
      <c r="S155" s="230"/>
      <c r="T155" s="231"/>
      <c r="AT155" s="232" t="s">
        <v>149</v>
      </c>
      <c r="AU155" s="232" t="s">
        <v>89</v>
      </c>
      <c r="AV155" s="11" t="s">
        <v>89</v>
      </c>
      <c r="AW155" s="11" t="s">
        <v>42</v>
      </c>
      <c r="AX155" s="11" t="s">
        <v>80</v>
      </c>
      <c r="AY155" s="232" t="s">
        <v>140</v>
      </c>
    </row>
    <row r="156" s="13" customFormat="1">
      <c r="B156" s="243"/>
      <c r="C156" s="244"/>
      <c r="D156" s="223" t="s">
        <v>149</v>
      </c>
      <c r="E156" s="245" t="s">
        <v>1</v>
      </c>
      <c r="F156" s="246" t="s">
        <v>179</v>
      </c>
      <c r="G156" s="244"/>
      <c r="H156" s="247">
        <v>168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AT156" s="253" t="s">
        <v>149</v>
      </c>
      <c r="AU156" s="253" t="s">
        <v>89</v>
      </c>
      <c r="AV156" s="13" t="s">
        <v>98</v>
      </c>
      <c r="AW156" s="13" t="s">
        <v>42</v>
      </c>
      <c r="AX156" s="13" t="s">
        <v>23</v>
      </c>
      <c r="AY156" s="253" t="s">
        <v>140</v>
      </c>
    </row>
    <row r="157" s="1" customFormat="1" ht="16.5" customHeight="1">
      <c r="B157" s="38"/>
      <c r="C157" s="209" t="s">
        <v>279</v>
      </c>
      <c r="D157" s="209" t="s">
        <v>143</v>
      </c>
      <c r="E157" s="210" t="s">
        <v>280</v>
      </c>
      <c r="F157" s="211" t="s">
        <v>281</v>
      </c>
      <c r="G157" s="212" t="s">
        <v>168</v>
      </c>
      <c r="H157" s="213">
        <v>168</v>
      </c>
      <c r="I157" s="214"/>
      <c r="J157" s="215">
        <f>ROUND(I157*H157,2)</f>
        <v>0</v>
      </c>
      <c r="K157" s="211" t="s">
        <v>1</v>
      </c>
      <c r="L157" s="43"/>
      <c r="M157" s="216" t="s">
        <v>1</v>
      </c>
      <c r="N157" s="217" t="s">
        <v>51</v>
      </c>
      <c r="O157" s="79"/>
      <c r="P157" s="218">
        <f>O157*H157</f>
        <v>0</v>
      </c>
      <c r="Q157" s="218">
        <v>0</v>
      </c>
      <c r="R157" s="218">
        <f>Q157*H157</f>
        <v>0</v>
      </c>
      <c r="S157" s="218">
        <v>0.017000000000000001</v>
      </c>
      <c r="T157" s="219">
        <f>S157*H157</f>
        <v>2.8560000000000003</v>
      </c>
      <c r="AR157" s="16" t="s">
        <v>195</v>
      </c>
      <c r="AT157" s="16" t="s">
        <v>143</v>
      </c>
      <c r="AU157" s="16" t="s">
        <v>89</v>
      </c>
      <c r="AY157" s="16" t="s">
        <v>140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16" t="s">
        <v>23</v>
      </c>
      <c r="BK157" s="220">
        <f>ROUND(I157*H157,2)</f>
        <v>0</v>
      </c>
      <c r="BL157" s="16" t="s">
        <v>195</v>
      </c>
      <c r="BM157" s="16" t="s">
        <v>282</v>
      </c>
    </row>
    <row r="158" s="1" customFormat="1" ht="16.5" customHeight="1">
      <c r="B158" s="38"/>
      <c r="C158" s="209" t="s">
        <v>283</v>
      </c>
      <c r="D158" s="209" t="s">
        <v>143</v>
      </c>
      <c r="E158" s="210" t="s">
        <v>284</v>
      </c>
      <c r="F158" s="211" t="s">
        <v>285</v>
      </c>
      <c r="G158" s="212" t="s">
        <v>168</v>
      </c>
      <c r="H158" s="213">
        <v>2</v>
      </c>
      <c r="I158" s="214"/>
      <c r="J158" s="215">
        <f>ROUND(I158*H158,2)</f>
        <v>0</v>
      </c>
      <c r="K158" s="211" t="s">
        <v>147</v>
      </c>
      <c r="L158" s="43"/>
      <c r="M158" s="216" t="s">
        <v>1</v>
      </c>
      <c r="N158" s="217" t="s">
        <v>51</v>
      </c>
      <c r="O158" s="79"/>
      <c r="P158" s="218">
        <f>O158*H158</f>
        <v>0</v>
      </c>
      <c r="Q158" s="218">
        <v>0</v>
      </c>
      <c r="R158" s="218">
        <f>Q158*H158</f>
        <v>0</v>
      </c>
      <c r="S158" s="218">
        <v>0.028000000000000001</v>
      </c>
      <c r="T158" s="219">
        <f>S158*H158</f>
        <v>0.056000000000000001</v>
      </c>
      <c r="AR158" s="16" t="s">
        <v>195</v>
      </c>
      <c r="AT158" s="16" t="s">
        <v>143</v>
      </c>
      <c r="AU158" s="16" t="s">
        <v>89</v>
      </c>
      <c r="AY158" s="16" t="s">
        <v>140</v>
      </c>
      <c r="BE158" s="220">
        <f>IF(N158="základní",J158,0)</f>
        <v>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16" t="s">
        <v>23</v>
      </c>
      <c r="BK158" s="220">
        <f>ROUND(I158*H158,2)</f>
        <v>0</v>
      </c>
      <c r="BL158" s="16" t="s">
        <v>195</v>
      </c>
      <c r="BM158" s="16" t="s">
        <v>286</v>
      </c>
    </row>
    <row r="159" s="1" customFormat="1" ht="22.5" customHeight="1">
      <c r="B159" s="38"/>
      <c r="C159" s="209" t="s">
        <v>287</v>
      </c>
      <c r="D159" s="209" t="s">
        <v>143</v>
      </c>
      <c r="E159" s="210" t="s">
        <v>288</v>
      </c>
      <c r="F159" s="211" t="s">
        <v>289</v>
      </c>
      <c r="G159" s="212" t="s">
        <v>290</v>
      </c>
      <c r="H159" s="213">
        <v>1</v>
      </c>
      <c r="I159" s="214"/>
      <c r="J159" s="215">
        <f>ROUND(I159*H159,2)</f>
        <v>0</v>
      </c>
      <c r="K159" s="211" t="s">
        <v>1</v>
      </c>
      <c r="L159" s="43"/>
      <c r="M159" s="216" t="s">
        <v>1</v>
      </c>
      <c r="N159" s="217" t="s">
        <v>51</v>
      </c>
      <c r="O159" s="79"/>
      <c r="P159" s="218">
        <f>O159*H159</f>
        <v>0</v>
      </c>
      <c r="Q159" s="218">
        <v>0</v>
      </c>
      <c r="R159" s="218">
        <f>Q159*H159</f>
        <v>0</v>
      </c>
      <c r="S159" s="218">
        <v>0</v>
      </c>
      <c r="T159" s="219">
        <f>S159*H159</f>
        <v>0</v>
      </c>
      <c r="AR159" s="16" t="s">
        <v>195</v>
      </c>
      <c r="AT159" s="16" t="s">
        <v>143</v>
      </c>
      <c r="AU159" s="16" t="s">
        <v>89</v>
      </c>
      <c r="AY159" s="16" t="s">
        <v>140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16" t="s">
        <v>23</v>
      </c>
      <c r="BK159" s="220">
        <f>ROUND(I159*H159,2)</f>
        <v>0</v>
      </c>
      <c r="BL159" s="16" t="s">
        <v>195</v>
      </c>
      <c r="BM159" s="16" t="s">
        <v>291</v>
      </c>
    </row>
    <row r="160" s="1" customFormat="1" ht="22.5" customHeight="1">
      <c r="B160" s="38"/>
      <c r="C160" s="209" t="s">
        <v>292</v>
      </c>
      <c r="D160" s="209" t="s">
        <v>143</v>
      </c>
      <c r="E160" s="210" t="s">
        <v>293</v>
      </c>
      <c r="F160" s="211" t="s">
        <v>294</v>
      </c>
      <c r="G160" s="212" t="s">
        <v>290</v>
      </c>
      <c r="H160" s="213">
        <v>4</v>
      </c>
      <c r="I160" s="214"/>
      <c r="J160" s="215">
        <f>ROUND(I160*H160,2)</f>
        <v>0</v>
      </c>
      <c r="K160" s="211" t="s">
        <v>1</v>
      </c>
      <c r="L160" s="43"/>
      <c r="M160" s="216" t="s">
        <v>1</v>
      </c>
      <c r="N160" s="217" t="s">
        <v>51</v>
      </c>
      <c r="O160" s="79"/>
      <c r="P160" s="218">
        <f>O160*H160</f>
        <v>0</v>
      </c>
      <c r="Q160" s="218">
        <v>0</v>
      </c>
      <c r="R160" s="218">
        <f>Q160*H160</f>
        <v>0</v>
      </c>
      <c r="S160" s="218">
        <v>0</v>
      </c>
      <c r="T160" s="219">
        <f>S160*H160</f>
        <v>0</v>
      </c>
      <c r="AR160" s="16" t="s">
        <v>195</v>
      </c>
      <c r="AT160" s="16" t="s">
        <v>143</v>
      </c>
      <c r="AU160" s="16" t="s">
        <v>89</v>
      </c>
      <c r="AY160" s="16" t="s">
        <v>140</v>
      </c>
      <c r="BE160" s="220">
        <f>IF(N160="základní",J160,0)</f>
        <v>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16" t="s">
        <v>23</v>
      </c>
      <c r="BK160" s="220">
        <f>ROUND(I160*H160,2)</f>
        <v>0</v>
      </c>
      <c r="BL160" s="16" t="s">
        <v>195</v>
      </c>
      <c r="BM160" s="16" t="s">
        <v>295</v>
      </c>
    </row>
    <row r="161" s="1" customFormat="1" ht="22.5" customHeight="1">
      <c r="B161" s="38"/>
      <c r="C161" s="209" t="s">
        <v>296</v>
      </c>
      <c r="D161" s="209" t="s">
        <v>143</v>
      </c>
      <c r="E161" s="210" t="s">
        <v>297</v>
      </c>
      <c r="F161" s="211" t="s">
        <v>298</v>
      </c>
      <c r="G161" s="212" t="s">
        <v>290</v>
      </c>
      <c r="H161" s="213">
        <v>2</v>
      </c>
      <c r="I161" s="214"/>
      <c r="J161" s="215">
        <f>ROUND(I161*H161,2)</f>
        <v>0</v>
      </c>
      <c r="K161" s="211" t="s">
        <v>1</v>
      </c>
      <c r="L161" s="43"/>
      <c r="M161" s="216" t="s">
        <v>1</v>
      </c>
      <c r="N161" s="217" t="s">
        <v>51</v>
      </c>
      <c r="O161" s="79"/>
      <c r="P161" s="218">
        <f>O161*H161</f>
        <v>0</v>
      </c>
      <c r="Q161" s="218">
        <v>0</v>
      </c>
      <c r="R161" s="218">
        <f>Q161*H161</f>
        <v>0</v>
      </c>
      <c r="S161" s="218">
        <v>0</v>
      </c>
      <c r="T161" s="219">
        <f>S161*H161</f>
        <v>0</v>
      </c>
      <c r="AR161" s="16" t="s">
        <v>195</v>
      </c>
      <c r="AT161" s="16" t="s">
        <v>143</v>
      </c>
      <c r="AU161" s="16" t="s">
        <v>89</v>
      </c>
      <c r="AY161" s="16" t="s">
        <v>140</v>
      </c>
      <c r="BE161" s="220">
        <f>IF(N161="základní",J161,0)</f>
        <v>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16" t="s">
        <v>23</v>
      </c>
      <c r="BK161" s="220">
        <f>ROUND(I161*H161,2)</f>
        <v>0</v>
      </c>
      <c r="BL161" s="16" t="s">
        <v>195</v>
      </c>
      <c r="BM161" s="16" t="s">
        <v>299</v>
      </c>
    </row>
    <row r="162" s="1" customFormat="1" ht="22.5" customHeight="1">
      <c r="B162" s="38"/>
      <c r="C162" s="209" t="s">
        <v>300</v>
      </c>
      <c r="D162" s="209" t="s">
        <v>143</v>
      </c>
      <c r="E162" s="210" t="s">
        <v>301</v>
      </c>
      <c r="F162" s="211" t="s">
        <v>302</v>
      </c>
      <c r="G162" s="212" t="s">
        <v>290</v>
      </c>
      <c r="H162" s="213">
        <v>2</v>
      </c>
      <c r="I162" s="214"/>
      <c r="J162" s="215">
        <f>ROUND(I162*H162,2)</f>
        <v>0</v>
      </c>
      <c r="K162" s="211" t="s">
        <v>1</v>
      </c>
      <c r="L162" s="43"/>
      <c r="M162" s="216" t="s">
        <v>1</v>
      </c>
      <c r="N162" s="217" t="s">
        <v>51</v>
      </c>
      <c r="O162" s="79"/>
      <c r="P162" s="218">
        <f>O162*H162</f>
        <v>0</v>
      </c>
      <c r="Q162" s="218">
        <v>0</v>
      </c>
      <c r="R162" s="218">
        <f>Q162*H162</f>
        <v>0</v>
      </c>
      <c r="S162" s="218">
        <v>0</v>
      </c>
      <c r="T162" s="219">
        <f>S162*H162</f>
        <v>0</v>
      </c>
      <c r="AR162" s="16" t="s">
        <v>195</v>
      </c>
      <c r="AT162" s="16" t="s">
        <v>143</v>
      </c>
      <c r="AU162" s="16" t="s">
        <v>89</v>
      </c>
      <c r="AY162" s="16" t="s">
        <v>140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16" t="s">
        <v>23</v>
      </c>
      <c r="BK162" s="220">
        <f>ROUND(I162*H162,2)</f>
        <v>0</v>
      </c>
      <c r="BL162" s="16" t="s">
        <v>195</v>
      </c>
      <c r="BM162" s="16" t="s">
        <v>303</v>
      </c>
    </row>
    <row r="163" s="1" customFormat="1" ht="22.5" customHeight="1">
      <c r="B163" s="38"/>
      <c r="C163" s="209" t="s">
        <v>304</v>
      </c>
      <c r="D163" s="209" t="s">
        <v>143</v>
      </c>
      <c r="E163" s="210" t="s">
        <v>305</v>
      </c>
      <c r="F163" s="211" t="s">
        <v>306</v>
      </c>
      <c r="G163" s="212" t="s">
        <v>290</v>
      </c>
      <c r="H163" s="213">
        <v>1</v>
      </c>
      <c r="I163" s="214"/>
      <c r="J163" s="215">
        <f>ROUND(I163*H163,2)</f>
        <v>0</v>
      </c>
      <c r="K163" s="211" t="s">
        <v>1</v>
      </c>
      <c r="L163" s="43"/>
      <c r="M163" s="216" t="s">
        <v>1</v>
      </c>
      <c r="N163" s="217" t="s">
        <v>51</v>
      </c>
      <c r="O163" s="79"/>
      <c r="P163" s="218">
        <f>O163*H163</f>
        <v>0</v>
      </c>
      <c r="Q163" s="218">
        <v>0</v>
      </c>
      <c r="R163" s="218">
        <f>Q163*H163</f>
        <v>0</v>
      </c>
      <c r="S163" s="218">
        <v>0</v>
      </c>
      <c r="T163" s="219">
        <f>S163*H163</f>
        <v>0</v>
      </c>
      <c r="AR163" s="16" t="s">
        <v>195</v>
      </c>
      <c r="AT163" s="16" t="s">
        <v>143</v>
      </c>
      <c r="AU163" s="16" t="s">
        <v>89</v>
      </c>
      <c r="AY163" s="16" t="s">
        <v>140</v>
      </c>
      <c r="BE163" s="220">
        <f>IF(N163="základní",J163,0)</f>
        <v>0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16" t="s">
        <v>23</v>
      </c>
      <c r="BK163" s="220">
        <f>ROUND(I163*H163,2)</f>
        <v>0</v>
      </c>
      <c r="BL163" s="16" t="s">
        <v>195</v>
      </c>
      <c r="BM163" s="16" t="s">
        <v>307</v>
      </c>
    </row>
    <row r="164" s="1" customFormat="1" ht="22.5" customHeight="1">
      <c r="B164" s="38"/>
      <c r="C164" s="209" t="s">
        <v>308</v>
      </c>
      <c r="D164" s="209" t="s">
        <v>143</v>
      </c>
      <c r="E164" s="210" t="s">
        <v>309</v>
      </c>
      <c r="F164" s="211" t="s">
        <v>310</v>
      </c>
      <c r="G164" s="212" t="s">
        <v>290</v>
      </c>
      <c r="H164" s="213">
        <v>4</v>
      </c>
      <c r="I164" s="214"/>
      <c r="J164" s="215">
        <f>ROUND(I164*H164,2)</f>
        <v>0</v>
      </c>
      <c r="K164" s="211" t="s">
        <v>1</v>
      </c>
      <c r="L164" s="43"/>
      <c r="M164" s="216" t="s">
        <v>1</v>
      </c>
      <c r="N164" s="217" t="s">
        <v>51</v>
      </c>
      <c r="O164" s="79"/>
      <c r="P164" s="218">
        <f>O164*H164</f>
        <v>0</v>
      </c>
      <c r="Q164" s="218">
        <v>0</v>
      </c>
      <c r="R164" s="218">
        <f>Q164*H164</f>
        <v>0</v>
      </c>
      <c r="S164" s="218">
        <v>0</v>
      </c>
      <c r="T164" s="219">
        <f>S164*H164</f>
        <v>0</v>
      </c>
      <c r="AR164" s="16" t="s">
        <v>195</v>
      </c>
      <c r="AT164" s="16" t="s">
        <v>143</v>
      </c>
      <c r="AU164" s="16" t="s">
        <v>89</v>
      </c>
      <c r="AY164" s="16" t="s">
        <v>140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16" t="s">
        <v>23</v>
      </c>
      <c r="BK164" s="220">
        <f>ROUND(I164*H164,2)</f>
        <v>0</v>
      </c>
      <c r="BL164" s="16" t="s">
        <v>195</v>
      </c>
      <c r="BM164" s="16" t="s">
        <v>311</v>
      </c>
    </row>
    <row r="165" s="1" customFormat="1" ht="16.5" customHeight="1">
      <c r="B165" s="38"/>
      <c r="C165" s="209" t="s">
        <v>201</v>
      </c>
      <c r="D165" s="209" t="s">
        <v>143</v>
      </c>
      <c r="E165" s="210" t="s">
        <v>312</v>
      </c>
      <c r="F165" s="211" t="s">
        <v>313</v>
      </c>
      <c r="G165" s="212" t="s">
        <v>191</v>
      </c>
      <c r="H165" s="213">
        <v>1</v>
      </c>
      <c r="I165" s="214"/>
      <c r="J165" s="215">
        <f>ROUND(I165*H165,2)</f>
        <v>0</v>
      </c>
      <c r="K165" s="211" t="s">
        <v>1</v>
      </c>
      <c r="L165" s="43"/>
      <c r="M165" s="216" t="s">
        <v>1</v>
      </c>
      <c r="N165" s="217" t="s">
        <v>51</v>
      </c>
      <c r="O165" s="79"/>
      <c r="P165" s="218">
        <f>O165*H165</f>
        <v>0</v>
      </c>
      <c r="Q165" s="218">
        <v>0</v>
      </c>
      <c r="R165" s="218">
        <f>Q165*H165</f>
        <v>0</v>
      </c>
      <c r="S165" s="218">
        <v>0</v>
      </c>
      <c r="T165" s="219">
        <f>S165*H165</f>
        <v>0</v>
      </c>
      <c r="AR165" s="16" t="s">
        <v>195</v>
      </c>
      <c r="AT165" s="16" t="s">
        <v>143</v>
      </c>
      <c r="AU165" s="16" t="s">
        <v>89</v>
      </c>
      <c r="AY165" s="16" t="s">
        <v>140</v>
      </c>
      <c r="BE165" s="220">
        <f>IF(N165="základní",J165,0)</f>
        <v>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16" t="s">
        <v>23</v>
      </c>
      <c r="BK165" s="220">
        <f>ROUND(I165*H165,2)</f>
        <v>0</v>
      </c>
      <c r="BL165" s="16" t="s">
        <v>195</v>
      </c>
      <c r="BM165" s="16" t="s">
        <v>314</v>
      </c>
    </row>
    <row r="166" s="1" customFormat="1" ht="16.5" customHeight="1">
      <c r="B166" s="38"/>
      <c r="C166" s="209" t="s">
        <v>315</v>
      </c>
      <c r="D166" s="209" t="s">
        <v>143</v>
      </c>
      <c r="E166" s="210" t="s">
        <v>316</v>
      </c>
      <c r="F166" s="211" t="s">
        <v>317</v>
      </c>
      <c r="G166" s="212" t="s">
        <v>191</v>
      </c>
      <c r="H166" s="213">
        <v>1</v>
      </c>
      <c r="I166" s="214"/>
      <c r="J166" s="215">
        <f>ROUND(I166*H166,2)</f>
        <v>0</v>
      </c>
      <c r="K166" s="211" t="s">
        <v>1</v>
      </c>
      <c r="L166" s="43"/>
      <c r="M166" s="216" t="s">
        <v>1</v>
      </c>
      <c r="N166" s="217" t="s">
        <v>51</v>
      </c>
      <c r="O166" s="79"/>
      <c r="P166" s="218">
        <f>O166*H166</f>
        <v>0</v>
      </c>
      <c r="Q166" s="218">
        <v>0</v>
      </c>
      <c r="R166" s="218">
        <f>Q166*H166</f>
        <v>0</v>
      </c>
      <c r="S166" s="218">
        <v>0</v>
      </c>
      <c r="T166" s="219">
        <f>S166*H166</f>
        <v>0</v>
      </c>
      <c r="AR166" s="16" t="s">
        <v>195</v>
      </c>
      <c r="AT166" s="16" t="s">
        <v>143</v>
      </c>
      <c r="AU166" s="16" t="s">
        <v>89</v>
      </c>
      <c r="AY166" s="16" t="s">
        <v>140</v>
      </c>
      <c r="BE166" s="220">
        <f>IF(N166="základní",J166,0)</f>
        <v>0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16" t="s">
        <v>23</v>
      </c>
      <c r="BK166" s="220">
        <f>ROUND(I166*H166,2)</f>
        <v>0</v>
      </c>
      <c r="BL166" s="16" t="s">
        <v>195</v>
      </c>
      <c r="BM166" s="16" t="s">
        <v>318</v>
      </c>
    </row>
    <row r="167" s="1" customFormat="1" ht="16.5" customHeight="1">
      <c r="B167" s="38"/>
      <c r="C167" s="209" t="s">
        <v>319</v>
      </c>
      <c r="D167" s="209" t="s">
        <v>143</v>
      </c>
      <c r="E167" s="210" t="s">
        <v>320</v>
      </c>
      <c r="F167" s="211" t="s">
        <v>321</v>
      </c>
      <c r="G167" s="212" t="s">
        <v>168</v>
      </c>
      <c r="H167" s="213">
        <v>168</v>
      </c>
      <c r="I167" s="214"/>
      <c r="J167" s="215">
        <f>ROUND(I167*H167,2)</f>
        <v>0</v>
      </c>
      <c r="K167" s="211" t="s">
        <v>147</v>
      </c>
      <c r="L167" s="43"/>
      <c r="M167" s="216" t="s">
        <v>1</v>
      </c>
      <c r="N167" s="217" t="s">
        <v>51</v>
      </c>
      <c r="O167" s="79"/>
      <c r="P167" s="218">
        <f>O167*H167</f>
        <v>0</v>
      </c>
      <c r="Q167" s="218">
        <v>0</v>
      </c>
      <c r="R167" s="218">
        <f>Q167*H167</f>
        <v>0</v>
      </c>
      <c r="S167" s="218">
        <v>0</v>
      </c>
      <c r="T167" s="219">
        <f>S167*H167</f>
        <v>0</v>
      </c>
      <c r="AR167" s="16" t="s">
        <v>195</v>
      </c>
      <c r="AT167" s="16" t="s">
        <v>143</v>
      </c>
      <c r="AU167" s="16" t="s">
        <v>89</v>
      </c>
      <c r="AY167" s="16" t="s">
        <v>140</v>
      </c>
      <c r="BE167" s="220">
        <f>IF(N167="základní",J167,0)</f>
        <v>0</v>
      </c>
      <c r="BF167" s="220">
        <f>IF(N167="snížená",J167,0)</f>
        <v>0</v>
      </c>
      <c r="BG167" s="220">
        <f>IF(N167="zákl. přenesená",J167,0)</f>
        <v>0</v>
      </c>
      <c r="BH167" s="220">
        <f>IF(N167="sníž. přenesená",J167,0)</f>
        <v>0</v>
      </c>
      <c r="BI167" s="220">
        <f>IF(N167="nulová",J167,0)</f>
        <v>0</v>
      </c>
      <c r="BJ167" s="16" t="s">
        <v>23</v>
      </c>
      <c r="BK167" s="220">
        <f>ROUND(I167*H167,2)</f>
        <v>0</v>
      </c>
      <c r="BL167" s="16" t="s">
        <v>195</v>
      </c>
      <c r="BM167" s="16" t="s">
        <v>322</v>
      </c>
    </row>
    <row r="168" s="1" customFormat="1" ht="16.5" customHeight="1">
      <c r="B168" s="38"/>
      <c r="C168" s="209" t="s">
        <v>323</v>
      </c>
      <c r="D168" s="209" t="s">
        <v>143</v>
      </c>
      <c r="E168" s="210" t="s">
        <v>324</v>
      </c>
      <c r="F168" s="211" t="s">
        <v>325</v>
      </c>
      <c r="G168" s="212" t="s">
        <v>326</v>
      </c>
      <c r="H168" s="264"/>
      <c r="I168" s="214"/>
      <c r="J168" s="215">
        <f>ROUND(I168*H168,2)</f>
        <v>0</v>
      </c>
      <c r="K168" s="211" t="s">
        <v>147</v>
      </c>
      <c r="L168" s="43"/>
      <c r="M168" s="216" t="s">
        <v>1</v>
      </c>
      <c r="N168" s="217" t="s">
        <v>51</v>
      </c>
      <c r="O168" s="79"/>
      <c r="P168" s="218">
        <f>O168*H168</f>
        <v>0</v>
      </c>
      <c r="Q168" s="218">
        <v>0</v>
      </c>
      <c r="R168" s="218">
        <f>Q168*H168</f>
        <v>0</v>
      </c>
      <c r="S168" s="218">
        <v>0</v>
      </c>
      <c r="T168" s="219">
        <f>S168*H168</f>
        <v>0</v>
      </c>
      <c r="AR168" s="16" t="s">
        <v>195</v>
      </c>
      <c r="AT168" s="16" t="s">
        <v>143</v>
      </c>
      <c r="AU168" s="16" t="s">
        <v>89</v>
      </c>
      <c r="AY168" s="16" t="s">
        <v>140</v>
      </c>
      <c r="BE168" s="220">
        <f>IF(N168="základní",J168,0)</f>
        <v>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16" t="s">
        <v>23</v>
      </c>
      <c r="BK168" s="220">
        <f>ROUND(I168*H168,2)</f>
        <v>0</v>
      </c>
      <c r="BL168" s="16" t="s">
        <v>195</v>
      </c>
      <c r="BM168" s="16" t="s">
        <v>327</v>
      </c>
    </row>
    <row r="169" s="10" customFormat="1" ht="22.8" customHeight="1">
      <c r="B169" s="193"/>
      <c r="C169" s="194"/>
      <c r="D169" s="195" t="s">
        <v>79</v>
      </c>
      <c r="E169" s="207" t="s">
        <v>328</v>
      </c>
      <c r="F169" s="207" t="s">
        <v>329</v>
      </c>
      <c r="G169" s="194"/>
      <c r="H169" s="194"/>
      <c r="I169" s="197"/>
      <c r="J169" s="208">
        <f>BK169</f>
        <v>0</v>
      </c>
      <c r="K169" s="194"/>
      <c r="L169" s="199"/>
      <c r="M169" s="200"/>
      <c r="N169" s="201"/>
      <c r="O169" s="201"/>
      <c r="P169" s="202">
        <f>SUM(P170:P178)</f>
        <v>0</v>
      </c>
      <c r="Q169" s="201"/>
      <c r="R169" s="202">
        <f>SUM(R170:R178)</f>
        <v>0</v>
      </c>
      <c r="S169" s="201"/>
      <c r="T169" s="203">
        <f>SUM(T170:T178)</f>
        <v>0.24182200000000004</v>
      </c>
      <c r="AR169" s="204" t="s">
        <v>89</v>
      </c>
      <c r="AT169" s="205" t="s">
        <v>79</v>
      </c>
      <c r="AU169" s="205" t="s">
        <v>23</v>
      </c>
      <c r="AY169" s="204" t="s">
        <v>140</v>
      </c>
      <c r="BK169" s="206">
        <f>SUM(BK170:BK178)</f>
        <v>0</v>
      </c>
    </row>
    <row r="170" s="1" customFormat="1" ht="16.5" customHeight="1">
      <c r="B170" s="38"/>
      <c r="C170" s="209" t="s">
        <v>330</v>
      </c>
      <c r="D170" s="209" t="s">
        <v>143</v>
      </c>
      <c r="E170" s="210" t="s">
        <v>331</v>
      </c>
      <c r="F170" s="211" t="s">
        <v>332</v>
      </c>
      <c r="G170" s="212" t="s">
        <v>168</v>
      </c>
      <c r="H170" s="213">
        <v>1</v>
      </c>
      <c r="I170" s="214"/>
      <c r="J170" s="215">
        <f>ROUND(I170*H170,2)</f>
        <v>0</v>
      </c>
      <c r="K170" s="211" t="s">
        <v>147</v>
      </c>
      <c r="L170" s="43"/>
      <c r="M170" s="216" t="s">
        <v>1</v>
      </c>
      <c r="N170" s="217" t="s">
        <v>51</v>
      </c>
      <c r="O170" s="79"/>
      <c r="P170" s="218">
        <f>O170*H170</f>
        <v>0</v>
      </c>
      <c r="Q170" s="218">
        <v>0</v>
      </c>
      <c r="R170" s="218">
        <f>Q170*H170</f>
        <v>0</v>
      </c>
      <c r="S170" s="218">
        <v>0.13700000000000001</v>
      </c>
      <c r="T170" s="219">
        <f>S170*H170</f>
        <v>0.13700000000000001</v>
      </c>
      <c r="AR170" s="16" t="s">
        <v>195</v>
      </c>
      <c r="AT170" s="16" t="s">
        <v>143</v>
      </c>
      <c r="AU170" s="16" t="s">
        <v>89</v>
      </c>
      <c r="AY170" s="16" t="s">
        <v>140</v>
      </c>
      <c r="BE170" s="220">
        <f>IF(N170="základní",J170,0)</f>
        <v>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16" t="s">
        <v>23</v>
      </c>
      <c r="BK170" s="220">
        <f>ROUND(I170*H170,2)</f>
        <v>0</v>
      </c>
      <c r="BL170" s="16" t="s">
        <v>195</v>
      </c>
      <c r="BM170" s="16" t="s">
        <v>333</v>
      </c>
    </row>
    <row r="171" s="12" customFormat="1">
      <c r="B171" s="233"/>
      <c r="C171" s="234"/>
      <c r="D171" s="223" t="s">
        <v>149</v>
      </c>
      <c r="E171" s="235" t="s">
        <v>1</v>
      </c>
      <c r="F171" s="236" t="s">
        <v>334</v>
      </c>
      <c r="G171" s="234"/>
      <c r="H171" s="235" t="s">
        <v>1</v>
      </c>
      <c r="I171" s="237"/>
      <c r="J171" s="234"/>
      <c r="K171" s="234"/>
      <c r="L171" s="238"/>
      <c r="M171" s="239"/>
      <c r="N171" s="240"/>
      <c r="O171" s="240"/>
      <c r="P171" s="240"/>
      <c r="Q171" s="240"/>
      <c r="R171" s="240"/>
      <c r="S171" s="240"/>
      <c r="T171" s="241"/>
      <c r="AT171" s="242" t="s">
        <v>149</v>
      </c>
      <c r="AU171" s="242" t="s">
        <v>89</v>
      </c>
      <c r="AV171" s="12" t="s">
        <v>23</v>
      </c>
      <c r="AW171" s="12" t="s">
        <v>42</v>
      </c>
      <c r="AX171" s="12" t="s">
        <v>80</v>
      </c>
      <c r="AY171" s="242" t="s">
        <v>140</v>
      </c>
    </row>
    <row r="172" s="11" customFormat="1">
      <c r="B172" s="221"/>
      <c r="C172" s="222"/>
      <c r="D172" s="223" t="s">
        <v>149</v>
      </c>
      <c r="E172" s="224" t="s">
        <v>1</v>
      </c>
      <c r="F172" s="225" t="s">
        <v>23</v>
      </c>
      <c r="G172" s="222"/>
      <c r="H172" s="226">
        <v>1</v>
      </c>
      <c r="I172" s="227"/>
      <c r="J172" s="222"/>
      <c r="K172" s="222"/>
      <c r="L172" s="228"/>
      <c r="M172" s="229"/>
      <c r="N172" s="230"/>
      <c r="O172" s="230"/>
      <c r="P172" s="230"/>
      <c r="Q172" s="230"/>
      <c r="R172" s="230"/>
      <c r="S172" s="230"/>
      <c r="T172" s="231"/>
      <c r="AT172" s="232" t="s">
        <v>149</v>
      </c>
      <c r="AU172" s="232" t="s">
        <v>89</v>
      </c>
      <c r="AV172" s="11" t="s">
        <v>89</v>
      </c>
      <c r="AW172" s="11" t="s">
        <v>42</v>
      </c>
      <c r="AX172" s="11" t="s">
        <v>23</v>
      </c>
      <c r="AY172" s="232" t="s">
        <v>140</v>
      </c>
    </row>
    <row r="173" s="1" customFormat="1" ht="16.5" customHeight="1">
      <c r="B173" s="38"/>
      <c r="C173" s="209" t="s">
        <v>335</v>
      </c>
      <c r="D173" s="209" t="s">
        <v>143</v>
      </c>
      <c r="E173" s="210" t="s">
        <v>336</v>
      </c>
      <c r="F173" s="211" t="s">
        <v>337</v>
      </c>
      <c r="G173" s="212" t="s">
        <v>146</v>
      </c>
      <c r="H173" s="213">
        <v>3.0830000000000002</v>
      </c>
      <c r="I173" s="214"/>
      <c r="J173" s="215">
        <f>ROUND(I173*H173,2)</f>
        <v>0</v>
      </c>
      <c r="K173" s="211" t="s">
        <v>147</v>
      </c>
      <c r="L173" s="43"/>
      <c r="M173" s="216" t="s">
        <v>1</v>
      </c>
      <c r="N173" s="217" t="s">
        <v>51</v>
      </c>
      <c r="O173" s="79"/>
      <c r="P173" s="218">
        <f>O173*H173</f>
        <v>0</v>
      </c>
      <c r="Q173" s="218">
        <v>0</v>
      </c>
      <c r="R173" s="218">
        <f>Q173*H173</f>
        <v>0</v>
      </c>
      <c r="S173" s="218">
        <v>0.034000000000000002</v>
      </c>
      <c r="T173" s="219">
        <f>S173*H173</f>
        <v>0.10482200000000001</v>
      </c>
      <c r="AR173" s="16" t="s">
        <v>98</v>
      </c>
      <c r="AT173" s="16" t="s">
        <v>143</v>
      </c>
      <c r="AU173" s="16" t="s">
        <v>89</v>
      </c>
      <c r="AY173" s="16" t="s">
        <v>140</v>
      </c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16" t="s">
        <v>23</v>
      </c>
      <c r="BK173" s="220">
        <f>ROUND(I173*H173,2)</f>
        <v>0</v>
      </c>
      <c r="BL173" s="16" t="s">
        <v>98</v>
      </c>
      <c r="BM173" s="16" t="s">
        <v>338</v>
      </c>
    </row>
    <row r="174" s="12" customFormat="1">
      <c r="B174" s="233"/>
      <c r="C174" s="234"/>
      <c r="D174" s="223" t="s">
        <v>149</v>
      </c>
      <c r="E174" s="235" t="s">
        <v>1</v>
      </c>
      <c r="F174" s="236" t="s">
        <v>339</v>
      </c>
      <c r="G174" s="234"/>
      <c r="H174" s="235" t="s">
        <v>1</v>
      </c>
      <c r="I174" s="237"/>
      <c r="J174" s="234"/>
      <c r="K174" s="234"/>
      <c r="L174" s="238"/>
      <c r="M174" s="239"/>
      <c r="N174" s="240"/>
      <c r="O174" s="240"/>
      <c r="P174" s="240"/>
      <c r="Q174" s="240"/>
      <c r="R174" s="240"/>
      <c r="S174" s="240"/>
      <c r="T174" s="241"/>
      <c r="AT174" s="242" t="s">
        <v>149</v>
      </c>
      <c r="AU174" s="242" t="s">
        <v>89</v>
      </c>
      <c r="AV174" s="12" t="s">
        <v>23</v>
      </c>
      <c r="AW174" s="12" t="s">
        <v>42</v>
      </c>
      <c r="AX174" s="12" t="s">
        <v>80</v>
      </c>
      <c r="AY174" s="242" t="s">
        <v>140</v>
      </c>
    </row>
    <row r="175" s="11" customFormat="1">
      <c r="B175" s="221"/>
      <c r="C175" s="222"/>
      <c r="D175" s="223" t="s">
        <v>149</v>
      </c>
      <c r="E175" s="224" t="s">
        <v>1</v>
      </c>
      <c r="F175" s="225" t="s">
        <v>340</v>
      </c>
      <c r="G175" s="222"/>
      <c r="H175" s="226">
        <v>3.0830000000000002</v>
      </c>
      <c r="I175" s="227"/>
      <c r="J175" s="222"/>
      <c r="K175" s="222"/>
      <c r="L175" s="228"/>
      <c r="M175" s="229"/>
      <c r="N175" s="230"/>
      <c r="O175" s="230"/>
      <c r="P175" s="230"/>
      <c r="Q175" s="230"/>
      <c r="R175" s="230"/>
      <c r="S175" s="230"/>
      <c r="T175" s="231"/>
      <c r="AT175" s="232" t="s">
        <v>149</v>
      </c>
      <c r="AU175" s="232" t="s">
        <v>89</v>
      </c>
      <c r="AV175" s="11" t="s">
        <v>89</v>
      </c>
      <c r="AW175" s="11" t="s">
        <v>42</v>
      </c>
      <c r="AX175" s="11" t="s">
        <v>23</v>
      </c>
      <c r="AY175" s="232" t="s">
        <v>140</v>
      </c>
    </row>
    <row r="176" s="1" customFormat="1" ht="16.5" customHeight="1">
      <c r="B176" s="38"/>
      <c r="C176" s="209" t="s">
        <v>341</v>
      </c>
      <c r="D176" s="209" t="s">
        <v>143</v>
      </c>
      <c r="E176" s="210" t="s">
        <v>342</v>
      </c>
      <c r="F176" s="211" t="s">
        <v>343</v>
      </c>
      <c r="G176" s="212" t="s">
        <v>290</v>
      </c>
      <c r="H176" s="213">
        <v>1</v>
      </c>
      <c r="I176" s="214"/>
      <c r="J176" s="215">
        <f>ROUND(I176*H176,2)</f>
        <v>0</v>
      </c>
      <c r="K176" s="211" t="s">
        <v>1</v>
      </c>
      <c r="L176" s="43"/>
      <c r="M176" s="216" t="s">
        <v>1</v>
      </c>
      <c r="N176" s="217" t="s">
        <v>51</v>
      </c>
      <c r="O176" s="79"/>
      <c r="P176" s="218">
        <f>O176*H176</f>
        <v>0</v>
      </c>
      <c r="Q176" s="218">
        <v>0</v>
      </c>
      <c r="R176" s="218">
        <f>Q176*H176</f>
        <v>0</v>
      </c>
      <c r="S176" s="218">
        <v>0</v>
      </c>
      <c r="T176" s="219">
        <f>S176*H176</f>
        <v>0</v>
      </c>
      <c r="AR176" s="16" t="s">
        <v>195</v>
      </c>
      <c r="AT176" s="16" t="s">
        <v>143</v>
      </c>
      <c r="AU176" s="16" t="s">
        <v>89</v>
      </c>
      <c r="AY176" s="16" t="s">
        <v>140</v>
      </c>
      <c r="BE176" s="220">
        <f>IF(N176="základní",J176,0)</f>
        <v>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16" t="s">
        <v>23</v>
      </c>
      <c r="BK176" s="220">
        <f>ROUND(I176*H176,2)</f>
        <v>0</v>
      </c>
      <c r="BL176" s="16" t="s">
        <v>195</v>
      </c>
      <c r="BM176" s="16" t="s">
        <v>344</v>
      </c>
    </row>
    <row r="177" s="1" customFormat="1" ht="16.5" customHeight="1">
      <c r="B177" s="38"/>
      <c r="C177" s="209" t="s">
        <v>345</v>
      </c>
      <c r="D177" s="209" t="s">
        <v>143</v>
      </c>
      <c r="E177" s="210" t="s">
        <v>346</v>
      </c>
      <c r="F177" s="211" t="s">
        <v>347</v>
      </c>
      <c r="G177" s="212" t="s">
        <v>290</v>
      </c>
      <c r="H177" s="213">
        <v>1</v>
      </c>
      <c r="I177" s="214"/>
      <c r="J177" s="215">
        <f>ROUND(I177*H177,2)</f>
        <v>0</v>
      </c>
      <c r="K177" s="211" t="s">
        <v>1</v>
      </c>
      <c r="L177" s="43"/>
      <c r="M177" s="216" t="s">
        <v>1</v>
      </c>
      <c r="N177" s="217" t="s">
        <v>51</v>
      </c>
      <c r="O177" s="79"/>
      <c r="P177" s="218">
        <f>O177*H177</f>
        <v>0</v>
      </c>
      <c r="Q177" s="218">
        <v>0</v>
      </c>
      <c r="R177" s="218">
        <f>Q177*H177</f>
        <v>0</v>
      </c>
      <c r="S177" s="218">
        <v>0</v>
      </c>
      <c r="T177" s="219">
        <f>S177*H177</f>
        <v>0</v>
      </c>
      <c r="AR177" s="16" t="s">
        <v>195</v>
      </c>
      <c r="AT177" s="16" t="s">
        <v>143</v>
      </c>
      <c r="AU177" s="16" t="s">
        <v>89</v>
      </c>
      <c r="AY177" s="16" t="s">
        <v>140</v>
      </c>
      <c r="BE177" s="220">
        <f>IF(N177="základní",J177,0)</f>
        <v>0</v>
      </c>
      <c r="BF177" s="220">
        <f>IF(N177="snížená",J177,0)</f>
        <v>0</v>
      </c>
      <c r="BG177" s="220">
        <f>IF(N177="zákl. přenesená",J177,0)</f>
        <v>0</v>
      </c>
      <c r="BH177" s="220">
        <f>IF(N177="sníž. přenesená",J177,0)</f>
        <v>0</v>
      </c>
      <c r="BI177" s="220">
        <f>IF(N177="nulová",J177,0)</f>
        <v>0</v>
      </c>
      <c r="BJ177" s="16" t="s">
        <v>23</v>
      </c>
      <c r="BK177" s="220">
        <f>ROUND(I177*H177,2)</f>
        <v>0</v>
      </c>
      <c r="BL177" s="16" t="s">
        <v>195</v>
      </c>
      <c r="BM177" s="16" t="s">
        <v>348</v>
      </c>
    </row>
    <row r="178" s="1" customFormat="1" ht="16.5" customHeight="1">
      <c r="B178" s="38"/>
      <c r="C178" s="209" t="s">
        <v>349</v>
      </c>
      <c r="D178" s="209" t="s">
        <v>143</v>
      </c>
      <c r="E178" s="210" t="s">
        <v>350</v>
      </c>
      <c r="F178" s="211" t="s">
        <v>351</v>
      </c>
      <c r="G178" s="212" t="s">
        <v>326</v>
      </c>
      <c r="H178" s="264"/>
      <c r="I178" s="214"/>
      <c r="J178" s="215">
        <f>ROUND(I178*H178,2)</f>
        <v>0</v>
      </c>
      <c r="K178" s="211" t="s">
        <v>147</v>
      </c>
      <c r="L178" s="43"/>
      <c r="M178" s="216" t="s">
        <v>1</v>
      </c>
      <c r="N178" s="217" t="s">
        <v>51</v>
      </c>
      <c r="O178" s="79"/>
      <c r="P178" s="218">
        <f>O178*H178</f>
        <v>0</v>
      </c>
      <c r="Q178" s="218">
        <v>0</v>
      </c>
      <c r="R178" s="218">
        <f>Q178*H178</f>
        <v>0</v>
      </c>
      <c r="S178" s="218">
        <v>0</v>
      </c>
      <c r="T178" s="219">
        <f>S178*H178</f>
        <v>0</v>
      </c>
      <c r="AR178" s="16" t="s">
        <v>195</v>
      </c>
      <c r="AT178" s="16" t="s">
        <v>143</v>
      </c>
      <c r="AU178" s="16" t="s">
        <v>89</v>
      </c>
      <c r="AY178" s="16" t="s">
        <v>140</v>
      </c>
      <c r="BE178" s="220">
        <f>IF(N178="základní",J178,0)</f>
        <v>0</v>
      </c>
      <c r="BF178" s="220">
        <f>IF(N178="snížená",J178,0)</f>
        <v>0</v>
      </c>
      <c r="BG178" s="220">
        <f>IF(N178="zákl. přenesená",J178,0)</f>
        <v>0</v>
      </c>
      <c r="BH178" s="220">
        <f>IF(N178="sníž. přenesená",J178,0)</f>
        <v>0</v>
      </c>
      <c r="BI178" s="220">
        <f>IF(N178="nulová",J178,0)</f>
        <v>0</v>
      </c>
      <c r="BJ178" s="16" t="s">
        <v>23</v>
      </c>
      <c r="BK178" s="220">
        <f>ROUND(I178*H178,2)</f>
        <v>0</v>
      </c>
      <c r="BL178" s="16" t="s">
        <v>195</v>
      </c>
      <c r="BM178" s="16" t="s">
        <v>352</v>
      </c>
    </row>
    <row r="179" s="10" customFormat="1" ht="22.8" customHeight="1">
      <c r="B179" s="193"/>
      <c r="C179" s="194"/>
      <c r="D179" s="195" t="s">
        <v>79</v>
      </c>
      <c r="E179" s="207" t="s">
        <v>353</v>
      </c>
      <c r="F179" s="207" t="s">
        <v>354</v>
      </c>
      <c r="G179" s="194"/>
      <c r="H179" s="194"/>
      <c r="I179" s="197"/>
      <c r="J179" s="208">
        <f>BK179</f>
        <v>0</v>
      </c>
      <c r="K179" s="194"/>
      <c r="L179" s="199"/>
      <c r="M179" s="200"/>
      <c r="N179" s="201"/>
      <c r="O179" s="201"/>
      <c r="P179" s="202">
        <f>SUM(P180:P209)</f>
        <v>0</v>
      </c>
      <c r="Q179" s="201"/>
      <c r="R179" s="202">
        <f>SUM(R180:R209)</f>
        <v>0.067626240000000004</v>
      </c>
      <c r="S179" s="201"/>
      <c r="T179" s="203">
        <f>SUM(T180:T209)</f>
        <v>0</v>
      </c>
      <c r="AR179" s="204" t="s">
        <v>89</v>
      </c>
      <c r="AT179" s="205" t="s">
        <v>79</v>
      </c>
      <c r="AU179" s="205" t="s">
        <v>23</v>
      </c>
      <c r="AY179" s="204" t="s">
        <v>140</v>
      </c>
      <c r="BK179" s="206">
        <f>SUM(BK180:BK209)</f>
        <v>0</v>
      </c>
    </row>
    <row r="180" s="1" customFormat="1" ht="16.5" customHeight="1">
      <c r="B180" s="38"/>
      <c r="C180" s="209" t="s">
        <v>355</v>
      </c>
      <c r="D180" s="209" t="s">
        <v>143</v>
      </c>
      <c r="E180" s="210" t="s">
        <v>356</v>
      </c>
      <c r="F180" s="211" t="s">
        <v>357</v>
      </c>
      <c r="G180" s="212" t="s">
        <v>146</v>
      </c>
      <c r="H180" s="213">
        <v>51.231999999999999</v>
      </c>
      <c r="I180" s="214"/>
      <c r="J180" s="215">
        <f>ROUND(I180*H180,2)</f>
        <v>0</v>
      </c>
      <c r="K180" s="211" t="s">
        <v>147</v>
      </c>
      <c r="L180" s="43"/>
      <c r="M180" s="216" t="s">
        <v>1</v>
      </c>
      <c r="N180" s="217" t="s">
        <v>51</v>
      </c>
      <c r="O180" s="79"/>
      <c r="P180" s="218">
        <f>O180*H180</f>
        <v>0</v>
      </c>
      <c r="Q180" s="218">
        <v>6.0000000000000002E-05</v>
      </c>
      <c r="R180" s="218">
        <f>Q180*H180</f>
        <v>0.00307392</v>
      </c>
      <c r="S180" s="218">
        <v>0</v>
      </c>
      <c r="T180" s="219">
        <f>S180*H180</f>
        <v>0</v>
      </c>
      <c r="AR180" s="16" t="s">
        <v>195</v>
      </c>
      <c r="AT180" s="16" t="s">
        <v>143</v>
      </c>
      <c r="AU180" s="16" t="s">
        <v>89</v>
      </c>
      <c r="AY180" s="16" t="s">
        <v>140</v>
      </c>
      <c r="BE180" s="220">
        <f>IF(N180="základní",J180,0)</f>
        <v>0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16" t="s">
        <v>23</v>
      </c>
      <c r="BK180" s="220">
        <f>ROUND(I180*H180,2)</f>
        <v>0</v>
      </c>
      <c r="BL180" s="16" t="s">
        <v>195</v>
      </c>
      <c r="BM180" s="16" t="s">
        <v>358</v>
      </c>
    </row>
    <row r="181" s="12" customFormat="1">
      <c r="B181" s="233"/>
      <c r="C181" s="234"/>
      <c r="D181" s="223" t="s">
        <v>149</v>
      </c>
      <c r="E181" s="235" t="s">
        <v>1</v>
      </c>
      <c r="F181" s="236" t="s">
        <v>359</v>
      </c>
      <c r="G181" s="234"/>
      <c r="H181" s="235" t="s">
        <v>1</v>
      </c>
      <c r="I181" s="237"/>
      <c r="J181" s="234"/>
      <c r="K181" s="234"/>
      <c r="L181" s="238"/>
      <c r="M181" s="239"/>
      <c r="N181" s="240"/>
      <c r="O181" s="240"/>
      <c r="P181" s="240"/>
      <c r="Q181" s="240"/>
      <c r="R181" s="240"/>
      <c r="S181" s="240"/>
      <c r="T181" s="241"/>
      <c r="AT181" s="242" t="s">
        <v>149</v>
      </c>
      <c r="AU181" s="242" t="s">
        <v>89</v>
      </c>
      <c r="AV181" s="12" t="s">
        <v>23</v>
      </c>
      <c r="AW181" s="12" t="s">
        <v>42</v>
      </c>
      <c r="AX181" s="12" t="s">
        <v>80</v>
      </c>
      <c r="AY181" s="242" t="s">
        <v>140</v>
      </c>
    </row>
    <row r="182" s="11" customFormat="1">
      <c r="B182" s="221"/>
      <c r="C182" s="222"/>
      <c r="D182" s="223" t="s">
        <v>149</v>
      </c>
      <c r="E182" s="224" t="s">
        <v>1</v>
      </c>
      <c r="F182" s="225" t="s">
        <v>360</v>
      </c>
      <c r="G182" s="222"/>
      <c r="H182" s="226">
        <v>51.231999999999999</v>
      </c>
      <c r="I182" s="227"/>
      <c r="J182" s="222"/>
      <c r="K182" s="222"/>
      <c r="L182" s="228"/>
      <c r="M182" s="229"/>
      <c r="N182" s="230"/>
      <c r="O182" s="230"/>
      <c r="P182" s="230"/>
      <c r="Q182" s="230"/>
      <c r="R182" s="230"/>
      <c r="S182" s="230"/>
      <c r="T182" s="231"/>
      <c r="AT182" s="232" t="s">
        <v>149</v>
      </c>
      <c r="AU182" s="232" t="s">
        <v>89</v>
      </c>
      <c r="AV182" s="11" t="s">
        <v>89</v>
      </c>
      <c r="AW182" s="11" t="s">
        <v>42</v>
      </c>
      <c r="AX182" s="11" t="s">
        <v>23</v>
      </c>
      <c r="AY182" s="232" t="s">
        <v>140</v>
      </c>
    </row>
    <row r="183" s="1" customFormat="1" ht="16.5" customHeight="1">
      <c r="B183" s="38"/>
      <c r="C183" s="209" t="s">
        <v>361</v>
      </c>
      <c r="D183" s="209" t="s">
        <v>143</v>
      </c>
      <c r="E183" s="210" t="s">
        <v>362</v>
      </c>
      <c r="F183" s="211" t="s">
        <v>363</v>
      </c>
      <c r="G183" s="212" t="s">
        <v>146</v>
      </c>
      <c r="H183" s="213">
        <v>51.231999999999999</v>
      </c>
      <c r="I183" s="214"/>
      <c r="J183" s="215">
        <f>ROUND(I183*H183,2)</f>
        <v>0</v>
      </c>
      <c r="K183" s="211" t="s">
        <v>147</v>
      </c>
      <c r="L183" s="43"/>
      <c r="M183" s="216" t="s">
        <v>1</v>
      </c>
      <c r="N183" s="217" t="s">
        <v>51</v>
      </c>
      <c r="O183" s="79"/>
      <c r="P183" s="218">
        <f>O183*H183</f>
        <v>0</v>
      </c>
      <c r="Q183" s="218">
        <v>2.0000000000000002E-05</v>
      </c>
      <c r="R183" s="218">
        <f>Q183*H183</f>
        <v>0.0010246400000000001</v>
      </c>
      <c r="S183" s="218">
        <v>0</v>
      </c>
      <c r="T183" s="219">
        <f>S183*H183</f>
        <v>0</v>
      </c>
      <c r="AR183" s="16" t="s">
        <v>195</v>
      </c>
      <c r="AT183" s="16" t="s">
        <v>143</v>
      </c>
      <c r="AU183" s="16" t="s">
        <v>89</v>
      </c>
      <c r="AY183" s="16" t="s">
        <v>140</v>
      </c>
      <c r="BE183" s="220">
        <f>IF(N183="základní",J183,0)</f>
        <v>0</v>
      </c>
      <c r="BF183" s="220">
        <f>IF(N183="snížená",J183,0)</f>
        <v>0</v>
      </c>
      <c r="BG183" s="220">
        <f>IF(N183="zákl. přenesená",J183,0)</f>
        <v>0</v>
      </c>
      <c r="BH183" s="220">
        <f>IF(N183="sníž. přenesená",J183,0)</f>
        <v>0</v>
      </c>
      <c r="BI183" s="220">
        <f>IF(N183="nulová",J183,0)</f>
        <v>0</v>
      </c>
      <c r="BJ183" s="16" t="s">
        <v>23</v>
      </c>
      <c r="BK183" s="220">
        <f>ROUND(I183*H183,2)</f>
        <v>0</v>
      </c>
      <c r="BL183" s="16" t="s">
        <v>195</v>
      </c>
      <c r="BM183" s="16" t="s">
        <v>364</v>
      </c>
    </row>
    <row r="184" s="12" customFormat="1">
      <c r="B184" s="233"/>
      <c r="C184" s="234"/>
      <c r="D184" s="223" t="s">
        <v>149</v>
      </c>
      <c r="E184" s="235" t="s">
        <v>1</v>
      </c>
      <c r="F184" s="236" t="s">
        <v>359</v>
      </c>
      <c r="G184" s="234"/>
      <c r="H184" s="235" t="s">
        <v>1</v>
      </c>
      <c r="I184" s="237"/>
      <c r="J184" s="234"/>
      <c r="K184" s="234"/>
      <c r="L184" s="238"/>
      <c r="M184" s="239"/>
      <c r="N184" s="240"/>
      <c r="O184" s="240"/>
      <c r="P184" s="240"/>
      <c r="Q184" s="240"/>
      <c r="R184" s="240"/>
      <c r="S184" s="240"/>
      <c r="T184" s="241"/>
      <c r="AT184" s="242" t="s">
        <v>149</v>
      </c>
      <c r="AU184" s="242" t="s">
        <v>89</v>
      </c>
      <c r="AV184" s="12" t="s">
        <v>23</v>
      </c>
      <c r="AW184" s="12" t="s">
        <v>42</v>
      </c>
      <c r="AX184" s="12" t="s">
        <v>80</v>
      </c>
      <c r="AY184" s="242" t="s">
        <v>140</v>
      </c>
    </row>
    <row r="185" s="11" customFormat="1">
      <c r="B185" s="221"/>
      <c r="C185" s="222"/>
      <c r="D185" s="223" t="s">
        <v>149</v>
      </c>
      <c r="E185" s="224" t="s">
        <v>1</v>
      </c>
      <c r="F185" s="225" t="s">
        <v>360</v>
      </c>
      <c r="G185" s="222"/>
      <c r="H185" s="226">
        <v>51.231999999999999</v>
      </c>
      <c r="I185" s="227"/>
      <c r="J185" s="222"/>
      <c r="K185" s="222"/>
      <c r="L185" s="228"/>
      <c r="M185" s="229"/>
      <c r="N185" s="230"/>
      <c r="O185" s="230"/>
      <c r="P185" s="230"/>
      <c r="Q185" s="230"/>
      <c r="R185" s="230"/>
      <c r="S185" s="230"/>
      <c r="T185" s="231"/>
      <c r="AT185" s="232" t="s">
        <v>149</v>
      </c>
      <c r="AU185" s="232" t="s">
        <v>89</v>
      </c>
      <c r="AV185" s="11" t="s">
        <v>89</v>
      </c>
      <c r="AW185" s="11" t="s">
        <v>42</v>
      </c>
      <c r="AX185" s="11" t="s">
        <v>23</v>
      </c>
      <c r="AY185" s="232" t="s">
        <v>140</v>
      </c>
    </row>
    <row r="186" s="1" customFormat="1" ht="16.5" customHeight="1">
      <c r="B186" s="38"/>
      <c r="C186" s="209" t="s">
        <v>365</v>
      </c>
      <c r="D186" s="209" t="s">
        <v>143</v>
      </c>
      <c r="E186" s="210" t="s">
        <v>366</v>
      </c>
      <c r="F186" s="211" t="s">
        <v>367</v>
      </c>
      <c r="G186" s="212" t="s">
        <v>146</v>
      </c>
      <c r="H186" s="213">
        <v>51.231999999999999</v>
      </c>
      <c r="I186" s="214"/>
      <c r="J186" s="215">
        <f>ROUND(I186*H186,2)</f>
        <v>0</v>
      </c>
      <c r="K186" s="211" t="s">
        <v>147</v>
      </c>
      <c r="L186" s="43"/>
      <c r="M186" s="216" t="s">
        <v>1</v>
      </c>
      <c r="N186" s="217" t="s">
        <v>51</v>
      </c>
      <c r="O186" s="79"/>
      <c r="P186" s="218">
        <f>O186*H186</f>
        <v>0</v>
      </c>
      <c r="Q186" s="218">
        <v>2.0000000000000002E-05</v>
      </c>
      <c r="R186" s="218">
        <f>Q186*H186</f>
        <v>0.0010246400000000001</v>
      </c>
      <c r="S186" s="218">
        <v>0</v>
      </c>
      <c r="T186" s="219">
        <f>S186*H186</f>
        <v>0</v>
      </c>
      <c r="AR186" s="16" t="s">
        <v>195</v>
      </c>
      <c r="AT186" s="16" t="s">
        <v>143</v>
      </c>
      <c r="AU186" s="16" t="s">
        <v>89</v>
      </c>
      <c r="AY186" s="16" t="s">
        <v>140</v>
      </c>
      <c r="BE186" s="220">
        <f>IF(N186="základní",J186,0)</f>
        <v>0</v>
      </c>
      <c r="BF186" s="220">
        <f>IF(N186="snížená",J186,0)</f>
        <v>0</v>
      </c>
      <c r="BG186" s="220">
        <f>IF(N186="zákl. přenesená",J186,0)</f>
        <v>0</v>
      </c>
      <c r="BH186" s="220">
        <f>IF(N186="sníž. přenesená",J186,0)</f>
        <v>0</v>
      </c>
      <c r="BI186" s="220">
        <f>IF(N186="nulová",J186,0)</f>
        <v>0</v>
      </c>
      <c r="BJ186" s="16" t="s">
        <v>23</v>
      </c>
      <c r="BK186" s="220">
        <f>ROUND(I186*H186,2)</f>
        <v>0</v>
      </c>
      <c r="BL186" s="16" t="s">
        <v>195</v>
      </c>
      <c r="BM186" s="16" t="s">
        <v>368</v>
      </c>
    </row>
    <row r="187" s="12" customFormat="1">
      <c r="B187" s="233"/>
      <c r="C187" s="234"/>
      <c r="D187" s="223" t="s">
        <v>149</v>
      </c>
      <c r="E187" s="235" t="s">
        <v>1</v>
      </c>
      <c r="F187" s="236" t="s">
        <v>369</v>
      </c>
      <c r="G187" s="234"/>
      <c r="H187" s="235" t="s">
        <v>1</v>
      </c>
      <c r="I187" s="237"/>
      <c r="J187" s="234"/>
      <c r="K187" s="234"/>
      <c r="L187" s="238"/>
      <c r="M187" s="239"/>
      <c r="N187" s="240"/>
      <c r="O187" s="240"/>
      <c r="P187" s="240"/>
      <c r="Q187" s="240"/>
      <c r="R187" s="240"/>
      <c r="S187" s="240"/>
      <c r="T187" s="241"/>
      <c r="AT187" s="242" t="s">
        <v>149</v>
      </c>
      <c r="AU187" s="242" t="s">
        <v>89</v>
      </c>
      <c r="AV187" s="12" t="s">
        <v>23</v>
      </c>
      <c r="AW187" s="12" t="s">
        <v>42</v>
      </c>
      <c r="AX187" s="12" t="s">
        <v>80</v>
      </c>
      <c r="AY187" s="242" t="s">
        <v>140</v>
      </c>
    </row>
    <row r="188" s="11" customFormat="1">
      <c r="B188" s="221"/>
      <c r="C188" s="222"/>
      <c r="D188" s="223" t="s">
        <v>149</v>
      </c>
      <c r="E188" s="224" t="s">
        <v>1</v>
      </c>
      <c r="F188" s="225" t="s">
        <v>370</v>
      </c>
      <c r="G188" s="222"/>
      <c r="H188" s="226">
        <v>51.231999999999999</v>
      </c>
      <c r="I188" s="227"/>
      <c r="J188" s="222"/>
      <c r="K188" s="222"/>
      <c r="L188" s="228"/>
      <c r="M188" s="229"/>
      <c r="N188" s="230"/>
      <c r="O188" s="230"/>
      <c r="P188" s="230"/>
      <c r="Q188" s="230"/>
      <c r="R188" s="230"/>
      <c r="S188" s="230"/>
      <c r="T188" s="231"/>
      <c r="AT188" s="232" t="s">
        <v>149</v>
      </c>
      <c r="AU188" s="232" t="s">
        <v>89</v>
      </c>
      <c r="AV188" s="11" t="s">
        <v>89</v>
      </c>
      <c r="AW188" s="11" t="s">
        <v>42</v>
      </c>
      <c r="AX188" s="11" t="s">
        <v>23</v>
      </c>
      <c r="AY188" s="232" t="s">
        <v>140</v>
      </c>
    </row>
    <row r="189" s="1" customFormat="1" ht="16.5" customHeight="1">
      <c r="B189" s="38"/>
      <c r="C189" s="209" t="s">
        <v>371</v>
      </c>
      <c r="D189" s="209" t="s">
        <v>143</v>
      </c>
      <c r="E189" s="210" t="s">
        <v>372</v>
      </c>
      <c r="F189" s="211" t="s">
        <v>373</v>
      </c>
      <c r="G189" s="212" t="s">
        <v>146</v>
      </c>
      <c r="H189" s="213">
        <v>51.231999999999999</v>
      </c>
      <c r="I189" s="214"/>
      <c r="J189" s="215">
        <f>ROUND(I189*H189,2)</f>
        <v>0</v>
      </c>
      <c r="K189" s="211" t="s">
        <v>147</v>
      </c>
      <c r="L189" s="43"/>
      <c r="M189" s="216" t="s">
        <v>1</v>
      </c>
      <c r="N189" s="217" t="s">
        <v>51</v>
      </c>
      <c r="O189" s="79"/>
      <c r="P189" s="218">
        <f>O189*H189</f>
        <v>0</v>
      </c>
      <c r="Q189" s="218">
        <v>0.00017000000000000001</v>
      </c>
      <c r="R189" s="218">
        <f>Q189*H189</f>
        <v>0.0087094400000000006</v>
      </c>
      <c r="S189" s="218">
        <v>0</v>
      </c>
      <c r="T189" s="219">
        <f>S189*H189</f>
        <v>0</v>
      </c>
      <c r="AR189" s="16" t="s">
        <v>195</v>
      </c>
      <c r="AT189" s="16" t="s">
        <v>143</v>
      </c>
      <c r="AU189" s="16" t="s">
        <v>89</v>
      </c>
      <c r="AY189" s="16" t="s">
        <v>140</v>
      </c>
      <c r="BE189" s="220">
        <f>IF(N189="základní",J189,0)</f>
        <v>0</v>
      </c>
      <c r="BF189" s="220">
        <f>IF(N189="snížená",J189,0)</f>
        <v>0</v>
      </c>
      <c r="BG189" s="220">
        <f>IF(N189="zákl. přenesená",J189,0)</f>
        <v>0</v>
      </c>
      <c r="BH189" s="220">
        <f>IF(N189="sníž. přenesená",J189,0)</f>
        <v>0</v>
      </c>
      <c r="BI189" s="220">
        <f>IF(N189="nulová",J189,0)</f>
        <v>0</v>
      </c>
      <c r="BJ189" s="16" t="s">
        <v>23</v>
      </c>
      <c r="BK189" s="220">
        <f>ROUND(I189*H189,2)</f>
        <v>0</v>
      </c>
      <c r="BL189" s="16" t="s">
        <v>195</v>
      </c>
      <c r="BM189" s="16" t="s">
        <v>374</v>
      </c>
    </row>
    <row r="190" s="12" customFormat="1">
      <c r="B190" s="233"/>
      <c r="C190" s="234"/>
      <c r="D190" s="223" t="s">
        <v>149</v>
      </c>
      <c r="E190" s="235" t="s">
        <v>1</v>
      </c>
      <c r="F190" s="236" t="s">
        <v>359</v>
      </c>
      <c r="G190" s="234"/>
      <c r="H190" s="235" t="s">
        <v>1</v>
      </c>
      <c r="I190" s="237"/>
      <c r="J190" s="234"/>
      <c r="K190" s="234"/>
      <c r="L190" s="238"/>
      <c r="M190" s="239"/>
      <c r="N190" s="240"/>
      <c r="O190" s="240"/>
      <c r="P190" s="240"/>
      <c r="Q190" s="240"/>
      <c r="R190" s="240"/>
      <c r="S190" s="240"/>
      <c r="T190" s="241"/>
      <c r="AT190" s="242" t="s">
        <v>149</v>
      </c>
      <c r="AU190" s="242" t="s">
        <v>89</v>
      </c>
      <c r="AV190" s="12" t="s">
        <v>23</v>
      </c>
      <c r="AW190" s="12" t="s">
        <v>42</v>
      </c>
      <c r="AX190" s="12" t="s">
        <v>80</v>
      </c>
      <c r="AY190" s="242" t="s">
        <v>140</v>
      </c>
    </row>
    <row r="191" s="11" customFormat="1">
      <c r="B191" s="221"/>
      <c r="C191" s="222"/>
      <c r="D191" s="223" t="s">
        <v>149</v>
      </c>
      <c r="E191" s="224" t="s">
        <v>1</v>
      </c>
      <c r="F191" s="225" t="s">
        <v>360</v>
      </c>
      <c r="G191" s="222"/>
      <c r="H191" s="226">
        <v>51.231999999999999</v>
      </c>
      <c r="I191" s="227"/>
      <c r="J191" s="222"/>
      <c r="K191" s="222"/>
      <c r="L191" s="228"/>
      <c r="M191" s="229"/>
      <c r="N191" s="230"/>
      <c r="O191" s="230"/>
      <c r="P191" s="230"/>
      <c r="Q191" s="230"/>
      <c r="R191" s="230"/>
      <c r="S191" s="230"/>
      <c r="T191" s="231"/>
      <c r="AT191" s="232" t="s">
        <v>149</v>
      </c>
      <c r="AU191" s="232" t="s">
        <v>89</v>
      </c>
      <c r="AV191" s="11" t="s">
        <v>89</v>
      </c>
      <c r="AW191" s="11" t="s">
        <v>42</v>
      </c>
      <c r="AX191" s="11" t="s">
        <v>23</v>
      </c>
      <c r="AY191" s="232" t="s">
        <v>140</v>
      </c>
    </row>
    <row r="192" s="1" customFormat="1" ht="16.5" customHeight="1">
      <c r="B192" s="38"/>
      <c r="C192" s="209" t="s">
        <v>375</v>
      </c>
      <c r="D192" s="209" t="s">
        <v>143</v>
      </c>
      <c r="E192" s="210" t="s">
        <v>376</v>
      </c>
      <c r="F192" s="211" t="s">
        <v>377</v>
      </c>
      <c r="G192" s="212" t="s">
        <v>146</v>
      </c>
      <c r="H192" s="213">
        <v>51.231999999999999</v>
      </c>
      <c r="I192" s="214"/>
      <c r="J192" s="215">
        <f>ROUND(I192*H192,2)</f>
        <v>0</v>
      </c>
      <c r="K192" s="211" t="s">
        <v>147</v>
      </c>
      <c r="L192" s="43"/>
      <c r="M192" s="216" t="s">
        <v>1</v>
      </c>
      <c r="N192" s="217" t="s">
        <v>51</v>
      </c>
      <c r="O192" s="79"/>
      <c r="P192" s="218">
        <f>O192*H192</f>
        <v>0</v>
      </c>
      <c r="Q192" s="218">
        <v>0</v>
      </c>
      <c r="R192" s="218">
        <f>Q192*H192</f>
        <v>0</v>
      </c>
      <c r="S192" s="218">
        <v>0</v>
      </c>
      <c r="T192" s="219">
        <f>S192*H192</f>
        <v>0</v>
      </c>
      <c r="AR192" s="16" t="s">
        <v>195</v>
      </c>
      <c r="AT192" s="16" t="s">
        <v>143</v>
      </c>
      <c r="AU192" s="16" t="s">
        <v>89</v>
      </c>
      <c r="AY192" s="16" t="s">
        <v>140</v>
      </c>
      <c r="BE192" s="220">
        <f>IF(N192="základní",J192,0)</f>
        <v>0</v>
      </c>
      <c r="BF192" s="220">
        <f>IF(N192="snížená",J192,0)</f>
        <v>0</v>
      </c>
      <c r="BG192" s="220">
        <f>IF(N192="zákl. přenesená",J192,0)</f>
        <v>0</v>
      </c>
      <c r="BH192" s="220">
        <f>IF(N192="sníž. přenesená",J192,0)</f>
        <v>0</v>
      </c>
      <c r="BI192" s="220">
        <f>IF(N192="nulová",J192,0)</f>
        <v>0</v>
      </c>
      <c r="BJ192" s="16" t="s">
        <v>23</v>
      </c>
      <c r="BK192" s="220">
        <f>ROUND(I192*H192,2)</f>
        <v>0</v>
      </c>
      <c r="BL192" s="16" t="s">
        <v>195</v>
      </c>
      <c r="BM192" s="16" t="s">
        <v>378</v>
      </c>
    </row>
    <row r="193" s="12" customFormat="1">
      <c r="B193" s="233"/>
      <c r="C193" s="234"/>
      <c r="D193" s="223" t="s">
        <v>149</v>
      </c>
      <c r="E193" s="235" t="s">
        <v>1</v>
      </c>
      <c r="F193" s="236" t="s">
        <v>359</v>
      </c>
      <c r="G193" s="234"/>
      <c r="H193" s="235" t="s">
        <v>1</v>
      </c>
      <c r="I193" s="237"/>
      <c r="J193" s="234"/>
      <c r="K193" s="234"/>
      <c r="L193" s="238"/>
      <c r="M193" s="239"/>
      <c r="N193" s="240"/>
      <c r="O193" s="240"/>
      <c r="P193" s="240"/>
      <c r="Q193" s="240"/>
      <c r="R193" s="240"/>
      <c r="S193" s="240"/>
      <c r="T193" s="241"/>
      <c r="AT193" s="242" t="s">
        <v>149</v>
      </c>
      <c r="AU193" s="242" t="s">
        <v>89</v>
      </c>
      <c r="AV193" s="12" t="s">
        <v>23</v>
      </c>
      <c r="AW193" s="12" t="s">
        <v>42</v>
      </c>
      <c r="AX193" s="12" t="s">
        <v>80</v>
      </c>
      <c r="AY193" s="242" t="s">
        <v>140</v>
      </c>
    </row>
    <row r="194" s="11" customFormat="1">
      <c r="B194" s="221"/>
      <c r="C194" s="222"/>
      <c r="D194" s="223" t="s">
        <v>149</v>
      </c>
      <c r="E194" s="224" t="s">
        <v>1</v>
      </c>
      <c r="F194" s="225" t="s">
        <v>360</v>
      </c>
      <c r="G194" s="222"/>
      <c r="H194" s="226">
        <v>51.231999999999999</v>
      </c>
      <c r="I194" s="227"/>
      <c r="J194" s="222"/>
      <c r="K194" s="222"/>
      <c r="L194" s="228"/>
      <c r="M194" s="229"/>
      <c r="N194" s="230"/>
      <c r="O194" s="230"/>
      <c r="P194" s="230"/>
      <c r="Q194" s="230"/>
      <c r="R194" s="230"/>
      <c r="S194" s="230"/>
      <c r="T194" s="231"/>
      <c r="AT194" s="232" t="s">
        <v>149</v>
      </c>
      <c r="AU194" s="232" t="s">
        <v>89</v>
      </c>
      <c r="AV194" s="11" t="s">
        <v>89</v>
      </c>
      <c r="AW194" s="11" t="s">
        <v>42</v>
      </c>
      <c r="AX194" s="11" t="s">
        <v>23</v>
      </c>
      <c r="AY194" s="232" t="s">
        <v>140</v>
      </c>
    </row>
    <row r="195" s="1" customFormat="1" ht="16.5" customHeight="1">
      <c r="B195" s="38"/>
      <c r="C195" s="209" t="s">
        <v>379</v>
      </c>
      <c r="D195" s="209" t="s">
        <v>143</v>
      </c>
      <c r="E195" s="210" t="s">
        <v>380</v>
      </c>
      <c r="F195" s="211" t="s">
        <v>381</v>
      </c>
      <c r="G195" s="212" t="s">
        <v>146</v>
      </c>
      <c r="H195" s="213">
        <v>51.231999999999999</v>
      </c>
      <c r="I195" s="214"/>
      <c r="J195" s="215">
        <f>ROUND(I195*H195,2)</f>
        <v>0</v>
      </c>
      <c r="K195" s="211" t="s">
        <v>147</v>
      </c>
      <c r="L195" s="43"/>
      <c r="M195" s="216" t="s">
        <v>1</v>
      </c>
      <c r="N195" s="217" t="s">
        <v>51</v>
      </c>
      <c r="O195" s="79"/>
      <c r="P195" s="218">
        <f>O195*H195</f>
        <v>0</v>
      </c>
      <c r="Q195" s="218">
        <v>0.00013999999999999999</v>
      </c>
      <c r="R195" s="218">
        <f>Q195*H195</f>
        <v>0.0071724799999999993</v>
      </c>
      <c r="S195" s="218">
        <v>0</v>
      </c>
      <c r="T195" s="219">
        <f>S195*H195</f>
        <v>0</v>
      </c>
      <c r="AR195" s="16" t="s">
        <v>195</v>
      </c>
      <c r="AT195" s="16" t="s">
        <v>143</v>
      </c>
      <c r="AU195" s="16" t="s">
        <v>89</v>
      </c>
      <c r="AY195" s="16" t="s">
        <v>140</v>
      </c>
      <c r="BE195" s="220">
        <f>IF(N195="základní",J195,0)</f>
        <v>0</v>
      </c>
      <c r="BF195" s="220">
        <f>IF(N195="snížená",J195,0)</f>
        <v>0</v>
      </c>
      <c r="BG195" s="220">
        <f>IF(N195="zákl. přenesená",J195,0)</f>
        <v>0</v>
      </c>
      <c r="BH195" s="220">
        <f>IF(N195="sníž. přenesená",J195,0)</f>
        <v>0</v>
      </c>
      <c r="BI195" s="220">
        <f>IF(N195="nulová",J195,0)</f>
        <v>0</v>
      </c>
      <c r="BJ195" s="16" t="s">
        <v>23</v>
      </c>
      <c r="BK195" s="220">
        <f>ROUND(I195*H195,2)</f>
        <v>0</v>
      </c>
      <c r="BL195" s="16" t="s">
        <v>195</v>
      </c>
      <c r="BM195" s="16" t="s">
        <v>382</v>
      </c>
    </row>
    <row r="196" s="12" customFormat="1">
      <c r="B196" s="233"/>
      <c r="C196" s="234"/>
      <c r="D196" s="223" t="s">
        <v>149</v>
      </c>
      <c r="E196" s="235" t="s">
        <v>1</v>
      </c>
      <c r="F196" s="236" t="s">
        <v>359</v>
      </c>
      <c r="G196" s="234"/>
      <c r="H196" s="235" t="s">
        <v>1</v>
      </c>
      <c r="I196" s="237"/>
      <c r="J196" s="234"/>
      <c r="K196" s="234"/>
      <c r="L196" s="238"/>
      <c r="M196" s="239"/>
      <c r="N196" s="240"/>
      <c r="O196" s="240"/>
      <c r="P196" s="240"/>
      <c r="Q196" s="240"/>
      <c r="R196" s="240"/>
      <c r="S196" s="240"/>
      <c r="T196" s="241"/>
      <c r="AT196" s="242" t="s">
        <v>149</v>
      </c>
      <c r="AU196" s="242" t="s">
        <v>89</v>
      </c>
      <c r="AV196" s="12" t="s">
        <v>23</v>
      </c>
      <c r="AW196" s="12" t="s">
        <v>42</v>
      </c>
      <c r="AX196" s="12" t="s">
        <v>80</v>
      </c>
      <c r="AY196" s="242" t="s">
        <v>140</v>
      </c>
    </row>
    <row r="197" s="11" customFormat="1">
      <c r="B197" s="221"/>
      <c r="C197" s="222"/>
      <c r="D197" s="223" t="s">
        <v>149</v>
      </c>
      <c r="E197" s="224" t="s">
        <v>1</v>
      </c>
      <c r="F197" s="225" t="s">
        <v>360</v>
      </c>
      <c r="G197" s="222"/>
      <c r="H197" s="226">
        <v>51.231999999999999</v>
      </c>
      <c r="I197" s="227"/>
      <c r="J197" s="222"/>
      <c r="K197" s="222"/>
      <c r="L197" s="228"/>
      <c r="M197" s="229"/>
      <c r="N197" s="230"/>
      <c r="O197" s="230"/>
      <c r="P197" s="230"/>
      <c r="Q197" s="230"/>
      <c r="R197" s="230"/>
      <c r="S197" s="230"/>
      <c r="T197" s="231"/>
      <c r="AT197" s="232" t="s">
        <v>149</v>
      </c>
      <c r="AU197" s="232" t="s">
        <v>89</v>
      </c>
      <c r="AV197" s="11" t="s">
        <v>89</v>
      </c>
      <c r="AW197" s="11" t="s">
        <v>42</v>
      </c>
      <c r="AX197" s="11" t="s">
        <v>23</v>
      </c>
      <c r="AY197" s="232" t="s">
        <v>140</v>
      </c>
    </row>
    <row r="198" s="1" customFormat="1" ht="16.5" customHeight="1">
      <c r="B198" s="38"/>
      <c r="C198" s="209" t="s">
        <v>383</v>
      </c>
      <c r="D198" s="209" t="s">
        <v>143</v>
      </c>
      <c r="E198" s="210" t="s">
        <v>384</v>
      </c>
      <c r="F198" s="211" t="s">
        <v>385</v>
      </c>
      <c r="G198" s="212" t="s">
        <v>146</v>
      </c>
      <c r="H198" s="213">
        <v>51.231999999999999</v>
      </c>
      <c r="I198" s="214"/>
      <c r="J198" s="215">
        <f>ROUND(I198*H198,2)</f>
        <v>0</v>
      </c>
      <c r="K198" s="211" t="s">
        <v>147</v>
      </c>
      <c r="L198" s="43"/>
      <c r="M198" s="216" t="s">
        <v>1</v>
      </c>
      <c r="N198" s="217" t="s">
        <v>51</v>
      </c>
      <c r="O198" s="79"/>
      <c r="P198" s="218">
        <f>O198*H198</f>
        <v>0</v>
      </c>
      <c r="Q198" s="218">
        <v>0.00040000000000000002</v>
      </c>
      <c r="R198" s="218">
        <f>Q198*H198</f>
        <v>0.020492800000000002</v>
      </c>
      <c r="S198" s="218">
        <v>0</v>
      </c>
      <c r="T198" s="219">
        <f>S198*H198</f>
        <v>0</v>
      </c>
      <c r="AR198" s="16" t="s">
        <v>195</v>
      </c>
      <c r="AT198" s="16" t="s">
        <v>143</v>
      </c>
      <c r="AU198" s="16" t="s">
        <v>89</v>
      </c>
      <c r="AY198" s="16" t="s">
        <v>140</v>
      </c>
      <c r="BE198" s="220">
        <f>IF(N198="základní",J198,0)</f>
        <v>0</v>
      </c>
      <c r="BF198" s="220">
        <f>IF(N198="snížená",J198,0)</f>
        <v>0</v>
      </c>
      <c r="BG198" s="220">
        <f>IF(N198="zákl. přenesená",J198,0)</f>
        <v>0</v>
      </c>
      <c r="BH198" s="220">
        <f>IF(N198="sníž. přenesená",J198,0)</f>
        <v>0</v>
      </c>
      <c r="BI198" s="220">
        <f>IF(N198="nulová",J198,0)</f>
        <v>0</v>
      </c>
      <c r="BJ198" s="16" t="s">
        <v>23</v>
      </c>
      <c r="BK198" s="220">
        <f>ROUND(I198*H198,2)</f>
        <v>0</v>
      </c>
      <c r="BL198" s="16" t="s">
        <v>195</v>
      </c>
      <c r="BM198" s="16" t="s">
        <v>386</v>
      </c>
    </row>
    <row r="199" s="12" customFormat="1">
      <c r="B199" s="233"/>
      <c r="C199" s="234"/>
      <c r="D199" s="223" t="s">
        <v>149</v>
      </c>
      <c r="E199" s="235" t="s">
        <v>1</v>
      </c>
      <c r="F199" s="236" t="s">
        <v>359</v>
      </c>
      <c r="G199" s="234"/>
      <c r="H199" s="235" t="s">
        <v>1</v>
      </c>
      <c r="I199" s="237"/>
      <c r="J199" s="234"/>
      <c r="K199" s="234"/>
      <c r="L199" s="238"/>
      <c r="M199" s="239"/>
      <c r="N199" s="240"/>
      <c r="O199" s="240"/>
      <c r="P199" s="240"/>
      <c r="Q199" s="240"/>
      <c r="R199" s="240"/>
      <c r="S199" s="240"/>
      <c r="T199" s="241"/>
      <c r="AT199" s="242" t="s">
        <v>149</v>
      </c>
      <c r="AU199" s="242" t="s">
        <v>89</v>
      </c>
      <c r="AV199" s="12" t="s">
        <v>23</v>
      </c>
      <c r="AW199" s="12" t="s">
        <v>42</v>
      </c>
      <c r="AX199" s="12" t="s">
        <v>80</v>
      </c>
      <c r="AY199" s="242" t="s">
        <v>140</v>
      </c>
    </row>
    <row r="200" s="11" customFormat="1">
      <c r="B200" s="221"/>
      <c r="C200" s="222"/>
      <c r="D200" s="223" t="s">
        <v>149</v>
      </c>
      <c r="E200" s="224" t="s">
        <v>1</v>
      </c>
      <c r="F200" s="225" t="s">
        <v>360</v>
      </c>
      <c r="G200" s="222"/>
      <c r="H200" s="226">
        <v>51.231999999999999</v>
      </c>
      <c r="I200" s="227"/>
      <c r="J200" s="222"/>
      <c r="K200" s="222"/>
      <c r="L200" s="228"/>
      <c r="M200" s="229"/>
      <c r="N200" s="230"/>
      <c r="O200" s="230"/>
      <c r="P200" s="230"/>
      <c r="Q200" s="230"/>
      <c r="R200" s="230"/>
      <c r="S200" s="230"/>
      <c r="T200" s="231"/>
      <c r="AT200" s="232" t="s">
        <v>149</v>
      </c>
      <c r="AU200" s="232" t="s">
        <v>89</v>
      </c>
      <c r="AV200" s="11" t="s">
        <v>89</v>
      </c>
      <c r="AW200" s="11" t="s">
        <v>42</v>
      </c>
      <c r="AX200" s="11" t="s">
        <v>23</v>
      </c>
      <c r="AY200" s="232" t="s">
        <v>140</v>
      </c>
    </row>
    <row r="201" s="1" customFormat="1" ht="16.5" customHeight="1">
      <c r="B201" s="38"/>
      <c r="C201" s="209" t="s">
        <v>387</v>
      </c>
      <c r="D201" s="209" t="s">
        <v>143</v>
      </c>
      <c r="E201" s="210" t="s">
        <v>388</v>
      </c>
      <c r="F201" s="211" t="s">
        <v>389</v>
      </c>
      <c r="G201" s="212" t="s">
        <v>146</v>
      </c>
      <c r="H201" s="213">
        <v>51.231999999999999</v>
      </c>
      <c r="I201" s="214"/>
      <c r="J201" s="215">
        <f>ROUND(I201*H201,2)</f>
        <v>0</v>
      </c>
      <c r="K201" s="211" t="s">
        <v>147</v>
      </c>
      <c r="L201" s="43"/>
      <c r="M201" s="216" t="s">
        <v>1</v>
      </c>
      <c r="N201" s="217" t="s">
        <v>51</v>
      </c>
      <c r="O201" s="79"/>
      <c r="P201" s="218">
        <f>O201*H201</f>
        <v>0</v>
      </c>
      <c r="Q201" s="218">
        <v>0.00017000000000000001</v>
      </c>
      <c r="R201" s="218">
        <f>Q201*H201</f>
        <v>0.0087094400000000006</v>
      </c>
      <c r="S201" s="218">
        <v>0</v>
      </c>
      <c r="T201" s="219">
        <f>S201*H201</f>
        <v>0</v>
      </c>
      <c r="AR201" s="16" t="s">
        <v>195</v>
      </c>
      <c r="AT201" s="16" t="s">
        <v>143</v>
      </c>
      <c r="AU201" s="16" t="s">
        <v>89</v>
      </c>
      <c r="AY201" s="16" t="s">
        <v>140</v>
      </c>
      <c r="BE201" s="220">
        <f>IF(N201="základní",J201,0)</f>
        <v>0</v>
      </c>
      <c r="BF201" s="220">
        <f>IF(N201="snížená",J201,0)</f>
        <v>0</v>
      </c>
      <c r="BG201" s="220">
        <f>IF(N201="zákl. přenesená",J201,0)</f>
        <v>0</v>
      </c>
      <c r="BH201" s="220">
        <f>IF(N201="sníž. přenesená",J201,0)</f>
        <v>0</v>
      </c>
      <c r="BI201" s="220">
        <f>IF(N201="nulová",J201,0)</f>
        <v>0</v>
      </c>
      <c r="BJ201" s="16" t="s">
        <v>23</v>
      </c>
      <c r="BK201" s="220">
        <f>ROUND(I201*H201,2)</f>
        <v>0</v>
      </c>
      <c r="BL201" s="16" t="s">
        <v>195</v>
      </c>
      <c r="BM201" s="16" t="s">
        <v>390</v>
      </c>
    </row>
    <row r="202" s="12" customFormat="1">
      <c r="B202" s="233"/>
      <c r="C202" s="234"/>
      <c r="D202" s="223" t="s">
        <v>149</v>
      </c>
      <c r="E202" s="235" t="s">
        <v>1</v>
      </c>
      <c r="F202" s="236" t="s">
        <v>359</v>
      </c>
      <c r="G202" s="234"/>
      <c r="H202" s="235" t="s">
        <v>1</v>
      </c>
      <c r="I202" s="237"/>
      <c r="J202" s="234"/>
      <c r="K202" s="234"/>
      <c r="L202" s="238"/>
      <c r="M202" s="239"/>
      <c r="N202" s="240"/>
      <c r="O202" s="240"/>
      <c r="P202" s="240"/>
      <c r="Q202" s="240"/>
      <c r="R202" s="240"/>
      <c r="S202" s="240"/>
      <c r="T202" s="241"/>
      <c r="AT202" s="242" t="s">
        <v>149</v>
      </c>
      <c r="AU202" s="242" t="s">
        <v>89</v>
      </c>
      <c r="AV202" s="12" t="s">
        <v>23</v>
      </c>
      <c r="AW202" s="12" t="s">
        <v>42</v>
      </c>
      <c r="AX202" s="12" t="s">
        <v>80</v>
      </c>
      <c r="AY202" s="242" t="s">
        <v>140</v>
      </c>
    </row>
    <row r="203" s="11" customFormat="1">
      <c r="B203" s="221"/>
      <c r="C203" s="222"/>
      <c r="D203" s="223" t="s">
        <v>149</v>
      </c>
      <c r="E203" s="224" t="s">
        <v>1</v>
      </c>
      <c r="F203" s="225" t="s">
        <v>360</v>
      </c>
      <c r="G203" s="222"/>
      <c r="H203" s="226">
        <v>51.231999999999999</v>
      </c>
      <c r="I203" s="227"/>
      <c r="J203" s="222"/>
      <c r="K203" s="222"/>
      <c r="L203" s="228"/>
      <c r="M203" s="229"/>
      <c r="N203" s="230"/>
      <c r="O203" s="230"/>
      <c r="P203" s="230"/>
      <c r="Q203" s="230"/>
      <c r="R203" s="230"/>
      <c r="S203" s="230"/>
      <c r="T203" s="231"/>
      <c r="AT203" s="232" t="s">
        <v>149</v>
      </c>
      <c r="AU203" s="232" t="s">
        <v>89</v>
      </c>
      <c r="AV203" s="11" t="s">
        <v>89</v>
      </c>
      <c r="AW203" s="11" t="s">
        <v>42</v>
      </c>
      <c r="AX203" s="11" t="s">
        <v>23</v>
      </c>
      <c r="AY203" s="232" t="s">
        <v>140</v>
      </c>
    </row>
    <row r="204" s="1" customFormat="1" ht="16.5" customHeight="1">
      <c r="B204" s="38"/>
      <c r="C204" s="209" t="s">
        <v>391</v>
      </c>
      <c r="D204" s="209" t="s">
        <v>143</v>
      </c>
      <c r="E204" s="210" t="s">
        <v>392</v>
      </c>
      <c r="F204" s="211" t="s">
        <v>393</v>
      </c>
      <c r="G204" s="212" t="s">
        <v>146</v>
      </c>
      <c r="H204" s="213">
        <v>51.231999999999999</v>
      </c>
      <c r="I204" s="214"/>
      <c r="J204" s="215">
        <f>ROUND(I204*H204,2)</f>
        <v>0</v>
      </c>
      <c r="K204" s="211" t="s">
        <v>147</v>
      </c>
      <c r="L204" s="43"/>
      <c r="M204" s="216" t="s">
        <v>1</v>
      </c>
      <c r="N204" s="217" t="s">
        <v>51</v>
      </c>
      <c r="O204" s="79"/>
      <c r="P204" s="218">
        <f>O204*H204</f>
        <v>0</v>
      </c>
      <c r="Q204" s="218">
        <v>0.00017000000000000001</v>
      </c>
      <c r="R204" s="218">
        <f>Q204*H204</f>
        <v>0.0087094400000000006</v>
      </c>
      <c r="S204" s="218">
        <v>0</v>
      </c>
      <c r="T204" s="219">
        <f>S204*H204</f>
        <v>0</v>
      </c>
      <c r="AR204" s="16" t="s">
        <v>195</v>
      </c>
      <c r="AT204" s="16" t="s">
        <v>143</v>
      </c>
      <c r="AU204" s="16" t="s">
        <v>89</v>
      </c>
      <c r="AY204" s="16" t="s">
        <v>140</v>
      </c>
      <c r="BE204" s="220">
        <f>IF(N204="základní",J204,0)</f>
        <v>0</v>
      </c>
      <c r="BF204" s="220">
        <f>IF(N204="snížená",J204,0)</f>
        <v>0</v>
      </c>
      <c r="BG204" s="220">
        <f>IF(N204="zákl. přenesená",J204,0)</f>
        <v>0</v>
      </c>
      <c r="BH204" s="220">
        <f>IF(N204="sníž. přenesená",J204,0)</f>
        <v>0</v>
      </c>
      <c r="BI204" s="220">
        <f>IF(N204="nulová",J204,0)</f>
        <v>0</v>
      </c>
      <c r="BJ204" s="16" t="s">
        <v>23</v>
      </c>
      <c r="BK204" s="220">
        <f>ROUND(I204*H204,2)</f>
        <v>0</v>
      </c>
      <c r="BL204" s="16" t="s">
        <v>195</v>
      </c>
      <c r="BM204" s="16" t="s">
        <v>394</v>
      </c>
    </row>
    <row r="205" s="12" customFormat="1">
      <c r="B205" s="233"/>
      <c r="C205" s="234"/>
      <c r="D205" s="223" t="s">
        <v>149</v>
      </c>
      <c r="E205" s="235" t="s">
        <v>1</v>
      </c>
      <c r="F205" s="236" t="s">
        <v>359</v>
      </c>
      <c r="G205" s="234"/>
      <c r="H205" s="235" t="s">
        <v>1</v>
      </c>
      <c r="I205" s="237"/>
      <c r="J205" s="234"/>
      <c r="K205" s="234"/>
      <c r="L205" s="238"/>
      <c r="M205" s="239"/>
      <c r="N205" s="240"/>
      <c r="O205" s="240"/>
      <c r="P205" s="240"/>
      <c r="Q205" s="240"/>
      <c r="R205" s="240"/>
      <c r="S205" s="240"/>
      <c r="T205" s="241"/>
      <c r="AT205" s="242" t="s">
        <v>149</v>
      </c>
      <c r="AU205" s="242" t="s">
        <v>89</v>
      </c>
      <c r="AV205" s="12" t="s">
        <v>23</v>
      </c>
      <c r="AW205" s="12" t="s">
        <v>42</v>
      </c>
      <c r="AX205" s="12" t="s">
        <v>80</v>
      </c>
      <c r="AY205" s="242" t="s">
        <v>140</v>
      </c>
    </row>
    <row r="206" s="11" customFormat="1">
      <c r="B206" s="221"/>
      <c r="C206" s="222"/>
      <c r="D206" s="223" t="s">
        <v>149</v>
      </c>
      <c r="E206" s="224" t="s">
        <v>1</v>
      </c>
      <c r="F206" s="225" t="s">
        <v>360</v>
      </c>
      <c r="G206" s="222"/>
      <c r="H206" s="226">
        <v>51.231999999999999</v>
      </c>
      <c r="I206" s="227"/>
      <c r="J206" s="222"/>
      <c r="K206" s="222"/>
      <c r="L206" s="228"/>
      <c r="M206" s="229"/>
      <c r="N206" s="230"/>
      <c r="O206" s="230"/>
      <c r="P206" s="230"/>
      <c r="Q206" s="230"/>
      <c r="R206" s="230"/>
      <c r="S206" s="230"/>
      <c r="T206" s="231"/>
      <c r="AT206" s="232" t="s">
        <v>149</v>
      </c>
      <c r="AU206" s="232" t="s">
        <v>89</v>
      </c>
      <c r="AV206" s="11" t="s">
        <v>89</v>
      </c>
      <c r="AW206" s="11" t="s">
        <v>42</v>
      </c>
      <c r="AX206" s="11" t="s">
        <v>23</v>
      </c>
      <c r="AY206" s="232" t="s">
        <v>140</v>
      </c>
    </row>
    <row r="207" s="1" customFormat="1" ht="16.5" customHeight="1">
      <c r="B207" s="38"/>
      <c r="C207" s="209" t="s">
        <v>395</v>
      </c>
      <c r="D207" s="209" t="s">
        <v>143</v>
      </c>
      <c r="E207" s="210" t="s">
        <v>396</v>
      </c>
      <c r="F207" s="211" t="s">
        <v>397</v>
      </c>
      <c r="G207" s="212" t="s">
        <v>146</v>
      </c>
      <c r="H207" s="213">
        <v>51.231999999999999</v>
      </c>
      <c r="I207" s="214"/>
      <c r="J207" s="215">
        <f>ROUND(I207*H207,2)</f>
        <v>0</v>
      </c>
      <c r="K207" s="211" t="s">
        <v>147</v>
      </c>
      <c r="L207" s="43"/>
      <c r="M207" s="216" t="s">
        <v>1</v>
      </c>
      <c r="N207" s="217" t="s">
        <v>51</v>
      </c>
      <c r="O207" s="79"/>
      <c r="P207" s="218">
        <f>O207*H207</f>
        <v>0</v>
      </c>
      <c r="Q207" s="218">
        <v>0.00017000000000000001</v>
      </c>
      <c r="R207" s="218">
        <f>Q207*H207</f>
        <v>0.0087094400000000006</v>
      </c>
      <c r="S207" s="218">
        <v>0</v>
      </c>
      <c r="T207" s="219">
        <f>S207*H207</f>
        <v>0</v>
      </c>
      <c r="AR207" s="16" t="s">
        <v>195</v>
      </c>
      <c r="AT207" s="16" t="s">
        <v>143</v>
      </c>
      <c r="AU207" s="16" t="s">
        <v>89</v>
      </c>
      <c r="AY207" s="16" t="s">
        <v>140</v>
      </c>
      <c r="BE207" s="220">
        <f>IF(N207="základní",J207,0)</f>
        <v>0</v>
      </c>
      <c r="BF207" s="220">
        <f>IF(N207="snížená",J207,0)</f>
        <v>0</v>
      </c>
      <c r="BG207" s="220">
        <f>IF(N207="zákl. přenesená",J207,0)</f>
        <v>0</v>
      </c>
      <c r="BH207" s="220">
        <f>IF(N207="sníž. přenesená",J207,0)</f>
        <v>0</v>
      </c>
      <c r="BI207" s="220">
        <f>IF(N207="nulová",J207,0)</f>
        <v>0</v>
      </c>
      <c r="BJ207" s="16" t="s">
        <v>23</v>
      </c>
      <c r="BK207" s="220">
        <f>ROUND(I207*H207,2)</f>
        <v>0</v>
      </c>
      <c r="BL207" s="16" t="s">
        <v>195</v>
      </c>
      <c r="BM207" s="16" t="s">
        <v>398</v>
      </c>
    </row>
    <row r="208" s="12" customFormat="1">
      <c r="B208" s="233"/>
      <c r="C208" s="234"/>
      <c r="D208" s="223" t="s">
        <v>149</v>
      </c>
      <c r="E208" s="235" t="s">
        <v>1</v>
      </c>
      <c r="F208" s="236" t="s">
        <v>359</v>
      </c>
      <c r="G208" s="234"/>
      <c r="H208" s="235" t="s">
        <v>1</v>
      </c>
      <c r="I208" s="237"/>
      <c r="J208" s="234"/>
      <c r="K208" s="234"/>
      <c r="L208" s="238"/>
      <c r="M208" s="239"/>
      <c r="N208" s="240"/>
      <c r="O208" s="240"/>
      <c r="P208" s="240"/>
      <c r="Q208" s="240"/>
      <c r="R208" s="240"/>
      <c r="S208" s="240"/>
      <c r="T208" s="241"/>
      <c r="AT208" s="242" t="s">
        <v>149</v>
      </c>
      <c r="AU208" s="242" t="s">
        <v>89</v>
      </c>
      <c r="AV208" s="12" t="s">
        <v>23</v>
      </c>
      <c r="AW208" s="12" t="s">
        <v>42</v>
      </c>
      <c r="AX208" s="12" t="s">
        <v>80</v>
      </c>
      <c r="AY208" s="242" t="s">
        <v>140</v>
      </c>
    </row>
    <row r="209" s="11" customFormat="1">
      <c r="B209" s="221"/>
      <c r="C209" s="222"/>
      <c r="D209" s="223" t="s">
        <v>149</v>
      </c>
      <c r="E209" s="224" t="s">
        <v>1</v>
      </c>
      <c r="F209" s="225" t="s">
        <v>360</v>
      </c>
      <c r="G209" s="222"/>
      <c r="H209" s="226">
        <v>51.231999999999999</v>
      </c>
      <c r="I209" s="227"/>
      <c r="J209" s="222"/>
      <c r="K209" s="222"/>
      <c r="L209" s="228"/>
      <c r="M209" s="229"/>
      <c r="N209" s="230"/>
      <c r="O209" s="230"/>
      <c r="P209" s="230"/>
      <c r="Q209" s="230"/>
      <c r="R209" s="230"/>
      <c r="S209" s="230"/>
      <c r="T209" s="231"/>
      <c r="AT209" s="232" t="s">
        <v>149</v>
      </c>
      <c r="AU209" s="232" t="s">
        <v>89</v>
      </c>
      <c r="AV209" s="11" t="s">
        <v>89</v>
      </c>
      <c r="AW209" s="11" t="s">
        <v>42</v>
      </c>
      <c r="AX209" s="11" t="s">
        <v>23</v>
      </c>
      <c r="AY209" s="232" t="s">
        <v>140</v>
      </c>
    </row>
    <row r="210" s="10" customFormat="1" ht="22.8" customHeight="1">
      <c r="B210" s="193"/>
      <c r="C210" s="194"/>
      <c r="D210" s="195" t="s">
        <v>79</v>
      </c>
      <c r="E210" s="207" t="s">
        <v>399</v>
      </c>
      <c r="F210" s="207" t="s">
        <v>400</v>
      </c>
      <c r="G210" s="194"/>
      <c r="H210" s="194"/>
      <c r="I210" s="197"/>
      <c r="J210" s="208">
        <f>BK210</f>
        <v>0</v>
      </c>
      <c r="K210" s="194"/>
      <c r="L210" s="199"/>
      <c r="M210" s="200"/>
      <c r="N210" s="201"/>
      <c r="O210" s="201"/>
      <c r="P210" s="202">
        <f>SUM(P211:P216)</f>
        <v>0</v>
      </c>
      <c r="Q210" s="201"/>
      <c r="R210" s="202">
        <f>SUM(R211:R216)</f>
        <v>0.094801770000000007</v>
      </c>
      <c r="S210" s="201"/>
      <c r="T210" s="203">
        <f>SUM(T211:T216)</f>
        <v>0</v>
      </c>
      <c r="AR210" s="204" t="s">
        <v>89</v>
      </c>
      <c r="AT210" s="205" t="s">
        <v>79</v>
      </c>
      <c r="AU210" s="205" t="s">
        <v>23</v>
      </c>
      <c r="AY210" s="204" t="s">
        <v>140</v>
      </c>
      <c r="BK210" s="206">
        <f>SUM(BK211:BK216)</f>
        <v>0</v>
      </c>
    </row>
    <row r="211" s="1" customFormat="1" ht="16.5" customHeight="1">
      <c r="B211" s="38"/>
      <c r="C211" s="209" t="s">
        <v>401</v>
      </c>
      <c r="D211" s="209" t="s">
        <v>143</v>
      </c>
      <c r="E211" s="210" t="s">
        <v>402</v>
      </c>
      <c r="F211" s="211" t="s">
        <v>403</v>
      </c>
      <c r="G211" s="212" t="s">
        <v>146</v>
      </c>
      <c r="H211" s="213">
        <v>193.47300000000001</v>
      </c>
      <c r="I211" s="214"/>
      <c r="J211" s="215">
        <f>ROUND(I211*H211,2)</f>
        <v>0</v>
      </c>
      <c r="K211" s="211" t="s">
        <v>147</v>
      </c>
      <c r="L211" s="43"/>
      <c r="M211" s="216" t="s">
        <v>1</v>
      </c>
      <c r="N211" s="217" t="s">
        <v>51</v>
      </c>
      <c r="O211" s="79"/>
      <c r="P211" s="218">
        <f>O211*H211</f>
        <v>0</v>
      </c>
      <c r="Q211" s="218">
        <v>0.00020000000000000001</v>
      </c>
      <c r="R211" s="218">
        <f>Q211*H211</f>
        <v>0.038694600000000003</v>
      </c>
      <c r="S211" s="218">
        <v>0</v>
      </c>
      <c r="T211" s="219">
        <f>S211*H211</f>
        <v>0</v>
      </c>
      <c r="AR211" s="16" t="s">
        <v>195</v>
      </c>
      <c r="AT211" s="16" t="s">
        <v>143</v>
      </c>
      <c r="AU211" s="16" t="s">
        <v>89</v>
      </c>
      <c r="AY211" s="16" t="s">
        <v>140</v>
      </c>
      <c r="BE211" s="220">
        <f>IF(N211="základní",J211,0)</f>
        <v>0</v>
      </c>
      <c r="BF211" s="220">
        <f>IF(N211="snížená",J211,0)</f>
        <v>0</v>
      </c>
      <c r="BG211" s="220">
        <f>IF(N211="zákl. přenesená",J211,0)</f>
        <v>0</v>
      </c>
      <c r="BH211" s="220">
        <f>IF(N211="sníž. přenesená",J211,0)</f>
        <v>0</v>
      </c>
      <c r="BI211" s="220">
        <f>IF(N211="nulová",J211,0)</f>
        <v>0</v>
      </c>
      <c r="BJ211" s="16" t="s">
        <v>23</v>
      </c>
      <c r="BK211" s="220">
        <f>ROUND(I211*H211,2)</f>
        <v>0</v>
      </c>
      <c r="BL211" s="16" t="s">
        <v>195</v>
      </c>
      <c r="BM211" s="16" t="s">
        <v>404</v>
      </c>
    </row>
    <row r="212" s="11" customFormat="1">
      <c r="B212" s="221"/>
      <c r="C212" s="222"/>
      <c r="D212" s="223" t="s">
        <v>149</v>
      </c>
      <c r="E212" s="224" t="s">
        <v>1</v>
      </c>
      <c r="F212" s="225" t="s">
        <v>405</v>
      </c>
      <c r="G212" s="222"/>
      <c r="H212" s="226">
        <v>32.472999999999999</v>
      </c>
      <c r="I212" s="227"/>
      <c r="J212" s="222"/>
      <c r="K212" s="222"/>
      <c r="L212" s="228"/>
      <c r="M212" s="229"/>
      <c r="N212" s="230"/>
      <c r="O212" s="230"/>
      <c r="P212" s="230"/>
      <c r="Q212" s="230"/>
      <c r="R212" s="230"/>
      <c r="S212" s="230"/>
      <c r="T212" s="231"/>
      <c r="AT212" s="232" t="s">
        <v>149</v>
      </c>
      <c r="AU212" s="232" t="s">
        <v>89</v>
      </c>
      <c r="AV212" s="11" t="s">
        <v>89</v>
      </c>
      <c r="AW212" s="11" t="s">
        <v>42</v>
      </c>
      <c r="AX212" s="11" t="s">
        <v>80</v>
      </c>
      <c r="AY212" s="232" t="s">
        <v>140</v>
      </c>
    </row>
    <row r="213" s="11" customFormat="1">
      <c r="B213" s="221"/>
      <c r="C213" s="222"/>
      <c r="D213" s="223" t="s">
        <v>149</v>
      </c>
      <c r="E213" s="224" t="s">
        <v>1</v>
      </c>
      <c r="F213" s="225" t="s">
        <v>154</v>
      </c>
      <c r="G213" s="222"/>
      <c r="H213" s="226">
        <v>36</v>
      </c>
      <c r="I213" s="227"/>
      <c r="J213" s="222"/>
      <c r="K213" s="222"/>
      <c r="L213" s="228"/>
      <c r="M213" s="229"/>
      <c r="N213" s="230"/>
      <c r="O213" s="230"/>
      <c r="P213" s="230"/>
      <c r="Q213" s="230"/>
      <c r="R213" s="230"/>
      <c r="S213" s="230"/>
      <c r="T213" s="231"/>
      <c r="AT213" s="232" t="s">
        <v>149</v>
      </c>
      <c r="AU213" s="232" t="s">
        <v>89</v>
      </c>
      <c r="AV213" s="11" t="s">
        <v>89</v>
      </c>
      <c r="AW213" s="11" t="s">
        <v>42</v>
      </c>
      <c r="AX213" s="11" t="s">
        <v>80</v>
      </c>
      <c r="AY213" s="232" t="s">
        <v>140</v>
      </c>
    </row>
    <row r="214" s="11" customFormat="1">
      <c r="B214" s="221"/>
      <c r="C214" s="222"/>
      <c r="D214" s="223" t="s">
        <v>149</v>
      </c>
      <c r="E214" s="224" t="s">
        <v>1</v>
      </c>
      <c r="F214" s="225" t="s">
        <v>150</v>
      </c>
      <c r="G214" s="222"/>
      <c r="H214" s="226">
        <v>125</v>
      </c>
      <c r="I214" s="227"/>
      <c r="J214" s="222"/>
      <c r="K214" s="222"/>
      <c r="L214" s="228"/>
      <c r="M214" s="229"/>
      <c r="N214" s="230"/>
      <c r="O214" s="230"/>
      <c r="P214" s="230"/>
      <c r="Q214" s="230"/>
      <c r="R214" s="230"/>
      <c r="S214" s="230"/>
      <c r="T214" s="231"/>
      <c r="AT214" s="232" t="s">
        <v>149</v>
      </c>
      <c r="AU214" s="232" t="s">
        <v>89</v>
      </c>
      <c r="AV214" s="11" t="s">
        <v>89</v>
      </c>
      <c r="AW214" s="11" t="s">
        <v>42</v>
      </c>
      <c r="AX214" s="11" t="s">
        <v>80</v>
      </c>
      <c r="AY214" s="232" t="s">
        <v>140</v>
      </c>
    </row>
    <row r="215" s="13" customFormat="1">
      <c r="B215" s="243"/>
      <c r="C215" s="244"/>
      <c r="D215" s="223" t="s">
        <v>149</v>
      </c>
      <c r="E215" s="245" t="s">
        <v>1</v>
      </c>
      <c r="F215" s="246" t="s">
        <v>179</v>
      </c>
      <c r="G215" s="244"/>
      <c r="H215" s="247">
        <v>193.47300000000001</v>
      </c>
      <c r="I215" s="248"/>
      <c r="J215" s="244"/>
      <c r="K215" s="244"/>
      <c r="L215" s="249"/>
      <c r="M215" s="250"/>
      <c r="N215" s="251"/>
      <c r="O215" s="251"/>
      <c r="P215" s="251"/>
      <c r="Q215" s="251"/>
      <c r="R215" s="251"/>
      <c r="S215" s="251"/>
      <c r="T215" s="252"/>
      <c r="AT215" s="253" t="s">
        <v>149</v>
      </c>
      <c r="AU215" s="253" t="s">
        <v>89</v>
      </c>
      <c r="AV215" s="13" t="s">
        <v>98</v>
      </c>
      <c r="AW215" s="13" t="s">
        <v>42</v>
      </c>
      <c r="AX215" s="13" t="s">
        <v>23</v>
      </c>
      <c r="AY215" s="253" t="s">
        <v>140</v>
      </c>
    </row>
    <row r="216" s="1" customFormat="1" ht="16.5" customHeight="1">
      <c r="B216" s="38"/>
      <c r="C216" s="209" t="s">
        <v>406</v>
      </c>
      <c r="D216" s="209" t="s">
        <v>143</v>
      </c>
      <c r="E216" s="210" t="s">
        <v>407</v>
      </c>
      <c r="F216" s="211" t="s">
        <v>408</v>
      </c>
      <c r="G216" s="212" t="s">
        <v>146</v>
      </c>
      <c r="H216" s="213">
        <v>193.47300000000001</v>
      </c>
      <c r="I216" s="214"/>
      <c r="J216" s="215">
        <f>ROUND(I216*H216,2)</f>
        <v>0</v>
      </c>
      <c r="K216" s="211" t="s">
        <v>147</v>
      </c>
      <c r="L216" s="43"/>
      <c r="M216" s="216" t="s">
        <v>1</v>
      </c>
      <c r="N216" s="217" t="s">
        <v>51</v>
      </c>
      <c r="O216" s="79"/>
      <c r="P216" s="218">
        <f>O216*H216</f>
        <v>0</v>
      </c>
      <c r="Q216" s="218">
        <v>0.00029</v>
      </c>
      <c r="R216" s="218">
        <f>Q216*H216</f>
        <v>0.056107170000000005</v>
      </c>
      <c r="S216" s="218">
        <v>0</v>
      </c>
      <c r="T216" s="219">
        <f>S216*H216</f>
        <v>0</v>
      </c>
      <c r="AR216" s="16" t="s">
        <v>195</v>
      </c>
      <c r="AT216" s="16" t="s">
        <v>143</v>
      </c>
      <c r="AU216" s="16" t="s">
        <v>89</v>
      </c>
      <c r="AY216" s="16" t="s">
        <v>140</v>
      </c>
      <c r="BE216" s="220">
        <f>IF(N216="základní",J216,0)</f>
        <v>0</v>
      </c>
      <c r="BF216" s="220">
        <f>IF(N216="snížená",J216,0)</f>
        <v>0</v>
      </c>
      <c r="BG216" s="220">
        <f>IF(N216="zákl. přenesená",J216,0)</f>
        <v>0</v>
      </c>
      <c r="BH216" s="220">
        <f>IF(N216="sníž. přenesená",J216,0)</f>
        <v>0</v>
      </c>
      <c r="BI216" s="220">
        <f>IF(N216="nulová",J216,0)</f>
        <v>0</v>
      </c>
      <c r="BJ216" s="16" t="s">
        <v>23</v>
      </c>
      <c r="BK216" s="220">
        <f>ROUND(I216*H216,2)</f>
        <v>0</v>
      </c>
      <c r="BL216" s="16" t="s">
        <v>195</v>
      </c>
      <c r="BM216" s="16" t="s">
        <v>409</v>
      </c>
    </row>
    <row r="217" s="10" customFormat="1" ht="25.92" customHeight="1">
      <c r="B217" s="193"/>
      <c r="C217" s="194"/>
      <c r="D217" s="195" t="s">
        <v>79</v>
      </c>
      <c r="E217" s="196" t="s">
        <v>198</v>
      </c>
      <c r="F217" s="196" t="s">
        <v>410</v>
      </c>
      <c r="G217" s="194"/>
      <c r="H217" s="194"/>
      <c r="I217" s="197"/>
      <c r="J217" s="198">
        <f>BK217</f>
        <v>0</v>
      </c>
      <c r="K217" s="194"/>
      <c r="L217" s="199"/>
      <c r="M217" s="200"/>
      <c r="N217" s="201"/>
      <c r="O217" s="201"/>
      <c r="P217" s="202">
        <f>P218</f>
        <v>0</v>
      </c>
      <c r="Q217" s="201"/>
      <c r="R217" s="202">
        <f>R218</f>
        <v>0.21503000000000003</v>
      </c>
      <c r="S217" s="201"/>
      <c r="T217" s="203">
        <f>T218</f>
        <v>0</v>
      </c>
      <c r="AR217" s="204" t="s">
        <v>155</v>
      </c>
      <c r="AT217" s="205" t="s">
        <v>79</v>
      </c>
      <c r="AU217" s="205" t="s">
        <v>80</v>
      </c>
      <c r="AY217" s="204" t="s">
        <v>140</v>
      </c>
      <c r="BK217" s="206">
        <f>BK218</f>
        <v>0</v>
      </c>
    </row>
    <row r="218" s="10" customFormat="1" ht="22.8" customHeight="1">
      <c r="B218" s="193"/>
      <c r="C218" s="194"/>
      <c r="D218" s="195" t="s">
        <v>79</v>
      </c>
      <c r="E218" s="207" t="s">
        <v>411</v>
      </c>
      <c r="F218" s="207" t="s">
        <v>412</v>
      </c>
      <c r="G218" s="194"/>
      <c r="H218" s="194"/>
      <c r="I218" s="197"/>
      <c r="J218" s="208">
        <f>BK218</f>
        <v>0</v>
      </c>
      <c r="K218" s="194"/>
      <c r="L218" s="199"/>
      <c r="M218" s="200"/>
      <c r="N218" s="201"/>
      <c r="O218" s="201"/>
      <c r="P218" s="202">
        <f>SUM(P219:P255)</f>
        <v>0</v>
      </c>
      <c r="Q218" s="201"/>
      <c r="R218" s="202">
        <f>SUM(R219:R255)</f>
        <v>0.21503000000000003</v>
      </c>
      <c r="S218" s="201"/>
      <c r="T218" s="203">
        <f>SUM(T219:T255)</f>
        <v>0</v>
      </c>
      <c r="AR218" s="204" t="s">
        <v>155</v>
      </c>
      <c r="AT218" s="205" t="s">
        <v>79</v>
      </c>
      <c r="AU218" s="205" t="s">
        <v>23</v>
      </c>
      <c r="AY218" s="204" t="s">
        <v>140</v>
      </c>
      <c r="BK218" s="206">
        <f>SUM(BK219:BK255)</f>
        <v>0</v>
      </c>
    </row>
    <row r="219" s="1" customFormat="1" ht="16.5" customHeight="1">
      <c r="B219" s="38"/>
      <c r="C219" s="209" t="s">
        <v>413</v>
      </c>
      <c r="D219" s="209" t="s">
        <v>143</v>
      </c>
      <c r="E219" s="210" t="s">
        <v>414</v>
      </c>
      <c r="F219" s="211" t="s">
        <v>415</v>
      </c>
      <c r="G219" s="212" t="s">
        <v>158</v>
      </c>
      <c r="H219" s="213">
        <v>125</v>
      </c>
      <c r="I219" s="214"/>
      <c r="J219" s="215">
        <f>ROUND(I219*H219,2)</f>
        <v>0</v>
      </c>
      <c r="K219" s="211" t="s">
        <v>147</v>
      </c>
      <c r="L219" s="43"/>
      <c r="M219" s="216" t="s">
        <v>1</v>
      </c>
      <c r="N219" s="217" t="s">
        <v>51</v>
      </c>
      <c r="O219" s="79"/>
      <c r="P219" s="218">
        <f>O219*H219</f>
        <v>0</v>
      </c>
      <c r="Q219" s="218">
        <v>0</v>
      </c>
      <c r="R219" s="218">
        <f>Q219*H219</f>
        <v>0</v>
      </c>
      <c r="S219" s="218">
        <v>0</v>
      </c>
      <c r="T219" s="219">
        <f>S219*H219</f>
        <v>0</v>
      </c>
      <c r="AR219" s="16" t="s">
        <v>416</v>
      </c>
      <c r="AT219" s="16" t="s">
        <v>143</v>
      </c>
      <c r="AU219" s="16" t="s">
        <v>89</v>
      </c>
      <c r="AY219" s="16" t="s">
        <v>140</v>
      </c>
      <c r="BE219" s="220">
        <f>IF(N219="základní",J219,0)</f>
        <v>0</v>
      </c>
      <c r="BF219" s="220">
        <f>IF(N219="snížená",J219,0)</f>
        <v>0</v>
      </c>
      <c r="BG219" s="220">
        <f>IF(N219="zákl. přenesená",J219,0)</f>
        <v>0</v>
      </c>
      <c r="BH219" s="220">
        <f>IF(N219="sníž. přenesená",J219,0)</f>
        <v>0</v>
      </c>
      <c r="BI219" s="220">
        <f>IF(N219="nulová",J219,0)</f>
        <v>0</v>
      </c>
      <c r="BJ219" s="16" t="s">
        <v>23</v>
      </c>
      <c r="BK219" s="220">
        <f>ROUND(I219*H219,2)</f>
        <v>0</v>
      </c>
      <c r="BL219" s="16" t="s">
        <v>416</v>
      </c>
      <c r="BM219" s="16" t="s">
        <v>417</v>
      </c>
    </row>
    <row r="220" s="1" customFormat="1">
      <c r="B220" s="38"/>
      <c r="C220" s="39"/>
      <c r="D220" s="223" t="s">
        <v>418</v>
      </c>
      <c r="E220" s="39"/>
      <c r="F220" s="265" t="s">
        <v>419</v>
      </c>
      <c r="G220" s="39"/>
      <c r="H220" s="39"/>
      <c r="I220" s="132"/>
      <c r="J220" s="39"/>
      <c r="K220" s="39"/>
      <c r="L220" s="43"/>
      <c r="M220" s="266"/>
      <c r="N220" s="79"/>
      <c r="O220" s="79"/>
      <c r="P220" s="79"/>
      <c r="Q220" s="79"/>
      <c r="R220" s="79"/>
      <c r="S220" s="79"/>
      <c r="T220" s="80"/>
      <c r="AT220" s="16" t="s">
        <v>418</v>
      </c>
      <c r="AU220" s="16" t="s">
        <v>89</v>
      </c>
    </row>
    <row r="221" s="11" customFormat="1">
      <c r="B221" s="221"/>
      <c r="C221" s="222"/>
      <c r="D221" s="223" t="s">
        <v>149</v>
      </c>
      <c r="E221" s="224" t="s">
        <v>1</v>
      </c>
      <c r="F221" s="225" t="s">
        <v>420</v>
      </c>
      <c r="G221" s="222"/>
      <c r="H221" s="226">
        <v>110</v>
      </c>
      <c r="I221" s="227"/>
      <c r="J221" s="222"/>
      <c r="K221" s="222"/>
      <c r="L221" s="228"/>
      <c r="M221" s="229"/>
      <c r="N221" s="230"/>
      <c r="O221" s="230"/>
      <c r="P221" s="230"/>
      <c r="Q221" s="230"/>
      <c r="R221" s="230"/>
      <c r="S221" s="230"/>
      <c r="T221" s="231"/>
      <c r="AT221" s="232" t="s">
        <v>149</v>
      </c>
      <c r="AU221" s="232" t="s">
        <v>89</v>
      </c>
      <c r="AV221" s="11" t="s">
        <v>89</v>
      </c>
      <c r="AW221" s="11" t="s">
        <v>42</v>
      </c>
      <c r="AX221" s="11" t="s">
        <v>80</v>
      </c>
      <c r="AY221" s="232" t="s">
        <v>140</v>
      </c>
    </row>
    <row r="222" s="11" customFormat="1">
      <c r="B222" s="221"/>
      <c r="C222" s="222"/>
      <c r="D222" s="223" t="s">
        <v>149</v>
      </c>
      <c r="E222" s="224" t="s">
        <v>1</v>
      </c>
      <c r="F222" s="225" t="s">
        <v>421</v>
      </c>
      <c r="G222" s="222"/>
      <c r="H222" s="226">
        <v>15</v>
      </c>
      <c r="I222" s="227"/>
      <c r="J222" s="222"/>
      <c r="K222" s="222"/>
      <c r="L222" s="228"/>
      <c r="M222" s="229"/>
      <c r="N222" s="230"/>
      <c r="O222" s="230"/>
      <c r="P222" s="230"/>
      <c r="Q222" s="230"/>
      <c r="R222" s="230"/>
      <c r="S222" s="230"/>
      <c r="T222" s="231"/>
      <c r="AT222" s="232" t="s">
        <v>149</v>
      </c>
      <c r="AU222" s="232" t="s">
        <v>89</v>
      </c>
      <c r="AV222" s="11" t="s">
        <v>89</v>
      </c>
      <c r="AW222" s="11" t="s">
        <v>42</v>
      </c>
      <c r="AX222" s="11" t="s">
        <v>80</v>
      </c>
      <c r="AY222" s="232" t="s">
        <v>140</v>
      </c>
    </row>
    <row r="223" s="13" customFormat="1">
      <c r="B223" s="243"/>
      <c r="C223" s="244"/>
      <c r="D223" s="223" t="s">
        <v>149</v>
      </c>
      <c r="E223" s="245" t="s">
        <v>422</v>
      </c>
      <c r="F223" s="246" t="s">
        <v>179</v>
      </c>
      <c r="G223" s="244"/>
      <c r="H223" s="247">
        <v>125</v>
      </c>
      <c r="I223" s="248"/>
      <c r="J223" s="244"/>
      <c r="K223" s="244"/>
      <c r="L223" s="249"/>
      <c r="M223" s="250"/>
      <c r="N223" s="251"/>
      <c r="O223" s="251"/>
      <c r="P223" s="251"/>
      <c r="Q223" s="251"/>
      <c r="R223" s="251"/>
      <c r="S223" s="251"/>
      <c r="T223" s="252"/>
      <c r="AT223" s="253" t="s">
        <v>149</v>
      </c>
      <c r="AU223" s="253" t="s">
        <v>89</v>
      </c>
      <c r="AV223" s="13" t="s">
        <v>98</v>
      </c>
      <c r="AW223" s="13" t="s">
        <v>42</v>
      </c>
      <c r="AX223" s="13" t="s">
        <v>23</v>
      </c>
      <c r="AY223" s="253" t="s">
        <v>140</v>
      </c>
    </row>
    <row r="224" s="1" customFormat="1" ht="16.5" customHeight="1">
      <c r="B224" s="38"/>
      <c r="C224" s="254" t="s">
        <v>423</v>
      </c>
      <c r="D224" s="254" t="s">
        <v>198</v>
      </c>
      <c r="E224" s="255" t="s">
        <v>424</v>
      </c>
      <c r="F224" s="256" t="s">
        <v>425</v>
      </c>
      <c r="G224" s="257" t="s">
        <v>426</v>
      </c>
      <c r="H224" s="258">
        <v>131.25</v>
      </c>
      <c r="I224" s="259"/>
      <c r="J224" s="260">
        <f>ROUND(I224*H224,2)</f>
        <v>0</v>
      </c>
      <c r="K224" s="256" t="s">
        <v>147</v>
      </c>
      <c r="L224" s="261"/>
      <c r="M224" s="262" t="s">
        <v>1</v>
      </c>
      <c r="N224" s="263" t="s">
        <v>51</v>
      </c>
      <c r="O224" s="79"/>
      <c r="P224" s="218">
        <f>O224*H224</f>
        <v>0</v>
      </c>
      <c r="Q224" s="218">
        <v>0.001</v>
      </c>
      <c r="R224" s="218">
        <f>Q224*H224</f>
        <v>0.13125000000000001</v>
      </c>
      <c r="S224" s="218">
        <v>0</v>
      </c>
      <c r="T224" s="219">
        <f>S224*H224</f>
        <v>0</v>
      </c>
      <c r="AR224" s="16" t="s">
        <v>427</v>
      </c>
      <c r="AT224" s="16" t="s">
        <v>198</v>
      </c>
      <c r="AU224" s="16" t="s">
        <v>89</v>
      </c>
      <c r="AY224" s="16" t="s">
        <v>140</v>
      </c>
      <c r="BE224" s="220">
        <f>IF(N224="základní",J224,0)</f>
        <v>0</v>
      </c>
      <c r="BF224" s="220">
        <f>IF(N224="snížená",J224,0)</f>
        <v>0</v>
      </c>
      <c r="BG224" s="220">
        <f>IF(N224="zákl. přenesená",J224,0)</f>
        <v>0</v>
      </c>
      <c r="BH224" s="220">
        <f>IF(N224="sníž. přenesená",J224,0)</f>
        <v>0</v>
      </c>
      <c r="BI224" s="220">
        <f>IF(N224="nulová",J224,0)</f>
        <v>0</v>
      </c>
      <c r="BJ224" s="16" t="s">
        <v>23</v>
      </c>
      <c r="BK224" s="220">
        <f>ROUND(I224*H224,2)</f>
        <v>0</v>
      </c>
      <c r="BL224" s="16" t="s">
        <v>427</v>
      </c>
      <c r="BM224" s="16" t="s">
        <v>428</v>
      </c>
    </row>
    <row r="225" s="1" customFormat="1">
      <c r="B225" s="38"/>
      <c r="C225" s="39"/>
      <c r="D225" s="223" t="s">
        <v>418</v>
      </c>
      <c r="E225" s="39"/>
      <c r="F225" s="265" t="s">
        <v>429</v>
      </c>
      <c r="G225" s="39"/>
      <c r="H225" s="39"/>
      <c r="I225" s="132"/>
      <c r="J225" s="39"/>
      <c r="K225" s="39"/>
      <c r="L225" s="43"/>
      <c r="M225" s="266"/>
      <c r="N225" s="79"/>
      <c r="O225" s="79"/>
      <c r="P225" s="79"/>
      <c r="Q225" s="79"/>
      <c r="R225" s="79"/>
      <c r="S225" s="79"/>
      <c r="T225" s="80"/>
      <c r="AT225" s="16" t="s">
        <v>418</v>
      </c>
      <c r="AU225" s="16" t="s">
        <v>89</v>
      </c>
    </row>
    <row r="226" s="11" customFormat="1">
      <c r="B226" s="221"/>
      <c r="C226" s="222"/>
      <c r="D226" s="223" t="s">
        <v>149</v>
      </c>
      <c r="E226" s="224" t="s">
        <v>1</v>
      </c>
      <c r="F226" s="225" t="s">
        <v>430</v>
      </c>
      <c r="G226" s="222"/>
      <c r="H226" s="226">
        <v>131.25</v>
      </c>
      <c r="I226" s="227"/>
      <c r="J226" s="222"/>
      <c r="K226" s="222"/>
      <c r="L226" s="228"/>
      <c r="M226" s="229"/>
      <c r="N226" s="230"/>
      <c r="O226" s="230"/>
      <c r="P226" s="230"/>
      <c r="Q226" s="230"/>
      <c r="R226" s="230"/>
      <c r="S226" s="230"/>
      <c r="T226" s="231"/>
      <c r="AT226" s="232" t="s">
        <v>149</v>
      </c>
      <c r="AU226" s="232" t="s">
        <v>89</v>
      </c>
      <c r="AV226" s="11" t="s">
        <v>89</v>
      </c>
      <c r="AW226" s="11" t="s">
        <v>42</v>
      </c>
      <c r="AX226" s="11" t="s">
        <v>23</v>
      </c>
      <c r="AY226" s="232" t="s">
        <v>140</v>
      </c>
    </row>
    <row r="227" s="1" customFormat="1" ht="16.5" customHeight="1">
      <c r="B227" s="38"/>
      <c r="C227" s="209" t="s">
        <v>431</v>
      </c>
      <c r="D227" s="209" t="s">
        <v>143</v>
      </c>
      <c r="E227" s="210" t="s">
        <v>432</v>
      </c>
      <c r="F227" s="211" t="s">
        <v>433</v>
      </c>
      <c r="G227" s="212" t="s">
        <v>168</v>
      </c>
      <c r="H227" s="213">
        <v>2</v>
      </c>
      <c r="I227" s="214"/>
      <c r="J227" s="215">
        <f>ROUND(I227*H227,2)</f>
        <v>0</v>
      </c>
      <c r="K227" s="211" t="s">
        <v>147</v>
      </c>
      <c r="L227" s="43"/>
      <c r="M227" s="216" t="s">
        <v>1</v>
      </c>
      <c r="N227" s="217" t="s">
        <v>51</v>
      </c>
      <c r="O227" s="79"/>
      <c r="P227" s="218">
        <f>O227*H227</f>
        <v>0</v>
      </c>
      <c r="Q227" s="218">
        <v>0</v>
      </c>
      <c r="R227" s="218">
        <f>Q227*H227</f>
        <v>0</v>
      </c>
      <c r="S227" s="218">
        <v>0</v>
      </c>
      <c r="T227" s="219">
        <f>S227*H227</f>
        <v>0</v>
      </c>
      <c r="AR227" s="16" t="s">
        <v>416</v>
      </c>
      <c r="AT227" s="16" t="s">
        <v>143</v>
      </c>
      <c r="AU227" s="16" t="s">
        <v>89</v>
      </c>
      <c r="AY227" s="16" t="s">
        <v>140</v>
      </c>
      <c r="BE227" s="220">
        <f>IF(N227="základní",J227,0)</f>
        <v>0</v>
      </c>
      <c r="BF227" s="220">
        <f>IF(N227="snížená",J227,0)</f>
        <v>0</v>
      </c>
      <c r="BG227" s="220">
        <f>IF(N227="zákl. přenesená",J227,0)</f>
        <v>0</v>
      </c>
      <c r="BH227" s="220">
        <f>IF(N227="sníž. přenesená",J227,0)</f>
        <v>0</v>
      </c>
      <c r="BI227" s="220">
        <f>IF(N227="nulová",J227,0)</f>
        <v>0</v>
      </c>
      <c r="BJ227" s="16" t="s">
        <v>23</v>
      </c>
      <c r="BK227" s="220">
        <f>ROUND(I227*H227,2)</f>
        <v>0</v>
      </c>
      <c r="BL227" s="16" t="s">
        <v>416</v>
      </c>
      <c r="BM227" s="16" t="s">
        <v>434</v>
      </c>
    </row>
    <row r="228" s="1" customFormat="1" ht="16.5" customHeight="1">
      <c r="B228" s="38"/>
      <c r="C228" s="254" t="s">
        <v>435</v>
      </c>
      <c r="D228" s="254" t="s">
        <v>198</v>
      </c>
      <c r="E228" s="255" t="s">
        <v>436</v>
      </c>
      <c r="F228" s="256" t="s">
        <v>437</v>
      </c>
      <c r="G228" s="257" t="s">
        <v>168</v>
      </c>
      <c r="H228" s="258">
        <v>2</v>
      </c>
      <c r="I228" s="259"/>
      <c r="J228" s="260">
        <f>ROUND(I228*H228,2)</f>
        <v>0</v>
      </c>
      <c r="K228" s="256" t="s">
        <v>1</v>
      </c>
      <c r="L228" s="261"/>
      <c r="M228" s="262" t="s">
        <v>1</v>
      </c>
      <c r="N228" s="263" t="s">
        <v>51</v>
      </c>
      <c r="O228" s="79"/>
      <c r="P228" s="218">
        <f>O228*H228</f>
        <v>0</v>
      </c>
      <c r="Q228" s="218">
        <v>0.0045500000000000002</v>
      </c>
      <c r="R228" s="218">
        <f>Q228*H228</f>
        <v>0.0091000000000000004</v>
      </c>
      <c r="S228" s="218">
        <v>0</v>
      </c>
      <c r="T228" s="219">
        <f>S228*H228</f>
        <v>0</v>
      </c>
      <c r="AR228" s="16" t="s">
        <v>427</v>
      </c>
      <c r="AT228" s="16" t="s">
        <v>198</v>
      </c>
      <c r="AU228" s="16" t="s">
        <v>89</v>
      </c>
      <c r="AY228" s="16" t="s">
        <v>140</v>
      </c>
      <c r="BE228" s="220">
        <f>IF(N228="základní",J228,0)</f>
        <v>0</v>
      </c>
      <c r="BF228" s="220">
        <f>IF(N228="snížená",J228,0)</f>
        <v>0</v>
      </c>
      <c r="BG228" s="220">
        <f>IF(N228="zákl. přenesená",J228,0)</f>
        <v>0</v>
      </c>
      <c r="BH228" s="220">
        <f>IF(N228="sníž. přenesená",J228,0)</f>
        <v>0</v>
      </c>
      <c r="BI228" s="220">
        <f>IF(N228="nulová",J228,0)</f>
        <v>0</v>
      </c>
      <c r="BJ228" s="16" t="s">
        <v>23</v>
      </c>
      <c r="BK228" s="220">
        <f>ROUND(I228*H228,2)</f>
        <v>0</v>
      </c>
      <c r="BL228" s="16" t="s">
        <v>427</v>
      </c>
      <c r="BM228" s="16" t="s">
        <v>438</v>
      </c>
    </row>
    <row r="229" s="1" customFormat="1" ht="16.5" customHeight="1">
      <c r="B229" s="38"/>
      <c r="C229" s="209" t="s">
        <v>439</v>
      </c>
      <c r="D229" s="209" t="s">
        <v>143</v>
      </c>
      <c r="E229" s="210" t="s">
        <v>440</v>
      </c>
      <c r="F229" s="211" t="s">
        <v>441</v>
      </c>
      <c r="G229" s="212" t="s">
        <v>168</v>
      </c>
      <c r="H229" s="213">
        <v>4</v>
      </c>
      <c r="I229" s="214"/>
      <c r="J229" s="215">
        <f>ROUND(I229*H229,2)</f>
        <v>0</v>
      </c>
      <c r="K229" s="211" t="s">
        <v>147</v>
      </c>
      <c r="L229" s="43"/>
      <c r="M229" s="216" t="s">
        <v>1</v>
      </c>
      <c r="N229" s="217" t="s">
        <v>51</v>
      </c>
      <c r="O229" s="79"/>
      <c r="P229" s="218">
        <f>O229*H229</f>
        <v>0</v>
      </c>
      <c r="Q229" s="218">
        <v>0</v>
      </c>
      <c r="R229" s="218">
        <f>Q229*H229</f>
        <v>0</v>
      </c>
      <c r="S229" s="218">
        <v>0</v>
      </c>
      <c r="T229" s="219">
        <f>S229*H229</f>
        <v>0</v>
      </c>
      <c r="AR229" s="16" t="s">
        <v>416</v>
      </c>
      <c r="AT229" s="16" t="s">
        <v>143</v>
      </c>
      <c r="AU229" s="16" t="s">
        <v>89</v>
      </c>
      <c r="AY229" s="16" t="s">
        <v>140</v>
      </c>
      <c r="BE229" s="220">
        <f>IF(N229="základní",J229,0)</f>
        <v>0</v>
      </c>
      <c r="BF229" s="220">
        <f>IF(N229="snížená",J229,0)</f>
        <v>0</v>
      </c>
      <c r="BG229" s="220">
        <f>IF(N229="zákl. přenesená",J229,0)</f>
        <v>0</v>
      </c>
      <c r="BH229" s="220">
        <f>IF(N229="sníž. přenesená",J229,0)</f>
        <v>0</v>
      </c>
      <c r="BI229" s="220">
        <f>IF(N229="nulová",J229,0)</f>
        <v>0</v>
      </c>
      <c r="BJ229" s="16" t="s">
        <v>23</v>
      </c>
      <c r="BK229" s="220">
        <f>ROUND(I229*H229,2)</f>
        <v>0</v>
      </c>
      <c r="BL229" s="16" t="s">
        <v>416</v>
      </c>
      <c r="BM229" s="16" t="s">
        <v>442</v>
      </c>
    </row>
    <row r="230" s="11" customFormat="1">
      <c r="B230" s="221"/>
      <c r="C230" s="222"/>
      <c r="D230" s="223" t="s">
        <v>149</v>
      </c>
      <c r="E230" s="224" t="s">
        <v>1</v>
      </c>
      <c r="F230" s="225" t="s">
        <v>443</v>
      </c>
      <c r="G230" s="222"/>
      <c r="H230" s="226">
        <v>4</v>
      </c>
      <c r="I230" s="227"/>
      <c r="J230" s="222"/>
      <c r="K230" s="222"/>
      <c r="L230" s="228"/>
      <c r="M230" s="229"/>
      <c r="N230" s="230"/>
      <c r="O230" s="230"/>
      <c r="P230" s="230"/>
      <c r="Q230" s="230"/>
      <c r="R230" s="230"/>
      <c r="S230" s="230"/>
      <c r="T230" s="231"/>
      <c r="AT230" s="232" t="s">
        <v>149</v>
      </c>
      <c r="AU230" s="232" t="s">
        <v>89</v>
      </c>
      <c r="AV230" s="11" t="s">
        <v>89</v>
      </c>
      <c r="AW230" s="11" t="s">
        <v>42</v>
      </c>
      <c r="AX230" s="11" t="s">
        <v>80</v>
      </c>
      <c r="AY230" s="232" t="s">
        <v>140</v>
      </c>
    </row>
    <row r="231" s="13" customFormat="1">
      <c r="B231" s="243"/>
      <c r="C231" s="244"/>
      <c r="D231" s="223" t="s">
        <v>149</v>
      </c>
      <c r="E231" s="245" t="s">
        <v>96</v>
      </c>
      <c r="F231" s="246" t="s">
        <v>179</v>
      </c>
      <c r="G231" s="244"/>
      <c r="H231" s="247">
        <v>4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AT231" s="253" t="s">
        <v>149</v>
      </c>
      <c r="AU231" s="253" t="s">
        <v>89</v>
      </c>
      <c r="AV231" s="13" t="s">
        <v>98</v>
      </c>
      <c r="AW231" s="13" t="s">
        <v>42</v>
      </c>
      <c r="AX231" s="13" t="s">
        <v>23</v>
      </c>
      <c r="AY231" s="253" t="s">
        <v>140</v>
      </c>
    </row>
    <row r="232" s="1" customFormat="1" ht="16.5" customHeight="1">
      <c r="B232" s="38"/>
      <c r="C232" s="254" t="s">
        <v>444</v>
      </c>
      <c r="D232" s="254" t="s">
        <v>198</v>
      </c>
      <c r="E232" s="255" t="s">
        <v>445</v>
      </c>
      <c r="F232" s="256" t="s">
        <v>446</v>
      </c>
      <c r="G232" s="257" t="s">
        <v>168</v>
      </c>
      <c r="H232" s="258">
        <v>4</v>
      </c>
      <c r="I232" s="259"/>
      <c r="J232" s="260">
        <f>ROUND(I232*H232,2)</f>
        <v>0</v>
      </c>
      <c r="K232" s="256" t="s">
        <v>147</v>
      </c>
      <c r="L232" s="261"/>
      <c r="M232" s="262" t="s">
        <v>1</v>
      </c>
      <c r="N232" s="263" t="s">
        <v>51</v>
      </c>
      <c r="O232" s="79"/>
      <c r="P232" s="218">
        <f>O232*H232</f>
        <v>0</v>
      </c>
      <c r="Q232" s="218">
        <v>0.00012</v>
      </c>
      <c r="R232" s="218">
        <f>Q232*H232</f>
        <v>0.00048000000000000001</v>
      </c>
      <c r="S232" s="218">
        <v>0</v>
      </c>
      <c r="T232" s="219">
        <f>S232*H232</f>
        <v>0</v>
      </c>
      <c r="AR232" s="16" t="s">
        <v>427</v>
      </c>
      <c r="AT232" s="16" t="s">
        <v>198</v>
      </c>
      <c r="AU232" s="16" t="s">
        <v>89</v>
      </c>
      <c r="AY232" s="16" t="s">
        <v>140</v>
      </c>
      <c r="BE232" s="220">
        <f>IF(N232="základní",J232,0)</f>
        <v>0</v>
      </c>
      <c r="BF232" s="220">
        <f>IF(N232="snížená",J232,0)</f>
        <v>0</v>
      </c>
      <c r="BG232" s="220">
        <f>IF(N232="zákl. přenesená",J232,0)</f>
        <v>0</v>
      </c>
      <c r="BH232" s="220">
        <f>IF(N232="sníž. přenesená",J232,0)</f>
        <v>0</v>
      </c>
      <c r="BI232" s="220">
        <f>IF(N232="nulová",J232,0)</f>
        <v>0</v>
      </c>
      <c r="BJ232" s="16" t="s">
        <v>23</v>
      </c>
      <c r="BK232" s="220">
        <f>ROUND(I232*H232,2)</f>
        <v>0</v>
      </c>
      <c r="BL232" s="16" t="s">
        <v>427</v>
      </c>
      <c r="BM232" s="16" t="s">
        <v>447</v>
      </c>
    </row>
    <row r="233" s="11" customFormat="1">
      <c r="B233" s="221"/>
      <c r="C233" s="222"/>
      <c r="D233" s="223" t="s">
        <v>149</v>
      </c>
      <c r="E233" s="224" t="s">
        <v>1</v>
      </c>
      <c r="F233" s="225" t="s">
        <v>96</v>
      </c>
      <c r="G233" s="222"/>
      <c r="H233" s="226">
        <v>4</v>
      </c>
      <c r="I233" s="227"/>
      <c r="J233" s="222"/>
      <c r="K233" s="222"/>
      <c r="L233" s="228"/>
      <c r="M233" s="229"/>
      <c r="N233" s="230"/>
      <c r="O233" s="230"/>
      <c r="P233" s="230"/>
      <c r="Q233" s="230"/>
      <c r="R233" s="230"/>
      <c r="S233" s="230"/>
      <c r="T233" s="231"/>
      <c r="AT233" s="232" t="s">
        <v>149</v>
      </c>
      <c r="AU233" s="232" t="s">
        <v>89</v>
      </c>
      <c r="AV233" s="11" t="s">
        <v>89</v>
      </c>
      <c r="AW233" s="11" t="s">
        <v>42</v>
      </c>
      <c r="AX233" s="11" t="s">
        <v>23</v>
      </c>
      <c r="AY233" s="232" t="s">
        <v>140</v>
      </c>
    </row>
    <row r="234" s="1" customFormat="1" ht="16.5" customHeight="1">
      <c r="B234" s="38"/>
      <c r="C234" s="209" t="s">
        <v>448</v>
      </c>
      <c r="D234" s="209" t="s">
        <v>143</v>
      </c>
      <c r="E234" s="210" t="s">
        <v>449</v>
      </c>
      <c r="F234" s="211" t="s">
        <v>450</v>
      </c>
      <c r="G234" s="212" t="s">
        <v>168</v>
      </c>
      <c r="H234" s="213">
        <v>4</v>
      </c>
      <c r="I234" s="214"/>
      <c r="J234" s="215">
        <f>ROUND(I234*H234,2)</f>
        <v>0</v>
      </c>
      <c r="K234" s="211" t="s">
        <v>147</v>
      </c>
      <c r="L234" s="43"/>
      <c r="M234" s="216" t="s">
        <v>1</v>
      </c>
      <c r="N234" s="217" t="s">
        <v>51</v>
      </c>
      <c r="O234" s="79"/>
      <c r="P234" s="218">
        <f>O234*H234</f>
        <v>0</v>
      </c>
      <c r="Q234" s="218">
        <v>0</v>
      </c>
      <c r="R234" s="218">
        <f>Q234*H234</f>
        <v>0</v>
      </c>
      <c r="S234" s="218">
        <v>0</v>
      </c>
      <c r="T234" s="219">
        <f>S234*H234</f>
        <v>0</v>
      </c>
      <c r="AR234" s="16" t="s">
        <v>416</v>
      </c>
      <c r="AT234" s="16" t="s">
        <v>143</v>
      </c>
      <c r="AU234" s="16" t="s">
        <v>89</v>
      </c>
      <c r="AY234" s="16" t="s">
        <v>140</v>
      </c>
      <c r="BE234" s="220">
        <f>IF(N234="základní",J234,0)</f>
        <v>0</v>
      </c>
      <c r="BF234" s="220">
        <f>IF(N234="snížená",J234,0)</f>
        <v>0</v>
      </c>
      <c r="BG234" s="220">
        <f>IF(N234="zákl. přenesená",J234,0)</f>
        <v>0</v>
      </c>
      <c r="BH234" s="220">
        <f>IF(N234="sníž. přenesená",J234,0)</f>
        <v>0</v>
      </c>
      <c r="BI234" s="220">
        <f>IF(N234="nulová",J234,0)</f>
        <v>0</v>
      </c>
      <c r="BJ234" s="16" t="s">
        <v>23</v>
      </c>
      <c r="BK234" s="220">
        <f>ROUND(I234*H234,2)</f>
        <v>0</v>
      </c>
      <c r="BL234" s="16" t="s">
        <v>416</v>
      </c>
      <c r="BM234" s="16" t="s">
        <v>451</v>
      </c>
    </row>
    <row r="235" s="11" customFormat="1">
      <c r="B235" s="221"/>
      <c r="C235" s="222"/>
      <c r="D235" s="223" t="s">
        <v>149</v>
      </c>
      <c r="E235" s="224" t="s">
        <v>1</v>
      </c>
      <c r="F235" s="225" t="s">
        <v>443</v>
      </c>
      <c r="G235" s="222"/>
      <c r="H235" s="226">
        <v>4</v>
      </c>
      <c r="I235" s="227"/>
      <c r="J235" s="222"/>
      <c r="K235" s="222"/>
      <c r="L235" s="228"/>
      <c r="M235" s="229"/>
      <c r="N235" s="230"/>
      <c r="O235" s="230"/>
      <c r="P235" s="230"/>
      <c r="Q235" s="230"/>
      <c r="R235" s="230"/>
      <c r="S235" s="230"/>
      <c r="T235" s="231"/>
      <c r="AT235" s="232" t="s">
        <v>149</v>
      </c>
      <c r="AU235" s="232" t="s">
        <v>89</v>
      </c>
      <c r="AV235" s="11" t="s">
        <v>89</v>
      </c>
      <c r="AW235" s="11" t="s">
        <v>42</v>
      </c>
      <c r="AX235" s="11" t="s">
        <v>80</v>
      </c>
      <c r="AY235" s="232" t="s">
        <v>140</v>
      </c>
    </row>
    <row r="236" s="13" customFormat="1">
      <c r="B236" s="243"/>
      <c r="C236" s="244"/>
      <c r="D236" s="223" t="s">
        <v>149</v>
      </c>
      <c r="E236" s="245" t="s">
        <v>99</v>
      </c>
      <c r="F236" s="246" t="s">
        <v>179</v>
      </c>
      <c r="G236" s="244"/>
      <c r="H236" s="247">
        <v>4</v>
      </c>
      <c r="I236" s="248"/>
      <c r="J236" s="244"/>
      <c r="K236" s="244"/>
      <c r="L236" s="249"/>
      <c r="M236" s="250"/>
      <c r="N236" s="251"/>
      <c r="O236" s="251"/>
      <c r="P236" s="251"/>
      <c r="Q236" s="251"/>
      <c r="R236" s="251"/>
      <c r="S236" s="251"/>
      <c r="T236" s="252"/>
      <c r="AT236" s="253" t="s">
        <v>149</v>
      </c>
      <c r="AU236" s="253" t="s">
        <v>89</v>
      </c>
      <c r="AV236" s="13" t="s">
        <v>98</v>
      </c>
      <c r="AW236" s="13" t="s">
        <v>42</v>
      </c>
      <c r="AX236" s="13" t="s">
        <v>23</v>
      </c>
      <c r="AY236" s="253" t="s">
        <v>140</v>
      </c>
    </row>
    <row r="237" s="1" customFormat="1" ht="16.5" customHeight="1">
      <c r="B237" s="38"/>
      <c r="C237" s="254" t="s">
        <v>452</v>
      </c>
      <c r="D237" s="254" t="s">
        <v>198</v>
      </c>
      <c r="E237" s="255" t="s">
        <v>453</v>
      </c>
      <c r="F237" s="256" t="s">
        <v>454</v>
      </c>
      <c r="G237" s="257" t="s">
        <v>168</v>
      </c>
      <c r="H237" s="258">
        <v>4</v>
      </c>
      <c r="I237" s="259"/>
      <c r="J237" s="260">
        <f>ROUND(I237*H237,2)</f>
        <v>0</v>
      </c>
      <c r="K237" s="256" t="s">
        <v>147</v>
      </c>
      <c r="L237" s="261"/>
      <c r="M237" s="262" t="s">
        <v>1</v>
      </c>
      <c r="N237" s="263" t="s">
        <v>51</v>
      </c>
      <c r="O237" s="79"/>
      <c r="P237" s="218">
        <f>O237*H237</f>
        <v>0</v>
      </c>
      <c r="Q237" s="218">
        <v>0.00025999999999999998</v>
      </c>
      <c r="R237" s="218">
        <f>Q237*H237</f>
        <v>0.0010399999999999999</v>
      </c>
      <c r="S237" s="218">
        <v>0</v>
      </c>
      <c r="T237" s="219">
        <f>S237*H237</f>
        <v>0</v>
      </c>
      <c r="AR237" s="16" t="s">
        <v>455</v>
      </c>
      <c r="AT237" s="16" t="s">
        <v>198</v>
      </c>
      <c r="AU237" s="16" t="s">
        <v>89</v>
      </c>
      <c r="AY237" s="16" t="s">
        <v>140</v>
      </c>
      <c r="BE237" s="220">
        <f>IF(N237="základní",J237,0)</f>
        <v>0</v>
      </c>
      <c r="BF237" s="220">
        <f>IF(N237="snížená",J237,0)</f>
        <v>0</v>
      </c>
      <c r="BG237" s="220">
        <f>IF(N237="zákl. přenesená",J237,0)</f>
        <v>0</v>
      </c>
      <c r="BH237" s="220">
        <f>IF(N237="sníž. přenesená",J237,0)</f>
        <v>0</v>
      </c>
      <c r="BI237" s="220">
        <f>IF(N237="nulová",J237,0)</f>
        <v>0</v>
      </c>
      <c r="BJ237" s="16" t="s">
        <v>23</v>
      </c>
      <c r="BK237" s="220">
        <f>ROUND(I237*H237,2)</f>
        <v>0</v>
      </c>
      <c r="BL237" s="16" t="s">
        <v>416</v>
      </c>
      <c r="BM237" s="16" t="s">
        <v>456</v>
      </c>
    </row>
    <row r="238" s="11" customFormat="1">
      <c r="B238" s="221"/>
      <c r="C238" s="222"/>
      <c r="D238" s="223" t="s">
        <v>149</v>
      </c>
      <c r="E238" s="224" t="s">
        <v>1</v>
      </c>
      <c r="F238" s="225" t="s">
        <v>99</v>
      </c>
      <c r="G238" s="222"/>
      <c r="H238" s="226">
        <v>4</v>
      </c>
      <c r="I238" s="227"/>
      <c r="J238" s="222"/>
      <c r="K238" s="222"/>
      <c r="L238" s="228"/>
      <c r="M238" s="229"/>
      <c r="N238" s="230"/>
      <c r="O238" s="230"/>
      <c r="P238" s="230"/>
      <c r="Q238" s="230"/>
      <c r="R238" s="230"/>
      <c r="S238" s="230"/>
      <c r="T238" s="231"/>
      <c r="AT238" s="232" t="s">
        <v>149</v>
      </c>
      <c r="AU238" s="232" t="s">
        <v>89</v>
      </c>
      <c r="AV238" s="11" t="s">
        <v>89</v>
      </c>
      <c r="AW238" s="11" t="s">
        <v>42</v>
      </c>
      <c r="AX238" s="11" t="s">
        <v>23</v>
      </c>
      <c r="AY238" s="232" t="s">
        <v>140</v>
      </c>
    </row>
    <row r="239" s="1" customFormat="1" ht="16.5" customHeight="1">
      <c r="B239" s="38"/>
      <c r="C239" s="254" t="s">
        <v>457</v>
      </c>
      <c r="D239" s="254" t="s">
        <v>198</v>
      </c>
      <c r="E239" s="255" t="s">
        <v>458</v>
      </c>
      <c r="F239" s="256" t="s">
        <v>459</v>
      </c>
      <c r="G239" s="257" t="s">
        <v>168</v>
      </c>
      <c r="H239" s="258">
        <v>4</v>
      </c>
      <c r="I239" s="259"/>
      <c r="J239" s="260">
        <f>ROUND(I239*H239,2)</f>
        <v>0</v>
      </c>
      <c r="K239" s="256" t="s">
        <v>147</v>
      </c>
      <c r="L239" s="261"/>
      <c r="M239" s="262" t="s">
        <v>1</v>
      </c>
      <c r="N239" s="263" t="s">
        <v>51</v>
      </c>
      <c r="O239" s="79"/>
      <c r="P239" s="218">
        <f>O239*H239</f>
        <v>0</v>
      </c>
      <c r="Q239" s="218">
        <v>0.00022000000000000001</v>
      </c>
      <c r="R239" s="218">
        <f>Q239*H239</f>
        <v>0.00088000000000000003</v>
      </c>
      <c r="S239" s="218">
        <v>0</v>
      </c>
      <c r="T239" s="219">
        <f>S239*H239</f>
        <v>0</v>
      </c>
      <c r="AR239" s="16" t="s">
        <v>455</v>
      </c>
      <c r="AT239" s="16" t="s">
        <v>198</v>
      </c>
      <c r="AU239" s="16" t="s">
        <v>89</v>
      </c>
      <c r="AY239" s="16" t="s">
        <v>140</v>
      </c>
      <c r="BE239" s="220">
        <f>IF(N239="základní",J239,0)</f>
        <v>0</v>
      </c>
      <c r="BF239" s="220">
        <f>IF(N239="snížená",J239,0)</f>
        <v>0</v>
      </c>
      <c r="BG239" s="220">
        <f>IF(N239="zákl. přenesená",J239,0)</f>
        <v>0</v>
      </c>
      <c r="BH239" s="220">
        <f>IF(N239="sníž. přenesená",J239,0)</f>
        <v>0</v>
      </c>
      <c r="BI239" s="220">
        <f>IF(N239="nulová",J239,0)</f>
        <v>0</v>
      </c>
      <c r="BJ239" s="16" t="s">
        <v>23</v>
      </c>
      <c r="BK239" s="220">
        <f>ROUND(I239*H239,2)</f>
        <v>0</v>
      </c>
      <c r="BL239" s="16" t="s">
        <v>416</v>
      </c>
      <c r="BM239" s="16" t="s">
        <v>460</v>
      </c>
    </row>
    <row r="240" s="11" customFormat="1">
      <c r="B240" s="221"/>
      <c r="C240" s="222"/>
      <c r="D240" s="223" t="s">
        <v>149</v>
      </c>
      <c r="E240" s="224" t="s">
        <v>1</v>
      </c>
      <c r="F240" s="225" t="s">
        <v>99</v>
      </c>
      <c r="G240" s="222"/>
      <c r="H240" s="226">
        <v>4</v>
      </c>
      <c r="I240" s="227"/>
      <c r="J240" s="222"/>
      <c r="K240" s="222"/>
      <c r="L240" s="228"/>
      <c r="M240" s="229"/>
      <c r="N240" s="230"/>
      <c r="O240" s="230"/>
      <c r="P240" s="230"/>
      <c r="Q240" s="230"/>
      <c r="R240" s="230"/>
      <c r="S240" s="230"/>
      <c r="T240" s="231"/>
      <c r="AT240" s="232" t="s">
        <v>149</v>
      </c>
      <c r="AU240" s="232" t="s">
        <v>89</v>
      </c>
      <c r="AV240" s="11" t="s">
        <v>89</v>
      </c>
      <c r="AW240" s="11" t="s">
        <v>42</v>
      </c>
      <c r="AX240" s="11" t="s">
        <v>23</v>
      </c>
      <c r="AY240" s="232" t="s">
        <v>140</v>
      </c>
    </row>
    <row r="241" s="1" customFormat="1" ht="16.5" customHeight="1">
      <c r="B241" s="38"/>
      <c r="C241" s="209" t="s">
        <v>461</v>
      </c>
      <c r="D241" s="209" t="s">
        <v>143</v>
      </c>
      <c r="E241" s="210" t="s">
        <v>462</v>
      </c>
      <c r="F241" s="211" t="s">
        <v>463</v>
      </c>
      <c r="G241" s="212" t="s">
        <v>168</v>
      </c>
      <c r="H241" s="213">
        <v>6</v>
      </c>
      <c r="I241" s="214"/>
      <c r="J241" s="215">
        <f>ROUND(I241*H241,2)</f>
        <v>0</v>
      </c>
      <c r="K241" s="211" t="s">
        <v>147</v>
      </c>
      <c r="L241" s="43"/>
      <c r="M241" s="216" t="s">
        <v>1</v>
      </c>
      <c r="N241" s="217" t="s">
        <v>51</v>
      </c>
      <c r="O241" s="79"/>
      <c r="P241" s="218">
        <f>O241*H241</f>
        <v>0</v>
      </c>
      <c r="Q241" s="218">
        <v>0</v>
      </c>
      <c r="R241" s="218">
        <f>Q241*H241</f>
        <v>0</v>
      </c>
      <c r="S241" s="218">
        <v>0</v>
      </c>
      <c r="T241" s="219">
        <f>S241*H241</f>
        <v>0</v>
      </c>
      <c r="AR241" s="16" t="s">
        <v>416</v>
      </c>
      <c r="AT241" s="16" t="s">
        <v>143</v>
      </c>
      <c r="AU241" s="16" t="s">
        <v>89</v>
      </c>
      <c r="AY241" s="16" t="s">
        <v>140</v>
      </c>
      <c r="BE241" s="220">
        <f>IF(N241="základní",J241,0)</f>
        <v>0</v>
      </c>
      <c r="BF241" s="220">
        <f>IF(N241="snížená",J241,0)</f>
        <v>0</v>
      </c>
      <c r="BG241" s="220">
        <f>IF(N241="zákl. přenesená",J241,0)</f>
        <v>0</v>
      </c>
      <c r="BH241" s="220">
        <f>IF(N241="sníž. přenesená",J241,0)</f>
        <v>0</v>
      </c>
      <c r="BI241" s="220">
        <f>IF(N241="nulová",J241,0)</f>
        <v>0</v>
      </c>
      <c r="BJ241" s="16" t="s">
        <v>23</v>
      </c>
      <c r="BK241" s="220">
        <f>ROUND(I241*H241,2)</f>
        <v>0</v>
      </c>
      <c r="BL241" s="16" t="s">
        <v>416</v>
      </c>
      <c r="BM241" s="16" t="s">
        <v>464</v>
      </c>
    </row>
    <row r="242" s="11" customFormat="1">
      <c r="B242" s="221"/>
      <c r="C242" s="222"/>
      <c r="D242" s="223" t="s">
        <v>149</v>
      </c>
      <c r="E242" s="224" t="s">
        <v>1</v>
      </c>
      <c r="F242" s="225" t="s">
        <v>465</v>
      </c>
      <c r="G242" s="222"/>
      <c r="H242" s="226">
        <v>6</v>
      </c>
      <c r="I242" s="227"/>
      <c r="J242" s="222"/>
      <c r="K242" s="222"/>
      <c r="L242" s="228"/>
      <c r="M242" s="229"/>
      <c r="N242" s="230"/>
      <c r="O242" s="230"/>
      <c r="P242" s="230"/>
      <c r="Q242" s="230"/>
      <c r="R242" s="230"/>
      <c r="S242" s="230"/>
      <c r="T242" s="231"/>
      <c r="AT242" s="232" t="s">
        <v>149</v>
      </c>
      <c r="AU242" s="232" t="s">
        <v>89</v>
      </c>
      <c r="AV242" s="11" t="s">
        <v>89</v>
      </c>
      <c r="AW242" s="11" t="s">
        <v>42</v>
      </c>
      <c r="AX242" s="11" t="s">
        <v>23</v>
      </c>
      <c r="AY242" s="232" t="s">
        <v>140</v>
      </c>
    </row>
    <row r="243" s="1" customFormat="1" ht="16.5" customHeight="1">
      <c r="B243" s="38"/>
      <c r="C243" s="254" t="s">
        <v>466</v>
      </c>
      <c r="D243" s="254" t="s">
        <v>198</v>
      </c>
      <c r="E243" s="255" t="s">
        <v>467</v>
      </c>
      <c r="F243" s="256" t="s">
        <v>468</v>
      </c>
      <c r="G243" s="257" t="s">
        <v>168</v>
      </c>
      <c r="H243" s="258">
        <v>6</v>
      </c>
      <c r="I243" s="259"/>
      <c r="J243" s="260">
        <f>ROUND(I243*H243,2)</f>
        <v>0</v>
      </c>
      <c r="K243" s="256" t="s">
        <v>147</v>
      </c>
      <c r="L243" s="261"/>
      <c r="M243" s="262" t="s">
        <v>1</v>
      </c>
      <c r="N243" s="263" t="s">
        <v>51</v>
      </c>
      <c r="O243" s="79"/>
      <c r="P243" s="218">
        <f>O243*H243</f>
        <v>0</v>
      </c>
      <c r="Q243" s="218">
        <v>0.00958</v>
      </c>
      <c r="R243" s="218">
        <f>Q243*H243</f>
        <v>0.057480000000000003</v>
      </c>
      <c r="S243" s="218">
        <v>0</v>
      </c>
      <c r="T243" s="219">
        <f>S243*H243</f>
        <v>0</v>
      </c>
      <c r="AR243" s="16" t="s">
        <v>427</v>
      </c>
      <c r="AT243" s="16" t="s">
        <v>198</v>
      </c>
      <c r="AU243" s="16" t="s">
        <v>89</v>
      </c>
      <c r="AY243" s="16" t="s">
        <v>140</v>
      </c>
      <c r="BE243" s="220">
        <f>IF(N243="základní",J243,0)</f>
        <v>0</v>
      </c>
      <c r="BF243" s="220">
        <f>IF(N243="snížená",J243,0)</f>
        <v>0</v>
      </c>
      <c r="BG243" s="220">
        <f>IF(N243="zákl. přenesená",J243,0)</f>
        <v>0</v>
      </c>
      <c r="BH243" s="220">
        <f>IF(N243="sníž. přenesená",J243,0)</f>
        <v>0</v>
      </c>
      <c r="BI243" s="220">
        <f>IF(N243="nulová",J243,0)</f>
        <v>0</v>
      </c>
      <c r="BJ243" s="16" t="s">
        <v>23</v>
      </c>
      <c r="BK243" s="220">
        <f>ROUND(I243*H243,2)</f>
        <v>0</v>
      </c>
      <c r="BL243" s="16" t="s">
        <v>427</v>
      </c>
      <c r="BM243" s="16" t="s">
        <v>469</v>
      </c>
    </row>
    <row r="244" s="1" customFormat="1" ht="16.5" customHeight="1">
      <c r="B244" s="38"/>
      <c r="C244" s="209" t="s">
        <v>416</v>
      </c>
      <c r="D244" s="209" t="s">
        <v>143</v>
      </c>
      <c r="E244" s="210" t="s">
        <v>470</v>
      </c>
      <c r="F244" s="211" t="s">
        <v>471</v>
      </c>
      <c r="G244" s="212" t="s">
        <v>168</v>
      </c>
      <c r="H244" s="213">
        <v>4</v>
      </c>
      <c r="I244" s="214"/>
      <c r="J244" s="215">
        <f>ROUND(I244*H244,2)</f>
        <v>0</v>
      </c>
      <c r="K244" s="211" t="s">
        <v>147</v>
      </c>
      <c r="L244" s="43"/>
      <c r="M244" s="216" t="s">
        <v>1</v>
      </c>
      <c r="N244" s="217" t="s">
        <v>51</v>
      </c>
      <c r="O244" s="79"/>
      <c r="P244" s="218">
        <f>O244*H244</f>
        <v>0</v>
      </c>
      <c r="Q244" s="218">
        <v>0</v>
      </c>
      <c r="R244" s="218">
        <f>Q244*H244</f>
        <v>0</v>
      </c>
      <c r="S244" s="218">
        <v>0</v>
      </c>
      <c r="T244" s="219">
        <f>S244*H244</f>
        <v>0</v>
      </c>
      <c r="AR244" s="16" t="s">
        <v>416</v>
      </c>
      <c r="AT244" s="16" t="s">
        <v>143</v>
      </c>
      <c r="AU244" s="16" t="s">
        <v>89</v>
      </c>
      <c r="AY244" s="16" t="s">
        <v>140</v>
      </c>
      <c r="BE244" s="220">
        <f>IF(N244="základní",J244,0)</f>
        <v>0</v>
      </c>
      <c r="BF244" s="220">
        <f>IF(N244="snížená",J244,0)</f>
        <v>0</v>
      </c>
      <c r="BG244" s="220">
        <f>IF(N244="zákl. přenesená",J244,0)</f>
        <v>0</v>
      </c>
      <c r="BH244" s="220">
        <f>IF(N244="sníž. přenesená",J244,0)</f>
        <v>0</v>
      </c>
      <c r="BI244" s="220">
        <f>IF(N244="nulová",J244,0)</f>
        <v>0</v>
      </c>
      <c r="BJ244" s="16" t="s">
        <v>23</v>
      </c>
      <c r="BK244" s="220">
        <f>ROUND(I244*H244,2)</f>
        <v>0</v>
      </c>
      <c r="BL244" s="16" t="s">
        <v>416</v>
      </c>
      <c r="BM244" s="16" t="s">
        <v>472</v>
      </c>
    </row>
    <row r="245" s="11" customFormat="1">
      <c r="B245" s="221"/>
      <c r="C245" s="222"/>
      <c r="D245" s="223" t="s">
        <v>149</v>
      </c>
      <c r="E245" s="224" t="s">
        <v>1</v>
      </c>
      <c r="F245" s="225" t="s">
        <v>473</v>
      </c>
      <c r="G245" s="222"/>
      <c r="H245" s="226">
        <v>4</v>
      </c>
      <c r="I245" s="227"/>
      <c r="J245" s="222"/>
      <c r="K245" s="222"/>
      <c r="L245" s="228"/>
      <c r="M245" s="229"/>
      <c r="N245" s="230"/>
      <c r="O245" s="230"/>
      <c r="P245" s="230"/>
      <c r="Q245" s="230"/>
      <c r="R245" s="230"/>
      <c r="S245" s="230"/>
      <c r="T245" s="231"/>
      <c r="AT245" s="232" t="s">
        <v>149</v>
      </c>
      <c r="AU245" s="232" t="s">
        <v>89</v>
      </c>
      <c r="AV245" s="11" t="s">
        <v>89</v>
      </c>
      <c r="AW245" s="11" t="s">
        <v>42</v>
      </c>
      <c r="AX245" s="11" t="s">
        <v>80</v>
      </c>
      <c r="AY245" s="232" t="s">
        <v>140</v>
      </c>
    </row>
    <row r="246" s="13" customFormat="1">
      <c r="B246" s="243"/>
      <c r="C246" s="244"/>
      <c r="D246" s="223" t="s">
        <v>149</v>
      </c>
      <c r="E246" s="245" t="s">
        <v>102</v>
      </c>
      <c r="F246" s="246" t="s">
        <v>179</v>
      </c>
      <c r="G246" s="244"/>
      <c r="H246" s="247">
        <v>4</v>
      </c>
      <c r="I246" s="248"/>
      <c r="J246" s="244"/>
      <c r="K246" s="244"/>
      <c r="L246" s="249"/>
      <c r="M246" s="250"/>
      <c r="N246" s="251"/>
      <c r="O246" s="251"/>
      <c r="P246" s="251"/>
      <c r="Q246" s="251"/>
      <c r="R246" s="251"/>
      <c r="S246" s="251"/>
      <c r="T246" s="252"/>
      <c r="AT246" s="253" t="s">
        <v>149</v>
      </c>
      <c r="AU246" s="253" t="s">
        <v>89</v>
      </c>
      <c r="AV246" s="13" t="s">
        <v>98</v>
      </c>
      <c r="AW246" s="13" t="s">
        <v>42</v>
      </c>
      <c r="AX246" s="13" t="s">
        <v>23</v>
      </c>
      <c r="AY246" s="253" t="s">
        <v>140</v>
      </c>
    </row>
    <row r="247" s="1" customFormat="1" ht="16.5" customHeight="1">
      <c r="B247" s="38"/>
      <c r="C247" s="254" t="s">
        <v>474</v>
      </c>
      <c r="D247" s="254" t="s">
        <v>198</v>
      </c>
      <c r="E247" s="255" t="s">
        <v>475</v>
      </c>
      <c r="F247" s="256" t="s">
        <v>476</v>
      </c>
      <c r="G247" s="257" t="s">
        <v>168</v>
      </c>
      <c r="H247" s="258">
        <v>20</v>
      </c>
      <c r="I247" s="259"/>
      <c r="J247" s="260">
        <f>ROUND(I247*H247,2)</f>
        <v>0</v>
      </c>
      <c r="K247" s="256" t="s">
        <v>147</v>
      </c>
      <c r="L247" s="261"/>
      <c r="M247" s="262" t="s">
        <v>1</v>
      </c>
      <c r="N247" s="263" t="s">
        <v>51</v>
      </c>
      <c r="O247" s="79"/>
      <c r="P247" s="218">
        <f>O247*H247</f>
        <v>0</v>
      </c>
      <c r="Q247" s="218">
        <v>0.00029999999999999997</v>
      </c>
      <c r="R247" s="218">
        <f>Q247*H247</f>
        <v>0.0059999999999999993</v>
      </c>
      <c r="S247" s="218">
        <v>0</v>
      </c>
      <c r="T247" s="219">
        <f>S247*H247</f>
        <v>0</v>
      </c>
      <c r="AR247" s="16" t="s">
        <v>427</v>
      </c>
      <c r="AT247" s="16" t="s">
        <v>198</v>
      </c>
      <c r="AU247" s="16" t="s">
        <v>89</v>
      </c>
      <c r="AY247" s="16" t="s">
        <v>140</v>
      </c>
      <c r="BE247" s="220">
        <f>IF(N247="základní",J247,0)</f>
        <v>0</v>
      </c>
      <c r="BF247" s="220">
        <f>IF(N247="snížená",J247,0)</f>
        <v>0</v>
      </c>
      <c r="BG247" s="220">
        <f>IF(N247="zákl. přenesená",J247,0)</f>
        <v>0</v>
      </c>
      <c r="BH247" s="220">
        <f>IF(N247="sníž. přenesená",J247,0)</f>
        <v>0</v>
      </c>
      <c r="BI247" s="220">
        <f>IF(N247="nulová",J247,0)</f>
        <v>0</v>
      </c>
      <c r="BJ247" s="16" t="s">
        <v>23</v>
      </c>
      <c r="BK247" s="220">
        <f>ROUND(I247*H247,2)</f>
        <v>0</v>
      </c>
      <c r="BL247" s="16" t="s">
        <v>427</v>
      </c>
      <c r="BM247" s="16" t="s">
        <v>477</v>
      </c>
    </row>
    <row r="248" s="11" customFormat="1">
      <c r="B248" s="221"/>
      <c r="C248" s="222"/>
      <c r="D248" s="223" t="s">
        <v>149</v>
      </c>
      <c r="E248" s="224" t="s">
        <v>1</v>
      </c>
      <c r="F248" s="225" t="s">
        <v>478</v>
      </c>
      <c r="G248" s="222"/>
      <c r="H248" s="226">
        <v>20</v>
      </c>
      <c r="I248" s="227"/>
      <c r="J248" s="222"/>
      <c r="K248" s="222"/>
      <c r="L248" s="228"/>
      <c r="M248" s="229"/>
      <c r="N248" s="230"/>
      <c r="O248" s="230"/>
      <c r="P248" s="230"/>
      <c r="Q248" s="230"/>
      <c r="R248" s="230"/>
      <c r="S248" s="230"/>
      <c r="T248" s="231"/>
      <c r="AT248" s="232" t="s">
        <v>149</v>
      </c>
      <c r="AU248" s="232" t="s">
        <v>89</v>
      </c>
      <c r="AV248" s="11" t="s">
        <v>89</v>
      </c>
      <c r="AW248" s="11" t="s">
        <v>42</v>
      </c>
      <c r="AX248" s="11" t="s">
        <v>23</v>
      </c>
      <c r="AY248" s="232" t="s">
        <v>140</v>
      </c>
    </row>
    <row r="249" s="1" customFormat="1" ht="16.5" customHeight="1">
      <c r="B249" s="38"/>
      <c r="C249" s="254" t="s">
        <v>479</v>
      </c>
      <c r="D249" s="254" t="s">
        <v>198</v>
      </c>
      <c r="E249" s="255" t="s">
        <v>480</v>
      </c>
      <c r="F249" s="256" t="s">
        <v>481</v>
      </c>
      <c r="G249" s="257" t="s">
        <v>168</v>
      </c>
      <c r="H249" s="258">
        <v>4</v>
      </c>
      <c r="I249" s="259"/>
      <c r="J249" s="260">
        <f>ROUND(I249*H249,2)</f>
        <v>0</v>
      </c>
      <c r="K249" s="256" t="s">
        <v>147</v>
      </c>
      <c r="L249" s="261"/>
      <c r="M249" s="262" t="s">
        <v>1</v>
      </c>
      <c r="N249" s="263" t="s">
        <v>51</v>
      </c>
      <c r="O249" s="79"/>
      <c r="P249" s="218">
        <f>O249*H249</f>
        <v>0</v>
      </c>
      <c r="Q249" s="218">
        <v>0.0022000000000000001</v>
      </c>
      <c r="R249" s="218">
        <f>Q249*H249</f>
        <v>0.0088000000000000005</v>
      </c>
      <c r="S249" s="218">
        <v>0</v>
      </c>
      <c r="T249" s="219">
        <f>S249*H249</f>
        <v>0</v>
      </c>
      <c r="AR249" s="16" t="s">
        <v>427</v>
      </c>
      <c r="AT249" s="16" t="s">
        <v>198</v>
      </c>
      <c r="AU249" s="16" t="s">
        <v>89</v>
      </c>
      <c r="AY249" s="16" t="s">
        <v>140</v>
      </c>
      <c r="BE249" s="220">
        <f>IF(N249="základní",J249,0)</f>
        <v>0</v>
      </c>
      <c r="BF249" s="220">
        <f>IF(N249="snížená",J249,0)</f>
        <v>0</v>
      </c>
      <c r="BG249" s="220">
        <f>IF(N249="zákl. přenesená",J249,0)</f>
        <v>0</v>
      </c>
      <c r="BH249" s="220">
        <f>IF(N249="sníž. přenesená",J249,0)</f>
        <v>0</v>
      </c>
      <c r="BI249" s="220">
        <f>IF(N249="nulová",J249,0)</f>
        <v>0</v>
      </c>
      <c r="BJ249" s="16" t="s">
        <v>23</v>
      </c>
      <c r="BK249" s="220">
        <f>ROUND(I249*H249,2)</f>
        <v>0</v>
      </c>
      <c r="BL249" s="16" t="s">
        <v>427</v>
      </c>
      <c r="BM249" s="16" t="s">
        <v>482</v>
      </c>
    </row>
    <row r="250" s="11" customFormat="1">
      <c r="B250" s="221"/>
      <c r="C250" s="222"/>
      <c r="D250" s="223" t="s">
        <v>149</v>
      </c>
      <c r="E250" s="224" t="s">
        <v>1</v>
      </c>
      <c r="F250" s="225" t="s">
        <v>102</v>
      </c>
      <c r="G250" s="222"/>
      <c r="H250" s="226">
        <v>4</v>
      </c>
      <c r="I250" s="227"/>
      <c r="J250" s="222"/>
      <c r="K250" s="222"/>
      <c r="L250" s="228"/>
      <c r="M250" s="229"/>
      <c r="N250" s="230"/>
      <c r="O250" s="230"/>
      <c r="P250" s="230"/>
      <c r="Q250" s="230"/>
      <c r="R250" s="230"/>
      <c r="S250" s="230"/>
      <c r="T250" s="231"/>
      <c r="AT250" s="232" t="s">
        <v>149</v>
      </c>
      <c r="AU250" s="232" t="s">
        <v>89</v>
      </c>
      <c r="AV250" s="11" t="s">
        <v>89</v>
      </c>
      <c r="AW250" s="11" t="s">
        <v>42</v>
      </c>
      <c r="AX250" s="11" t="s">
        <v>23</v>
      </c>
      <c r="AY250" s="232" t="s">
        <v>140</v>
      </c>
    </row>
    <row r="251" s="1" customFormat="1" ht="16.5" customHeight="1">
      <c r="B251" s="38"/>
      <c r="C251" s="209" t="s">
        <v>483</v>
      </c>
      <c r="D251" s="209" t="s">
        <v>143</v>
      </c>
      <c r="E251" s="210" t="s">
        <v>484</v>
      </c>
      <c r="F251" s="211" t="s">
        <v>485</v>
      </c>
      <c r="G251" s="212" t="s">
        <v>168</v>
      </c>
      <c r="H251" s="213">
        <v>4</v>
      </c>
      <c r="I251" s="214"/>
      <c r="J251" s="215">
        <f>ROUND(I251*H251,2)</f>
        <v>0</v>
      </c>
      <c r="K251" s="211" t="s">
        <v>147</v>
      </c>
      <c r="L251" s="43"/>
      <c r="M251" s="216" t="s">
        <v>1</v>
      </c>
      <c r="N251" s="217" t="s">
        <v>51</v>
      </c>
      <c r="O251" s="79"/>
      <c r="P251" s="218">
        <f>O251*H251</f>
        <v>0</v>
      </c>
      <c r="Q251" s="218">
        <v>0</v>
      </c>
      <c r="R251" s="218">
        <f>Q251*H251</f>
        <v>0</v>
      </c>
      <c r="S251" s="218">
        <v>0</v>
      </c>
      <c r="T251" s="219">
        <f>S251*H251</f>
        <v>0</v>
      </c>
      <c r="AR251" s="16" t="s">
        <v>416</v>
      </c>
      <c r="AT251" s="16" t="s">
        <v>143</v>
      </c>
      <c r="AU251" s="16" t="s">
        <v>89</v>
      </c>
      <c r="AY251" s="16" t="s">
        <v>140</v>
      </c>
      <c r="BE251" s="220">
        <f>IF(N251="základní",J251,0)</f>
        <v>0</v>
      </c>
      <c r="BF251" s="220">
        <f>IF(N251="snížená",J251,0)</f>
        <v>0</v>
      </c>
      <c r="BG251" s="220">
        <f>IF(N251="zákl. přenesená",J251,0)</f>
        <v>0</v>
      </c>
      <c r="BH251" s="220">
        <f>IF(N251="sníž. přenesená",J251,0)</f>
        <v>0</v>
      </c>
      <c r="BI251" s="220">
        <f>IF(N251="nulová",J251,0)</f>
        <v>0</v>
      </c>
      <c r="BJ251" s="16" t="s">
        <v>23</v>
      </c>
      <c r="BK251" s="220">
        <f>ROUND(I251*H251,2)</f>
        <v>0</v>
      </c>
      <c r="BL251" s="16" t="s">
        <v>416</v>
      </c>
      <c r="BM251" s="16" t="s">
        <v>486</v>
      </c>
    </row>
    <row r="252" s="11" customFormat="1">
      <c r="B252" s="221"/>
      <c r="C252" s="222"/>
      <c r="D252" s="223" t="s">
        <v>149</v>
      </c>
      <c r="E252" s="224" t="s">
        <v>1</v>
      </c>
      <c r="F252" s="225" t="s">
        <v>487</v>
      </c>
      <c r="G252" s="222"/>
      <c r="H252" s="226">
        <v>4</v>
      </c>
      <c r="I252" s="227"/>
      <c r="J252" s="222"/>
      <c r="K252" s="222"/>
      <c r="L252" s="228"/>
      <c r="M252" s="229"/>
      <c r="N252" s="230"/>
      <c r="O252" s="230"/>
      <c r="P252" s="230"/>
      <c r="Q252" s="230"/>
      <c r="R252" s="230"/>
      <c r="S252" s="230"/>
      <c r="T252" s="231"/>
      <c r="AT252" s="232" t="s">
        <v>149</v>
      </c>
      <c r="AU252" s="232" t="s">
        <v>89</v>
      </c>
      <c r="AV252" s="11" t="s">
        <v>89</v>
      </c>
      <c r="AW252" s="11" t="s">
        <v>42</v>
      </c>
      <c r="AX252" s="11" t="s">
        <v>80</v>
      </c>
      <c r="AY252" s="232" t="s">
        <v>140</v>
      </c>
    </row>
    <row r="253" s="13" customFormat="1">
      <c r="B253" s="243"/>
      <c r="C253" s="244"/>
      <c r="D253" s="223" t="s">
        <v>149</v>
      </c>
      <c r="E253" s="245" t="s">
        <v>1</v>
      </c>
      <c r="F253" s="246" t="s">
        <v>179</v>
      </c>
      <c r="G253" s="244"/>
      <c r="H253" s="247">
        <v>4</v>
      </c>
      <c r="I253" s="248"/>
      <c r="J253" s="244"/>
      <c r="K253" s="244"/>
      <c r="L253" s="249"/>
      <c r="M253" s="250"/>
      <c r="N253" s="251"/>
      <c r="O253" s="251"/>
      <c r="P253" s="251"/>
      <c r="Q253" s="251"/>
      <c r="R253" s="251"/>
      <c r="S253" s="251"/>
      <c r="T253" s="252"/>
      <c r="AT253" s="253" t="s">
        <v>149</v>
      </c>
      <c r="AU253" s="253" t="s">
        <v>89</v>
      </c>
      <c r="AV253" s="13" t="s">
        <v>98</v>
      </c>
      <c r="AW253" s="13" t="s">
        <v>42</v>
      </c>
      <c r="AX253" s="13" t="s">
        <v>23</v>
      </c>
      <c r="AY253" s="253" t="s">
        <v>140</v>
      </c>
    </row>
    <row r="254" s="1" customFormat="1" ht="16.5" customHeight="1">
      <c r="B254" s="38"/>
      <c r="C254" s="209" t="s">
        <v>488</v>
      </c>
      <c r="D254" s="209" t="s">
        <v>143</v>
      </c>
      <c r="E254" s="210" t="s">
        <v>489</v>
      </c>
      <c r="F254" s="211" t="s">
        <v>490</v>
      </c>
      <c r="G254" s="212" t="s">
        <v>491</v>
      </c>
      <c r="H254" s="213">
        <v>50</v>
      </c>
      <c r="I254" s="214"/>
      <c r="J254" s="215">
        <f>ROUND(I254*H254,2)</f>
        <v>0</v>
      </c>
      <c r="K254" s="211" t="s">
        <v>1</v>
      </c>
      <c r="L254" s="43"/>
      <c r="M254" s="216" t="s">
        <v>1</v>
      </c>
      <c r="N254" s="217" t="s">
        <v>51</v>
      </c>
      <c r="O254" s="79"/>
      <c r="P254" s="218">
        <f>O254*H254</f>
        <v>0</v>
      </c>
      <c r="Q254" s="218">
        <v>0</v>
      </c>
      <c r="R254" s="218">
        <f>Q254*H254</f>
        <v>0</v>
      </c>
      <c r="S254" s="218">
        <v>0</v>
      </c>
      <c r="T254" s="219">
        <f>S254*H254</f>
        <v>0</v>
      </c>
      <c r="AR254" s="16" t="s">
        <v>416</v>
      </c>
      <c r="AT254" s="16" t="s">
        <v>143</v>
      </c>
      <c r="AU254" s="16" t="s">
        <v>89</v>
      </c>
      <c r="AY254" s="16" t="s">
        <v>140</v>
      </c>
      <c r="BE254" s="220">
        <f>IF(N254="základní",J254,0)</f>
        <v>0</v>
      </c>
      <c r="BF254" s="220">
        <f>IF(N254="snížená",J254,0)</f>
        <v>0</v>
      </c>
      <c r="BG254" s="220">
        <f>IF(N254="zákl. přenesená",J254,0)</f>
        <v>0</v>
      </c>
      <c r="BH254" s="220">
        <f>IF(N254="sníž. přenesená",J254,0)</f>
        <v>0</v>
      </c>
      <c r="BI254" s="220">
        <f>IF(N254="nulová",J254,0)</f>
        <v>0</v>
      </c>
      <c r="BJ254" s="16" t="s">
        <v>23</v>
      </c>
      <c r="BK254" s="220">
        <f>ROUND(I254*H254,2)</f>
        <v>0</v>
      </c>
      <c r="BL254" s="16" t="s">
        <v>416</v>
      </c>
      <c r="BM254" s="16" t="s">
        <v>492</v>
      </c>
    </row>
    <row r="255" s="1" customFormat="1" ht="16.5" customHeight="1">
      <c r="B255" s="38"/>
      <c r="C255" s="209" t="s">
        <v>493</v>
      </c>
      <c r="D255" s="209" t="s">
        <v>143</v>
      </c>
      <c r="E255" s="210" t="s">
        <v>494</v>
      </c>
      <c r="F255" s="211" t="s">
        <v>495</v>
      </c>
      <c r="G255" s="212" t="s">
        <v>496</v>
      </c>
      <c r="H255" s="213">
        <v>8</v>
      </c>
      <c r="I255" s="214"/>
      <c r="J255" s="215">
        <f>ROUND(I255*H255,2)</f>
        <v>0</v>
      </c>
      <c r="K255" s="211" t="s">
        <v>1</v>
      </c>
      <c r="L255" s="43"/>
      <c r="M255" s="267" t="s">
        <v>1</v>
      </c>
      <c r="N255" s="268" t="s">
        <v>51</v>
      </c>
      <c r="O255" s="269"/>
      <c r="P255" s="270">
        <f>O255*H255</f>
        <v>0</v>
      </c>
      <c r="Q255" s="270">
        <v>0</v>
      </c>
      <c r="R255" s="270">
        <f>Q255*H255</f>
        <v>0</v>
      </c>
      <c r="S255" s="270">
        <v>0</v>
      </c>
      <c r="T255" s="271">
        <f>S255*H255</f>
        <v>0</v>
      </c>
      <c r="AR255" s="16" t="s">
        <v>416</v>
      </c>
      <c r="AT255" s="16" t="s">
        <v>143</v>
      </c>
      <c r="AU255" s="16" t="s">
        <v>89</v>
      </c>
      <c r="AY255" s="16" t="s">
        <v>140</v>
      </c>
      <c r="BE255" s="220">
        <f>IF(N255="základní",J255,0)</f>
        <v>0</v>
      </c>
      <c r="BF255" s="220">
        <f>IF(N255="snížená",J255,0)</f>
        <v>0</v>
      </c>
      <c r="BG255" s="220">
        <f>IF(N255="zákl. přenesená",J255,0)</f>
        <v>0</v>
      </c>
      <c r="BH255" s="220">
        <f>IF(N255="sníž. přenesená",J255,0)</f>
        <v>0</v>
      </c>
      <c r="BI255" s="220">
        <f>IF(N255="nulová",J255,0)</f>
        <v>0</v>
      </c>
      <c r="BJ255" s="16" t="s">
        <v>23</v>
      </c>
      <c r="BK255" s="220">
        <f>ROUND(I255*H255,2)</f>
        <v>0</v>
      </c>
      <c r="BL255" s="16" t="s">
        <v>416</v>
      </c>
      <c r="BM255" s="16" t="s">
        <v>497</v>
      </c>
    </row>
    <row r="256" s="1" customFormat="1" ht="6.96" customHeight="1">
      <c r="B256" s="57"/>
      <c r="C256" s="58"/>
      <c r="D256" s="58"/>
      <c r="E256" s="58"/>
      <c r="F256" s="58"/>
      <c r="G256" s="58"/>
      <c r="H256" s="58"/>
      <c r="I256" s="159"/>
      <c r="J256" s="58"/>
      <c r="K256" s="58"/>
      <c r="L256" s="43"/>
    </row>
  </sheetData>
  <sheetProtection sheet="1" autoFilter="0" formatColumns="0" formatRows="0" objects="1" scenarios="1" spinCount="100000" saltValue="CYj1kze9UmaafS9MLUuDXosIWxc9qMl+o2hi7Xpk2eXj3VgSWu6cyHGXy7P7Qm/kolslDs5DCKoV2COF/mUVbQ==" hashValue="wDjTYouGuo7L36xrBK3r7aQ736k2AbfioxhgUPtnG6NRprEwax45oyHAXzhvZCHYevnV/M1wl6KQrAKtGHCImA==" algorithmName="SHA-512" password="CC35"/>
  <autoFilter ref="C92:K255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4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92</v>
      </c>
      <c r="AZ2" s="125" t="s">
        <v>96</v>
      </c>
      <c r="BA2" s="125" t="s">
        <v>97</v>
      </c>
      <c r="BB2" s="125" t="s">
        <v>1</v>
      </c>
      <c r="BC2" s="125" t="s">
        <v>28</v>
      </c>
      <c r="BD2" s="125" t="s">
        <v>89</v>
      </c>
    </row>
    <row r="3" ht="6.96" customHeight="1">
      <c r="B3" s="126"/>
      <c r="C3" s="127"/>
      <c r="D3" s="127"/>
      <c r="E3" s="127"/>
      <c r="F3" s="127"/>
      <c r="G3" s="127"/>
      <c r="H3" s="127"/>
      <c r="I3" s="128"/>
      <c r="J3" s="127"/>
      <c r="K3" s="127"/>
      <c r="L3" s="19"/>
      <c r="AT3" s="16" t="s">
        <v>89</v>
      </c>
      <c r="AZ3" s="125" t="s">
        <v>99</v>
      </c>
      <c r="BA3" s="125" t="s">
        <v>100</v>
      </c>
      <c r="BB3" s="125" t="s">
        <v>1</v>
      </c>
      <c r="BC3" s="125" t="s">
        <v>28</v>
      </c>
      <c r="BD3" s="125" t="s">
        <v>89</v>
      </c>
    </row>
    <row r="4" ht="24.96" customHeight="1">
      <c r="B4" s="19"/>
      <c r="D4" s="129" t="s">
        <v>101</v>
      </c>
      <c r="L4" s="19"/>
      <c r="M4" s="23" t="s">
        <v>10</v>
      </c>
      <c r="AT4" s="16" t="s">
        <v>4</v>
      </c>
      <c r="AZ4" s="125" t="s">
        <v>102</v>
      </c>
      <c r="BA4" s="125" t="s">
        <v>103</v>
      </c>
      <c r="BB4" s="125" t="s">
        <v>1</v>
      </c>
      <c r="BC4" s="125" t="s">
        <v>28</v>
      </c>
      <c r="BD4" s="125" t="s">
        <v>89</v>
      </c>
    </row>
    <row r="5" ht="6.96" customHeight="1">
      <c r="B5" s="19"/>
      <c r="L5" s="19"/>
    </row>
    <row r="6" ht="12" customHeight="1">
      <c r="B6" s="19"/>
      <c r="D6" s="130" t="s">
        <v>16</v>
      </c>
      <c r="L6" s="19"/>
    </row>
    <row r="7" ht="16.5" customHeight="1">
      <c r="B7" s="19"/>
      <c r="E7" s="131" t="str">
        <f>'Rekapitulace stavby'!K6</f>
        <v>Realizace úspor energie - OLÚ Jevíčko, Pavilon S+koridor, 9.5.2019</v>
      </c>
      <c r="F7" s="130"/>
      <c r="G7" s="130"/>
      <c r="H7" s="130"/>
      <c r="L7" s="19"/>
    </row>
    <row r="8" s="1" customFormat="1" ht="12" customHeight="1">
      <c r="B8" s="43"/>
      <c r="D8" s="130" t="s">
        <v>104</v>
      </c>
      <c r="I8" s="132"/>
      <c r="L8" s="43"/>
    </row>
    <row r="9" s="1" customFormat="1" ht="36.96" customHeight="1">
      <c r="B9" s="43"/>
      <c r="E9" s="133" t="s">
        <v>498</v>
      </c>
      <c r="F9" s="1"/>
      <c r="G9" s="1"/>
      <c r="H9" s="1"/>
      <c r="I9" s="132"/>
      <c r="L9" s="43"/>
    </row>
    <row r="10" s="1" customFormat="1">
      <c r="B10" s="43"/>
      <c r="I10" s="132"/>
      <c r="L10" s="43"/>
    </row>
    <row r="11" s="1" customFormat="1" ht="12" customHeight="1">
      <c r="B11" s="43"/>
      <c r="D11" s="130" t="s">
        <v>19</v>
      </c>
      <c r="F11" s="16" t="s">
        <v>20</v>
      </c>
      <c r="I11" s="134" t="s">
        <v>21</v>
      </c>
      <c r="J11" s="16" t="s">
        <v>22</v>
      </c>
      <c r="L11" s="43"/>
    </row>
    <row r="12" s="1" customFormat="1" ht="12" customHeight="1">
      <c r="B12" s="43"/>
      <c r="D12" s="130" t="s">
        <v>24</v>
      </c>
      <c r="F12" s="16" t="s">
        <v>25</v>
      </c>
      <c r="I12" s="134" t="s">
        <v>26</v>
      </c>
      <c r="J12" s="135" t="str">
        <f>'Rekapitulace stavby'!AN8</f>
        <v>17. 1. 2019</v>
      </c>
      <c r="L12" s="43"/>
    </row>
    <row r="13" s="1" customFormat="1" ht="21.84" customHeight="1">
      <c r="B13" s="43"/>
      <c r="D13" s="136" t="s">
        <v>29</v>
      </c>
      <c r="F13" s="137" t="s">
        <v>30</v>
      </c>
      <c r="I13" s="138" t="s">
        <v>31</v>
      </c>
      <c r="J13" s="137" t="s">
        <v>32</v>
      </c>
      <c r="L13" s="43"/>
    </row>
    <row r="14" s="1" customFormat="1" ht="12" customHeight="1">
      <c r="B14" s="43"/>
      <c r="D14" s="130" t="s">
        <v>34</v>
      </c>
      <c r="I14" s="134" t="s">
        <v>35</v>
      </c>
      <c r="J14" s="16" t="s">
        <v>1</v>
      </c>
      <c r="L14" s="43"/>
    </row>
    <row r="15" s="1" customFormat="1" ht="18" customHeight="1">
      <c r="B15" s="43"/>
      <c r="E15" s="16" t="s">
        <v>36</v>
      </c>
      <c r="I15" s="134" t="s">
        <v>37</v>
      </c>
      <c r="J15" s="16" t="s">
        <v>1</v>
      </c>
      <c r="L15" s="43"/>
    </row>
    <row r="16" s="1" customFormat="1" ht="6.96" customHeight="1">
      <c r="B16" s="43"/>
      <c r="I16" s="132"/>
      <c r="L16" s="43"/>
    </row>
    <row r="17" s="1" customFormat="1" ht="12" customHeight="1">
      <c r="B17" s="43"/>
      <c r="D17" s="130" t="s">
        <v>38</v>
      </c>
      <c r="I17" s="134" t="s">
        <v>35</v>
      </c>
      <c r="J17" s="32" t="str">
        <f>'Rekapitulace stavby'!AN13</f>
        <v>Vyplň údaj</v>
      </c>
      <c r="L17" s="43"/>
    </row>
    <row r="18" s="1" customFormat="1" ht="18" customHeight="1">
      <c r="B18" s="43"/>
      <c r="E18" s="32" t="str">
        <f>'Rekapitulace stavby'!E14</f>
        <v>Vyplň údaj</v>
      </c>
      <c r="F18" s="16"/>
      <c r="G18" s="16"/>
      <c r="H18" s="16"/>
      <c r="I18" s="134" t="s">
        <v>37</v>
      </c>
      <c r="J18" s="32" t="str">
        <f>'Rekapitulace stavby'!AN14</f>
        <v>Vyplň údaj</v>
      </c>
      <c r="L18" s="43"/>
    </row>
    <row r="19" s="1" customFormat="1" ht="6.96" customHeight="1">
      <c r="B19" s="43"/>
      <c r="I19" s="132"/>
      <c r="L19" s="43"/>
    </row>
    <row r="20" s="1" customFormat="1" ht="12" customHeight="1">
      <c r="B20" s="43"/>
      <c r="D20" s="130" t="s">
        <v>40</v>
      </c>
      <c r="I20" s="134" t="s">
        <v>35</v>
      </c>
      <c r="J20" s="16" t="s">
        <v>1</v>
      </c>
      <c r="L20" s="43"/>
    </row>
    <row r="21" s="1" customFormat="1" ht="18" customHeight="1">
      <c r="B21" s="43"/>
      <c r="E21" s="16" t="s">
        <v>41</v>
      </c>
      <c r="I21" s="134" t="s">
        <v>37</v>
      </c>
      <c r="J21" s="16" t="s">
        <v>1</v>
      </c>
      <c r="L21" s="43"/>
    </row>
    <row r="22" s="1" customFormat="1" ht="6.96" customHeight="1">
      <c r="B22" s="43"/>
      <c r="I22" s="132"/>
      <c r="L22" s="43"/>
    </row>
    <row r="23" s="1" customFormat="1" ht="12" customHeight="1">
      <c r="B23" s="43"/>
      <c r="D23" s="130" t="s">
        <v>43</v>
      </c>
      <c r="I23" s="134" t="s">
        <v>35</v>
      </c>
      <c r="J23" s="16" t="s">
        <v>1</v>
      </c>
      <c r="L23" s="43"/>
    </row>
    <row r="24" s="1" customFormat="1" ht="18" customHeight="1">
      <c r="B24" s="43"/>
      <c r="E24" s="16" t="s">
        <v>41</v>
      </c>
      <c r="I24" s="134" t="s">
        <v>37</v>
      </c>
      <c r="J24" s="16" t="s">
        <v>1</v>
      </c>
      <c r="L24" s="43"/>
    </row>
    <row r="25" s="1" customFormat="1" ht="6.96" customHeight="1">
      <c r="B25" s="43"/>
      <c r="I25" s="132"/>
      <c r="L25" s="43"/>
    </row>
    <row r="26" s="1" customFormat="1" ht="12" customHeight="1">
      <c r="B26" s="43"/>
      <c r="D26" s="130" t="s">
        <v>44</v>
      </c>
      <c r="I26" s="132"/>
      <c r="L26" s="43"/>
    </row>
    <row r="27" s="6" customFormat="1" ht="16.5" customHeight="1">
      <c r="B27" s="139"/>
      <c r="E27" s="140" t="s">
        <v>1</v>
      </c>
      <c r="F27" s="140"/>
      <c r="G27" s="140"/>
      <c r="H27" s="140"/>
      <c r="I27" s="141"/>
      <c r="L27" s="139"/>
    </row>
    <row r="28" s="1" customFormat="1" ht="6.96" customHeight="1">
      <c r="B28" s="43"/>
      <c r="I28" s="132"/>
      <c r="L28" s="43"/>
    </row>
    <row r="29" s="1" customFormat="1" ht="6.96" customHeight="1">
      <c r="B29" s="43"/>
      <c r="D29" s="71"/>
      <c r="E29" s="71"/>
      <c r="F29" s="71"/>
      <c r="G29" s="71"/>
      <c r="H29" s="71"/>
      <c r="I29" s="142"/>
      <c r="J29" s="71"/>
      <c r="K29" s="71"/>
      <c r="L29" s="43"/>
    </row>
    <row r="30" s="1" customFormat="1" ht="25.44" customHeight="1">
      <c r="B30" s="43"/>
      <c r="D30" s="143" t="s">
        <v>46</v>
      </c>
      <c r="I30" s="132"/>
      <c r="J30" s="144">
        <f>ROUND(J97, 2)</f>
        <v>0</v>
      </c>
      <c r="L30" s="43"/>
    </row>
    <row r="31" s="1" customFormat="1" ht="6.96" customHeight="1">
      <c r="B31" s="43"/>
      <c r="D31" s="71"/>
      <c r="E31" s="71"/>
      <c r="F31" s="71"/>
      <c r="G31" s="71"/>
      <c r="H31" s="71"/>
      <c r="I31" s="142"/>
      <c r="J31" s="71"/>
      <c r="K31" s="71"/>
      <c r="L31" s="43"/>
    </row>
    <row r="32" s="1" customFormat="1" ht="14.4" customHeight="1">
      <c r="B32" s="43"/>
      <c r="F32" s="145" t="s">
        <v>48</v>
      </c>
      <c r="I32" s="146" t="s">
        <v>47</v>
      </c>
      <c r="J32" s="145" t="s">
        <v>49</v>
      </c>
      <c r="L32" s="43"/>
    </row>
    <row r="33" s="1" customFormat="1" ht="14.4" customHeight="1">
      <c r="B33" s="43"/>
      <c r="D33" s="130" t="s">
        <v>50</v>
      </c>
      <c r="E33" s="130" t="s">
        <v>51</v>
      </c>
      <c r="F33" s="147">
        <f>ROUND((SUM(BE97:BE534)),  2)</f>
        <v>0</v>
      </c>
      <c r="I33" s="148">
        <v>0.20999999999999999</v>
      </c>
      <c r="J33" s="147">
        <f>ROUND(((SUM(BE97:BE534))*I33),  2)</f>
        <v>0</v>
      </c>
      <c r="L33" s="43"/>
    </row>
    <row r="34" s="1" customFormat="1" ht="14.4" customHeight="1">
      <c r="B34" s="43"/>
      <c r="E34" s="130" t="s">
        <v>52</v>
      </c>
      <c r="F34" s="147">
        <f>ROUND((SUM(BF97:BF534)),  2)</f>
        <v>0</v>
      </c>
      <c r="I34" s="148">
        <v>0.14999999999999999</v>
      </c>
      <c r="J34" s="147">
        <f>ROUND(((SUM(BF97:BF534))*I34),  2)</f>
        <v>0</v>
      </c>
      <c r="L34" s="43"/>
    </row>
    <row r="35" hidden="1" s="1" customFormat="1" ht="14.4" customHeight="1">
      <c r="B35" s="43"/>
      <c r="E35" s="130" t="s">
        <v>53</v>
      </c>
      <c r="F35" s="147">
        <f>ROUND((SUM(BG97:BG534)),  2)</f>
        <v>0</v>
      </c>
      <c r="I35" s="148">
        <v>0.20999999999999999</v>
      </c>
      <c r="J35" s="147">
        <f>0</f>
        <v>0</v>
      </c>
      <c r="L35" s="43"/>
    </row>
    <row r="36" hidden="1" s="1" customFormat="1" ht="14.4" customHeight="1">
      <c r="B36" s="43"/>
      <c r="E36" s="130" t="s">
        <v>54</v>
      </c>
      <c r="F36" s="147">
        <f>ROUND((SUM(BH97:BH534)),  2)</f>
        <v>0</v>
      </c>
      <c r="I36" s="148">
        <v>0.14999999999999999</v>
      </c>
      <c r="J36" s="147">
        <f>0</f>
        <v>0</v>
      </c>
      <c r="L36" s="43"/>
    </row>
    <row r="37" hidden="1" s="1" customFormat="1" ht="14.4" customHeight="1">
      <c r="B37" s="43"/>
      <c r="E37" s="130" t="s">
        <v>55</v>
      </c>
      <c r="F37" s="147">
        <f>ROUND((SUM(BI97:BI534)),  2)</f>
        <v>0</v>
      </c>
      <c r="I37" s="148">
        <v>0</v>
      </c>
      <c r="J37" s="147">
        <f>0</f>
        <v>0</v>
      </c>
      <c r="L37" s="43"/>
    </row>
    <row r="38" s="1" customFormat="1" ht="6.96" customHeight="1">
      <c r="B38" s="43"/>
      <c r="I38" s="132"/>
      <c r="L38" s="43"/>
    </row>
    <row r="39" s="1" customFormat="1" ht="25.44" customHeight="1">
      <c r="B39" s="43"/>
      <c r="C39" s="149"/>
      <c r="D39" s="150" t="s">
        <v>56</v>
      </c>
      <c r="E39" s="151"/>
      <c r="F39" s="151"/>
      <c r="G39" s="152" t="s">
        <v>57</v>
      </c>
      <c r="H39" s="153" t="s">
        <v>58</v>
      </c>
      <c r="I39" s="154"/>
      <c r="J39" s="155">
        <f>SUM(J30:J37)</f>
        <v>0</v>
      </c>
      <c r="K39" s="156"/>
      <c r="L39" s="43"/>
    </row>
    <row r="40" s="1" customFormat="1" ht="14.4" customHeight="1">
      <c r="B40" s="157"/>
      <c r="C40" s="158"/>
      <c r="D40" s="158"/>
      <c r="E40" s="158"/>
      <c r="F40" s="158"/>
      <c r="G40" s="158"/>
      <c r="H40" s="158"/>
      <c r="I40" s="159"/>
      <c r="J40" s="158"/>
      <c r="K40" s="158"/>
      <c r="L40" s="43"/>
    </row>
    <row r="44" s="1" customFormat="1" ht="6.96" customHeight="1">
      <c r="B44" s="160"/>
      <c r="C44" s="161"/>
      <c r="D44" s="161"/>
      <c r="E44" s="161"/>
      <c r="F44" s="161"/>
      <c r="G44" s="161"/>
      <c r="H44" s="161"/>
      <c r="I44" s="162"/>
      <c r="J44" s="161"/>
      <c r="K44" s="161"/>
      <c r="L44" s="43"/>
    </row>
    <row r="45" s="1" customFormat="1" ht="24.96" customHeight="1">
      <c r="B45" s="38"/>
      <c r="C45" s="22" t="s">
        <v>106</v>
      </c>
      <c r="D45" s="39"/>
      <c r="E45" s="39"/>
      <c r="F45" s="39"/>
      <c r="G45" s="39"/>
      <c r="H45" s="39"/>
      <c r="I45" s="132"/>
      <c r="J45" s="39"/>
      <c r="K45" s="39"/>
      <c r="L45" s="43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132"/>
      <c r="J46" s="39"/>
      <c r="K46" s="39"/>
      <c r="L46" s="43"/>
    </row>
    <row r="47" s="1" customFormat="1" ht="12" customHeight="1">
      <c r="B47" s="38"/>
      <c r="C47" s="31" t="s">
        <v>16</v>
      </c>
      <c r="D47" s="39"/>
      <c r="E47" s="39"/>
      <c r="F47" s="39"/>
      <c r="G47" s="39"/>
      <c r="H47" s="39"/>
      <c r="I47" s="132"/>
      <c r="J47" s="39"/>
      <c r="K47" s="39"/>
      <c r="L47" s="43"/>
    </row>
    <row r="48" s="1" customFormat="1" ht="16.5" customHeight="1">
      <c r="B48" s="38"/>
      <c r="C48" s="39"/>
      <c r="D48" s="39"/>
      <c r="E48" s="163" t="str">
        <f>E7</f>
        <v>Realizace úspor energie - OLÚ Jevíčko, Pavilon S+koridor, 9.5.2019</v>
      </c>
      <c r="F48" s="31"/>
      <c r="G48" s="31"/>
      <c r="H48" s="31"/>
      <c r="I48" s="132"/>
      <c r="J48" s="39"/>
      <c r="K48" s="39"/>
      <c r="L48" s="43"/>
    </row>
    <row r="49" s="1" customFormat="1" ht="12" customHeight="1">
      <c r="B49" s="38"/>
      <c r="C49" s="31" t="s">
        <v>104</v>
      </c>
      <c r="D49" s="39"/>
      <c r="E49" s="39"/>
      <c r="F49" s="39"/>
      <c r="G49" s="39"/>
      <c r="H49" s="39"/>
      <c r="I49" s="132"/>
      <c r="J49" s="39"/>
      <c r="K49" s="39"/>
      <c r="L49" s="43"/>
    </row>
    <row r="50" s="1" customFormat="1" ht="16.5" customHeight="1">
      <c r="B50" s="38"/>
      <c r="C50" s="39"/>
      <c r="D50" s="39"/>
      <c r="E50" s="64" t="str">
        <f>E9</f>
        <v>SO 02 - SO 02 Pavilon S</v>
      </c>
      <c r="F50" s="39"/>
      <c r="G50" s="39"/>
      <c r="H50" s="39"/>
      <c r="I50" s="132"/>
      <c r="J50" s="39"/>
      <c r="K50" s="39"/>
      <c r="L50" s="43"/>
    </row>
    <row r="51" s="1" customFormat="1" ht="6.96" customHeight="1">
      <c r="B51" s="38"/>
      <c r="C51" s="39"/>
      <c r="D51" s="39"/>
      <c r="E51" s="39"/>
      <c r="F51" s="39"/>
      <c r="G51" s="39"/>
      <c r="H51" s="39"/>
      <c r="I51" s="132"/>
      <c r="J51" s="39"/>
      <c r="K51" s="39"/>
      <c r="L51" s="43"/>
    </row>
    <row r="52" s="1" customFormat="1" ht="12" customHeight="1">
      <c r="B52" s="38"/>
      <c r="C52" s="31" t="s">
        <v>24</v>
      </c>
      <c r="D52" s="39"/>
      <c r="E52" s="39"/>
      <c r="F52" s="26" t="str">
        <f>F12</f>
        <v>Jevíčko</v>
      </c>
      <c r="G52" s="39"/>
      <c r="H52" s="39"/>
      <c r="I52" s="134" t="s">
        <v>26</v>
      </c>
      <c r="J52" s="67" t="str">
        <f>IF(J12="","",J12)</f>
        <v>17. 1. 2019</v>
      </c>
      <c r="K52" s="39"/>
      <c r="L52" s="43"/>
    </row>
    <row r="53" s="1" customFormat="1" ht="6.96" customHeight="1">
      <c r="B53" s="38"/>
      <c r="C53" s="39"/>
      <c r="D53" s="39"/>
      <c r="E53" s="39"/>
      <c r="F53" s="39"/>
      <c r="G53" s="39"/>
      <c r="H53" s="39"/>
      <c r="I53" s="132"/>
      <c r="J53" s="39"/>
      <c r="K53" s="39"/>
      <c r="L53" s="43"/>
    </row>
    <row r="54" s="1" customFormat="1" ht="13.65" customHeight="1">
      <c r="B54" s="38"/>
      <c r="C54" s="31" t="s">
        <v>34</v>
      </c>
      <c r="D54" s="39"/>
      <c r="E54" s="39"/>
      <c r="F54" s="26" t="str">
        <f>E15</f>
        <v>Pardubický kraj</v>
      </c>
      <c r="G54" s="39"/>
      <c r="H54" s="39"/>
      <c r="I54" s="134" t="s">
        <v>40</v>
      </c>
      <c r="J54" s="36" t="str">
        <f>E21</f>
        <v>Projecticon s.r.o.</v>
      </c>
      <c r="K54" s="39"/>
      <c r="L54" s="43"/>
    </row>
    <row r="55" s="1" customFormat="1" ht="13.65" customHeight="1">
      <c r="B55" s="38"/>
      <c r="C55" s="31" t="s">
        <v>38</v>
      </c>
      <c r="D55" s="39"/>
      <c r="E55" s="39"/>
      <c r="F55" s="26" t="str">
        <f>IF(E18="","",E18)</f>
        <v>Vyplň údaj</v>
      </c>
      <c r="G55" s="39"/>
      <c r="H55" s="39"/>
      <c r="I55" s="134" t="s">
        <v>43</v>
      </c>
      <c r="J55" s="36" t="str">
        <f>E24</f>
        <v>Projecticon s.r.o.</v>
      </c>
      <c r="K55" s="39"/>
      <c r="L55" s="43"/>
    </row>
    <row r="56" s="1" customFormat="1" ht="10.32" customHeight="1">
      <c r="B56" s="38"/>
      <c r="C56" s="39"/>
      <c r="D56" s="39"/>
      <c r="E56" s="39"/>
      <c r="F56" s="39"/>
      <c r="G56" s="39"/>
      <c r="H56" s="39"/>
      <c r="I56" s="132"/>
      <c r="J56" s="39"/>
      <c r="K56" s="39"/>
      <c r="L56" s="43"/>
    </row>
    <row r="57" s="1" customFormat="1" ht="29.28" customHeight="1">
      <c r="B57" s="38"/>
      <c r="C57" s="164" t="s">
        <v>107</v>
      </c>
      <c r="D57" s="165"/>
      <c r="E57" s="165"/>
      <c r="F57" s="165"/>
      <c r="G57" s="165"/>
      <c r="H57" s="165"/>
      <c r="I57" s="166"/>
      <c r="J57" s="167" t="s">
        <v>108</v>
      </c>
      <c r="K57" s="165"/>
      <c r="L57" s="43"/>
    </row>
    <row r="58" s="1" customFormat="1" ht="10.32" customHeight="1">
      <c r="B58" s="38"/>
      <c r="C58" s="39"/>
      <c r="D58" s="39"/>
      <c r="E58" s="39"/>
      <c r="F58" s="39"/>
      <c r="G58" s="39"/>
      <c r="H58" s="39"/>
      <c r="I58" s="132"/>
      <c r="J58" s="39"/>
      <c r="K58" s="39"/>
      <c r="L58" s="43"/>
    </row>
    <row r="59" s="1" customFormat="1" ht="22.8" customHeight="1">
      <c r="B59" s="38"/>
      <c r="C59" s="168" t="s">
        <v>109</v>
      </c>
      <c r="D59" s="39"/>
      <c r="E59" s="39"/>
      <c r="F59" s="39"/>
      <c r="G59" s="39"/>
      <c r="H59" s="39"/>
      <c r="I59" s="132"/>
      <c r="J59" s="98">
        <f>J97</f>
        <v>0</v>
      </c>
      <c r="K59" s="39"/>
      <c r="L59" s="43"/>
      <c r="AU59" s="16" t="s">
        <v>110</v>
      </c>
    </row>
    <row r="60" s="7" customFormat="1" ht="24.96" customHeight="1">
      <c r="B60" s="169"/>
      <c r="C60" s="170"/>
      <c r="D60" s="171" t="s">
        <v>111</v>
      </c>
      <c r="E60" s="172"/>
      <c r="F60" s="172"/>
      <c r="G60" s="172"/>
      <c r="H60" s="172"/>
      <c r="I60" s="173"/>
      <c r="J60" s="174">
        <f>J98</f>
        <v>0</v>
      </c>
      <c r="K60" s="170"/>
      <c r="L60" s="175"/>
    </row>
    <row r="61" s="8" customFormat="1" ht="19.92" customHeight="1">
      <c r="B61" s="176"/>
      <c r="C61" s="177"/>
      <c r="D61" s="178" t="s">
        <v>112</v>
      </c>
      <c r="E61" s="179"/>
      <c r="F61" s="179"/>
      <c r="G61" s="179"/>
      <c r="H61" s="179"/>
      <c r="I61" s="180"/>
      <c r="J61" s="181">
        <f>J99</f>
        <v>0</v>
      </c>
      <c r="K61" s="177"/>
      <c r="L61" s="182"/>
    </row>
    <row r="62" s="8" customFormat="1" ht="19.92" customHeight="1">
      <c r="B62" s="176"/>
      <c r="C62" s="177"/>
      <c r="D62" s="178" t="s">
        <v>113</v>
      </c>
      <c r="E62" s="179"/>
      <c r="F62" s="179"/>
      <c r="G62" s="179"/>
      <c r="H62" s="179"/>
      <c r="I62" s="180"/>
      <c r="J62" s="181">
        <f>J119</f>
        <v>0</v>
      </c>
      <c r="K62" s="177"/>
      <c r="L62" s="182"/>
    </row>
    <row r="63" s="8" customFormat="1" ht="19.92" customHeight="1">
      <c r="B63" s="176"/>
      <c r="C63" s="177"/>
      <c r="D63" s="178" t="s">
        <v>114</v>
      </c>
      <c r="E63" s="179"/>
      <c r="F63" s="179"/>
      <c r="G63" s="179"/>
      <c r="H63" s="179"/>
      <c r="I63" s="180"/>
      <c r="J63" s="181">
        <f>J155</f>
        <v>0</v>
      </c>
      <c r="K63" s="177"/>
      <c r="L63" s="182"/>
    </row>
    <row r="64" s="8" customFormat="1" ht="19.92" customHeight="1">
      <c r="B64" s="176"/>
      <c r="C64" s="177"/>
      <c r="D64" s="178" t="s">
        <v>115</v>
      </c>
      <c r="E64" s="179"/>
      <c r="F64" s="179"/>
      <c r="G64" s="179"/>
      <c r="H64" s="179"/>
      <c r="I64" s="180"/>
      <c r="J64" s="181">
        <f>J163</f>
        <v>0</v>
      </c>
      <c r="K64" s="177"/>
      <c r="L64" s="182"/>
    </row>
    <row r="65" s="7" customFormat="1" ht="24.96" customHeight="1">
      <c r="B65" s="169"/>
      <c r="C65" s="170"/>
      <c r="D65" s="171" t="s">
        <v>116</v>
      </c>
      <c r="E65" s="172"/>
      <c r="F65" s="172"/>
      <c r="G65" s="172"/>
      <c r="H65" s="172"/>
      <c r="I65" s="173"/>
      <c r="J65" s="174">
        <f>J165</f>
        <v>0</v>
      </c>
      <c r="K65" s="170"/>
      <c r="L65" s="175"/>
    </row>
    <row r="66" s="8" customFormat="1" ht="19.92" customHeight="1">
      <c r="B66" s="176"/>
      <c r="C66" s="177"/>
      <c r="D66" s="178" t="s">
        <v>499</v>
      </c>
      <c r="E66" s="179"/>
      <c r="F66" s="179"/>
      <c r="G66" s="179"/>
      <c r="H66" s="179"/>
      <c r="I66" s="180"/>
      <c r="J66" s="181">
        <f>J166</f>
        <v>0</v>
      </c>
      <c r="K66" s="177"/>
      <c r="L66" s="182"/>
    </row>
    <row r="67" s="8" customFormat="1" ht="19.92" customHeight="1">
      <c r="B67" s="176"/>
      <c r="C67" s="177"/>
      <c r="D67" s="178" t="s">
        <v>500</v>
      </c>
      <c r="E67" s="179"/>
      <c r="F67" s="179"/>
      <c r="G67" s="179"/>
      <c r="H67" s="179"/>
      <c r="I67" s="180"/>
      <c r="J67" s="181">
        <f>J171</f>
        <v>0</v>
      </c>
      <c r="K67" s="177"/>
      <c r="L67" s="182"/>
    </row>
    <row r="68" s="8" customFormat="1" ht="19.92" customHeight="1">
      <c r="B68" s="176"/>
      <c r="C68" s="177"/>
      <c r="D68" s="178" t="s">
        <v>501</v>
      </c>
      <c r="E68" s="179"/>
      <c r="F68" s="179"/>
      <c r="G68" s="179"/>
      <c r="H68" s="179"/>
      <c r="I68" s="180"/>
      <c r="J68" s="181">
        <f>J177</f>
        <v>0</v>
      </c>
      <c r="K68" s="177"/>
      <c r="L68" s="182"/>
    </row>
    <row r="69" s="8" customFormat="1" ht="19.92" customHeight="1">
      <c r="B69" s="176"/>
      <c r="C69" s="177"/>
      <c r="D69" s="178" t="s">
        <v>502</v>
      </c>
      <c r="E69" s="179"/>
      <c r="F69" s="179"/>
      <c r="G69" s="179"/>
      <c r="H69" s="179"/>
      <c r="I69" s="180"/>
      <c r="J69" s="181">
        <f>J187</f>
        <v>0</v>
      </c>
      <c r="K69" s="177"/>
      <c r="L69" s="182"/>
    </row>
    <row r="70" s="8" customFormat="1" ht="19.92" customHeight="1">
      <c r="B70" s="176"/>
      <c r="C70" s="177"/>
      <c r="D70" s="178" t="s">
        <v>117</v>
      </c>
      <c r="E70" s="179"/>
      <c r="F70" s="179"/>
      <c r="G70" s="179"/>
      <c r="H70" s="179"/>
      <c r="I70" s="180"/>
      <c r="J70" s="181">
        <f>J193</f>
        <v>0</v>
      </c>
      <c r="K70" s="177"/>
      <c r="L70" s="182"/>
    </row>
    <row r="71" s="8" customFormat="1" ht="19.92" customHeight="1">
      <c r="B71" s="176"/>
      <c r="C71" s="177"/>
      <c r="D71" s="178" t="s">
        <v>118</v>
      </c>
      <c r="E71" s="179"/>
      <c r="F71" s="179"/>
      <c r="G71" s="179"/>
      <c r="H71" s="179"/>
      <c r="I71" s="180"/>
      <c r="J71" s="181">
        <f>J265</f>
        <v>0</v>
      </c>
      <c r="K71" s="177"/>
      <c r="L71" s="182"/>
    </row>
    <row r="72" s="8" customFormat="1" ht="19.92" customHeight="1">
      <c r="B72" s="176"/>
      <c r="C72" s="177"/>
      <c r="D72" s="178" t="s">
        <v>119</v>
      </c>
      <c r="E72" s="179"/>
      <c r="F72" s="179"/>
      <c r="G72" s="179"/>
      <c r="H72" s="179"/>
      <c r="I72" s="180"/>
      <c r="J72" s="181">
        <f>J270</f>
        <v>0</v>
      </c>
      <c r="K72" s="177"/>
      <c r="L72" s="182"/>
    </row>
    <row r="73" s="8" customFormat="1" ht="19.92" customHeight="1">
      <c r="B73" s="176"/>
      <c r="C73" s="177"/>
      <c r="D73" s="178" t="s">
        <v>121</v>
      </c>
      <c r="E73" s="179"/>
      <c r="F73" s="179"/>
      <c r="G73" s="179"/>
      <c r="H73" s="179"/>
      <c r="I73" s="180"/>
      <c r="J73" s="181">
        <f>J425</f>
        <v>0</v>
      </c>
      <c r="K73" s="177"/>
      <c r="L73" s="182"/>
    </row>
    <row r="74" s="8" customFormat="1" ht="19.92" customHeight="1">
      <c r="B74" s="176"/>
      <c r="C74" s="177"/>
      <c r="D74" s="178" t="s">
        <v>122</v>
      </c>
      <c r="E74" s="179"/>
      <c r="F74" s="179"/>
      <c r="G74" s="179"/>
      <c r="H74" s="179"/>
      <c r="I74" s="180"/>
      <c r="J74" s="181">
        <f>J468</f>
        <v>0</v>
      </c>
      <c r="K74" s="177"/>
      <c r="L74" s="182"/>
    </row>
    <row r="75" s="8" customFormat="1" ht="19.92" customHeight="1">
      <c r="B75" s="176"/>
      <c r="C75" s="177"/>
      <c r="D75" s="178" t="s">
        <v>503</v>
      </c>
      <c r="E75" s="179"/>
      <c r="F75" s="179"/>
      <c r="G75" s="179"/>
      <c r="H75" s="179"/>
      <c r="I75" s="180"/>
      <c r="J75" s="181">
        <f>J488</f>
        <v>0</v>
      </c>
      <c r="K75" s="177"/>
      <c r="L75" s="182"/>
    </row>
    <row r="76" s="7" customFormat="1" ht="24.96" customHeight="1">
      <c r="B76" s="169"/>
      <c r="C76" s="170"/>
      <c r="D76" s="171" t="s">
        <v>123</v>
      </c>
      <c r="E76" s="172"/>
      <c r="F76" s="172"/>
      <c r="G76" s="172"/>
      <c r="H76" s="172"/>
      <c r="I76" s="173"/>
      <c r="J76" s="174">
        <f>J496</f>
        <v>0</v>
      </c>
      <c r="K76" s="170"/>
      <c r="L76" s="175"/>
    </row>
    <row r="77" s="8" customFormat="1" ht="19.92" customHeight="1">
      <c r="B77" s="176"/>
      <c r="C77" s="177"/>
      <c r="D77" s="178" t="s">
        <v>124</v>
      </c>
      <c r="E77" s="179"/>
      <c r="F77" s="179"/>
      <c r="G77" s="179"/>
      <c r="H77" s="179"/>
      <c r="I77" s="180"/>
      <c r="J77" s="181">
        <f>J497</f>
        <v>0</v>
      </c>
      <c r="K77" s="177"/>
      <c r="L77" s="182"/>
    </row>
    <row r="78" s="1" customFormat="1" ht="21.84" customHeight="1">
      <c r="B78" s="38"/>
      <c r="C78" s="39"/>
      <c r="D78" s="39"/>
      <c r="E78" s="39"/>
      <c r="F78" s="39"/>
      <c r="G78" s="39"/>
      <c r="H78" s="39"/>
      <c r="I78" s="132"/>
      <c r="J78" s="39"/>
      <c r="K78" s="39"/>
      <c r="L78" s="43"/>
    </row>
    <row r="79" s="1" customFormat="1" ht="6.96" customHeight="1">
      <c r="B79" s="57"/>
      <c r="C79" s="58"/>
      <c r="D79" s="58"/>
      <c r="E79" s="58"/>
      <c r="F79" s="58"/>
      <c r="G79" s="58"/>
      <c r="H79" s="58"/>
      <c r="I79" s="159"/>
      <c r="J79" s="58"/>
      <c r="K79" s="58"/>
      <c r="L79" s="43"/>
    </row>
    <row r="83" s="1" customFormat="1" ht="6.96" customHeight="1">
      <c r="B83" s="59"/>
      <c r="C83" s="60"/>
      <c r="D83" s="60"/>
      <c r="E83" s="60"/>
      <c r="F83" s="60"/>
      <c r="G83" s="60"/>
      <c r="H83" s="60"/>
      <c r="I83" s="162"/>
      <c r="J83" s="60"/>
      <c r="K83" s="60"/>
      <c r="L83" s="43"/>
    </row>
    <row r="84" s="1" customFormat="1" ht="24.96" customHeight="1">
      <c r="B84" s="38"/>
      <c r="C84" s="22" t="s">
        <v>125</v>
      </c>
      <c r="D84" s="39"/>
      <c r="E84" s="39"/>
      <c r="F84" s="39"/>
      <c r="G84" s="39"/>
      <c r="H84" s="39"/>
      <c r="I84" s="132"/>
      <c r="J84" s="39"/>
      <c r="K84" s="39"/>
      <c r="L84" s="43"/>
    </row>
    <row r="85" s="1" customFormat="1" ht="6.96" customHeight="1">
      <c r="B85" s="38"/>
      <c r="C85" s="39"/>
      <c r="D85" s="39"/>
      <c r="E85" s="39"/>
      <c r="F85" s="39"/>
      <c r="G85" s="39"/>
      <c r="H85" s="39"/>
      <c r="I85" s="132"/>
      <c r="J85" s="39"/>
      <c r="K85" s="39"/>
      <c r="L85" s="43"/>
    </row>
    <row r="86" s="1" customFormat="1" ht="12" customHeight="1">
      <c r="B86" s="38"/>
      <c r="C86" s="31" t="s">
        <v>16</v>
      </c>
      <c r="D86" s="39"/>
      <c r="E86" s="39"/>
      <c r="F86" s="39"/>
      <c r="G86" s="39"/>
      <c r="H86" s="39"/>
      <c r="I86" s="132"/>
      <c r="J86" s="39"/>
      <c r="K86" s="39"/>
      <c r="L86" s="43"/>
    </row>
    <row r="87" s="1" customFormat="1" ht="16.5" customHeight="1">
      <c r="B87" s="38"/>
      <c r="C87" s="39"/>
      <c r="D87" s="39"/>
      <c r="E87" s="163" t="str">
        <f>E7</f>
        <v>Realizace úspor energie - OLÚ Jevíčko, Pavilon S+koridor, 9.5.2019</v>
      </c>
      <c r="F87" s="31"/>
      <c r="G87" s="31"/>
      <c r="H87" s="31"/>
      <c r="I87" s="132"/>
      <c r="J87" s="39"/>
      <c r="K87" s="39"/>
      <c r="L87" s="43"/>
    </row>
    <row r="88" s="1" customFormat="1" ht="12" customHeight="1">
      <c r="B88" s="38"/>
      <c r="C88" s="31" t="s">
        <v>104</v>
      </c>
      <c r="D88" s="39"/>
      <c r="E88" s="39"/>
      <c r="F88" s="39"/>
      <c r="G88" s="39"/>
      <c r="H88" s="39"/>
      <c r="I88" s="132"/>
      <c r="J88" s="39"/>
      <c r="K88" s="39"/>
      <c r="L88" s="43"/>
    </row>
    <row r="89" s="1" customFormat="1" ht="16.5" customHeight="1">
      <c r="B89" s="38"/>
      <c r="C89" s="39"/>
      <c r="D89" s="39"/>
      <c r="E89" s="64" t="str">
        <f>E9</f>
        <v>SO 02 - SO 02 Pavilon S</v>
      </c>
      <c r="F89" s="39"/>
      <c r="G89" s="39"/>
      <c r="H89" s="39"/>
      <c r="I89" s="132"/>
      <c r="J89" s="39"/>
      <c r="K89" s="39"/>
      <c r="L89" s="43"/>
    </row>
    <row r="90" s="1" customFormat="1" ht="6.96" customHeight="1">
      <c r="B90" s="38"/>
      <c r="C90" s="39"/>
      <c r="D90" s="39"/>
      <c r="E90" s="39"/>
      <c r="F90" s="39"/>
      <c r="G90" s="39"/>
      <c r="H90" s="39"/>
      <c r="I90" s="132"/>
      <c r="J90" s="39"/>
      <c r="K90" s="39"/>
      <c r="L90" s="43"/>
    </row>
    <row r="91" s="1" customFormat="1" ht="12" customHeight="1">
      <c r="B91" s="38"/>
      <c r="C91" s="31" t="s">
        <v>24</v>
      </c>
      <c r="D91" s="39"/>
      <c r="E91" s="39"/>
      <c r="F91" s="26" t="str">
        <f>F12</f>
        <v>Jevíčko</v>
      </c>
      <c r="G91" s="39"/>
      <c r="H91" s="39"/>
      <c r="I91" s="134" t="s">
        <v>26</v>
      </c>
      <c r="J91" s="67" t="str">
        <f>IF(J12="","",J12)</f>
        <v>17. 1. 2019</v>
      </c>
      <c r="K91" s="39"/>
      <c r="L91" s="43"/>
    </row>
    <row r="92" s="1" customFormat="1" ht="6.96" customHeight="1">
      <c r="B92" s="38"/>
      <c r="C92" s="39"/>
      <c r="D92" s="39"/>
      <c r="E92" s="39"/>
      <c r="F92" s="39"/>
      <c r="G92" s="39"/>
      <c r="H92" s="39"/>
      <c r="I92" s="132"/>
      <c r="J92" s="39"/>
      <c r="K92" s="39"/>
      <c r="L92" s="43"/>
    </row>
    <row r="93" s="1" customFormat="1" ht="13.65" customHeight="1">
      <c r="B93" s="38"/>
      <c r="C93" s="31" t="s">
        <v>34</v>
      </c>
      <c r="D93" s="39"/>
      <c r="E93" s="39"/>
      <c r="F93" s="26" t="str">
        <f>E15</f>
        <v>Pardubický kraj</v>
      </c>
      <c r="G93" s="39"/>
      <c r="H93" s="39"/>
      <c r="I93" s="134" t="s">
        <v>40</v>
      </c>
      <c r="J93" s="36" t="str">
        <f>E21</f>
        <v>Projecticon s.r.o.</v>
      </c>
      <c r="K93" s="39"/>
      <c r="L93" s="43"/>
    </row>
    <row r="94" s="1" customFormat="1" ht="13.65" customHeight="1">
      <c r="B94" s="38"/>
      <c r="C94" s="31" t="s">
        <v>38</v>
      </c>
      <c r="D94" s="39"/>
      <c r="E94" s="39"/>
      <c r="F94" s="26" t="str">
        <f>IF(E18="","",E18)</f>
        <v>Vyplň údaj</v>
      </c>
      <c r="G94" s="39"/>
      <c r="H94" s="39"/>
      <c r="I94" s="134" t="s">
        <v>43</v>
      </c>
      <c r="J94" s="36" t="str">
        <f>E24</f>
        <v>Projecticon s.r.o.</v>
      </c>
      <c r="K94" s="39"/>
      <c r="L94" s="43"/>
    </row>
    <row r="95" s="1" customFormat="1" ht="10.32" customHeight="1">
      <c r="B95" s="38"/>
      <c r="C95" s="39"/>
      <c r="D95" s="39"/>
      <c r="E95" s="39"/>
      <c r="F95" s="39"/>
      <c r="G95" s="39"/>
      <c r="H95" s="39"/>
      <c r="I95" s="132"/>
      <c r="J95" s="39"/>
      <c r="K95" s="39"/>
      <c r="L95" s="43"/>
    </row>
    <row r="96" s="9" customFormat="1" ht="29.28" customHeight="1">
      <c r="B96" s="183"/>
      <c r="C96" s="184" t="s">
        <v>126</v>
      </c>
      <c r="D96" s="185" t="s">
        <v>65</v>
      </c>
      <c r="E96" s="185" t="s">
        <v>61</v>
      </c>
      <c r="F96" s="185" t="s">
        <v>62</v>
      </c>
      <c r="G96" s="185" t="s">
        <v>127</v>
      </c>
      <c r="H96" s="185" t="s">
        <v>128</v>
      </c>
      <c r="I96" s="186" t="s">
        <v>129</v>
      </c>
      <c r="J96" s="185" t="s">
        <v>108</v>
      </c>
      <c r="K96" s="187" t="s">
        <v>130</v>
      </c>
      <c r="L96" s="188"/>
      <c r="M96" s="88" t="s">
        <v>1</v>
      </c>
      <c r="N96" s="89" t="s">
        <v>50</v>
      </c>
      <c r="O96" s="89" t="s">
        <v>131</v>
      </c>
      <c r="P96" s="89" t="s">
        <v>132</v>
      </c>
      <c r="Q96" s="89" t="s">
        <v>133</v>
      </c>
      <c r="R96" s="89" t="s">
        <v>134</v>
      </c>
      <c r="S96" s="89" t="s">
        <v>135</v>
      </c>
      <c r="T96" s="90" t="s">
        <v>136</v>
      </c>
    </row>
    <row r="97" s="1" customFormat="1" ht="22.8" customHeight="1">
      <c r="B97" s="38"/>
      <c r="C97" s="95" t="s">
        <v>137</v>
      </c>
      <c r="D97" s="39"/>
      <c r="E97" s="39"/>
      <c r="F97" s="39"/>
      <c r="G97" s="39"/>
      <c r="H97" s="39"/>
      <c r="I97" s="132"/>
      <c r="J97" s="189">
        <f>BK97</f>
        <v>0</v>
      </c>
      <c r="K97" s="39"/>
      <c r="L97" s="43"/>
      <c r="M97" s="91"/>
      <c r="N97" s="92"/>
      <c r="O97" s="92"/>
      <c r="P97" s="190">
        <f>P98+P165+P496</f>
        <v>0</v>
      </c>
      <c r="Q97" s="92"/>
      <c r="R97" s="190">
        <f>R98+R165+R496</f>
        <v>32.179274100000001</v>
      </c>
      <c r="S97" s="92"/>
      <c r="T97" s="191">
        <f>T98+T165+T496</f>
        <v>55.912545999999999</v>
      </c>
      <c r="AT97" s="16" t="s">
        <v>79</v>
      </c>
      <c r="AU97" s="16" t="s">
        <v>110</v>
      </c>
      <c r="BK97" s="192">
        <f>BK98+BK165+BK496</f>
        <v>0</v>
      </c>
    </row>
    <row r="98" s="10" customFormat="1" ht="25.92" customHeight="1">
      <c r="B98" s="193"/>
      <c r="C98" s="194"/>
      <c r="D98" s="195" t="s">
        <v>79</v>
      </c>
      <c r="E98" s="196" t="s">
        <v>138</v>
      </c>
      <c r="F98" s="196" t="s">
        <v>139</v>
      </c>
      <c r="G98" s="194"/>
      <c r="H98" s="194"/>
      <c r="I98" s="197"/>
      <c r="J98" s="198">
        <f>BK98</f>
        <v>0</v>
      </c>
      <c r="K98" s="194"/>
      <c r="L98" s="199"/>
      <c r="M98" s="200"/>
      <c r="N98" s="201"/>
      <c r="O98" s="201"/>
      <c r="P98" s="202">
        <f>P99+P119+P155+P163</f>
        <v>0</v>
      </c>
      <c r="Q98" s="201"/>
      <c r="R98" s="202">
        <f>R99+R119+R155+R163</f>
        <v>7.1333650000000004</v>
      </c>
      <c r="S98" s="201"/>
      <c r="T98" s="203">
        <f>T99+T119+T155+T163</f>
        <v>6.4637459999999995</v>
      </c>
      <c r="AR98" s="204" t="s">
        <v>23</v>
      </c>
      <c r="AT98" s="205" t="s">
        <v>79</v>
      </c>
      <c r="AU98" s="205" t="s">
        <v>80</v>
      </c>
      <c r="AY98" s="204" t="s">
        <v>140</v>
      </c>
      <c r="BK98" s="206">
        <f>BK99+BK119+BK155+BK163</f>
        <v>0</v>
      </c>
    </row>
    <row r="99" s="10" customFormat="1" ht="22.8" customHeight="1">
      <c r="B99" s="193"/>
      <c r="C99" s="194"/>
      <c r="D99" s="195" t="s">
        <v>79</v>
      </c>
      <c r="E99" s="207" t="s">
        <v>141</v>
      </c>
      <c r="F99" s="207" t="s">
        <v>142</v>
      </c>
      <c r="G99" s="194"/>
      <c r="H99" s="194"/>
      <c r="I99" s="197"/>
      <c r="J99" s="208">
        <f>BK99</f>
        <v>0</v>
      </c>
      <c r="K99" s="194"/>
      <c r="L99" s="199"/>
      <c r="M99" s="200"/>
      <c r="N99" s="201"/>
      <c r="O99" s="201"/>
      <c r="P99" s="202">
        <f>SUM(P100:P118)</f>
        <v>0</v>
      </c>
      <c r="Q99" s="201"/>
      <c r="R99" s="202">
        <f>SUM(R100:R118)</f>
        <v>7.0824100000000003</v>
      </c>
      <c r="S99" s="201"/>
      <c r="T99" s="203">
        <f>SUM(T100:T118)</f>
        <v>0</v>
      </c>
      <c r="AR99" s="204" t="s">
        <v>23</v>
      </c>
      <c r="AT99" s="205" t="s">
        <v>79</v>
      </c>
      <c r="AU99" s="205" t="s">
        <v>23</v>
      </c>
      <c r="AY99" s="204" t="s">
        <v>140</v>
      </c>
      <c r="BK99" s="206">
        <f>SUM(BK100:BK118)</f>
        <v>0</v>
      </c>
    </row>
    <row r="100" s="1" customFormat="1" ht="16.5" customHeight="1">
      <c r="B100" s="38"/>
      <c r="C100" s="209" t="s">
        <v>23</v>
      </c>
      <c r="D100" s="209" t="s">
        <v>143</v>
      </c>
      <c r="E100" s="210" t="s">
        <v>151</v>
      </c>
      <c r="F100" s="211" t="s">
        <v>152</v>
      </c>
      <c r="G100" s="212" t="s">
        <v>146</v>
      </c>
      <c r="H100" s="213">
        <v>98</v>
      </c>
      <c r="I100" s="214"/>
      <c r="J100" s="215">
        <f>ROUND(I100*H100,2)</f>
        <v>0</v>
      </c>
      <c r="K100" s="211" t="s">
        <v>147</v>
      </c>
      <c r="L100" s="43"/>
      <c r="M100" s="216" t="s">
        <v>1</v>
      </c>
      <c r="N100" s="217" t="s">
        <v>51</v>
      </c>
      <c r="O100" s="79"/>
      <c r="P100" s="218">
        <f>O100*H100</f>
        <v>0</v>
      </c>
      <c r="Q100" s="218">
        <v>0.033579999999999999</v>
      </c>
      <c r="R100" s="218">
        <f>Q100*H100</f>
        <v>3.2908399999999998</v>
      </c>
      <c r="S100" s="218">
        <v>0</v>
      </c>
      <c r="T100" s="219">
        <f>S100*H100</f>
        <v>0</v>
      </c>
      <c r="AR100" s="16" t="s">
        <v>98</v>
      </c>
      <c r="AT100" s="16" t="s">
        <v>143</v>
      </c>
      <c r="AU100" s="16" t="s">
        <v>89</v>
      </c>
      <c r="AY100" s="16" t="s">
        <v>140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16" t="s">
        <v>23</v>
      </c>
      <c r="BK100" s="220">
        <f>ROUND(I100*H100,2)</f>
        <v>0</v>
      </c>
      <c r="BL100" s="16" t="s">
        <v>98</v>
      </c>
      <c r="BM100" s="16" t="s">
        <v>504</v>
      </c>
    </row>
    <row r="101" s="11" customFormat="1">
      <c r="B101" s="221"/>
      <c r="C101" s="222"/>
      <c r="D101" s="223" t="s">
        <v>149</v>
      </c>
      <c r="E101" s="224" t="s">
        <v>1</v>
      </c>
      <c r="F101" s="225" t="s">
        <v>505</v>
      </c>
      <c r="G101" s="222"/>
      <c r="H101" s="226">
        <v>98</v>
      </c>
      <c r="I101" s="227"/>
      <c r="J101" s="222"/>
      <c r="K101" s="222"/>
      <c r="L101" s="228"/>
      <c r="M101" s="229"/>
      <c r="N101" s="230"/>
      <c r="O101" s="230"/>
      <c r="P101" s="230"/>
      <c r="Q101" s="230"/>
      <c r="R101" s="230"/>
      <c r="S101" s="230"/>
      <c r="T101" s="231"/>
      <c r="AT101" s="232" t="s">
        <v>149</v>
      </c>
      <c r="AU101" s="232" t="s">
        <v>89</v>
      </c>
      <c r="AV101" s="11" t="s">
        <v>89</v>
      </c>
      <c r="AW101" s="11" t="s">
        <v>42</v>
      </c>
      <c r="AX101" s="11" t="s">
        <v>23</v>
      </c>
      <c r="AY101" s="232" t="s">
        <v>140</v>
      </c>
    </row>
    <row r="102" s="1" customFormat="1" ht="16.5" customHeight="1">
      <c r="B102" s="38"/>
      <c r="C102" s="209" t="s">
        <v>89</v>
      </c>
      <c r="D102" s="209" t="s">
        <v>143</v>
      </c>
      <c r="E102" s="210" t="s">
        <v>506</v>
      </c>
      <c r="F102" s="211" t="s">
        <v>507</v>
      </c>
      <c r="G102" s="212" t="s">
        <v>146</v>
      </c>
      <c r="H102" s="213">
        <v>650</v>
      </c>
      <c r="I102" s="214"/>
      <c r="J102" s="215">
        <f>ROUND(I102*H102,2)</f>
        <v>0</v>
      </c>
      <c r="K102" s="211" t="s">
        <v>147</v>
      </c>
      <c r="L102" s="43"/>
      <c r="M102" s="216" t="s">
        <v>1</v>
      </c>
      <c r="N102" s="217" t="s">
        <v>51</v>
      </c>
      <c r="O102" s="79"/>
      <c r="P102" s="218">
        <f>O102*H102</f>
        <v>0</v>
      </c>
      <c r="Q102" s="218">
        <v>0.0051999999999999998</v>
      </c>
      <c r="R102" s="218">
        <f>Q102*H102</f>
        <v>3.3799999999999999</v>
      </c>
      <c r="S102" s="218">
        <v>0</v>
      </c>
      <c r="T102" s="219">
        <f>S102*H102</f>
        <v>0</v>
      </c>
      <c r="AR102" s="16" t="s">
        <v>98</v>
      </c>
      <c r="AT102" s="16" t="s">
        <v>143</v>
      </c>
      <c r="AU102" s="16" t="s">
        <v>89</v>
      </c>
      <c r="AY102" s="16" t="s">
        <v>140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16" t="s">
        <v>23</v>
      </c>
      <c r="BK102" s="220">
        <f>ROUND(I102*H102,2)</f>
        <v>0</v>
      </c>
      <c r="BL102" s="16" t="s">
        <v>98</v>
      </c>
      <c r="BM102" s="16" t="s">
        <v>508</v>
      </c>
    </row>
    <row r="103" s="11" customFormat="1">
      <c r="B103" s="221"/>
      <c r="C103" s="222"/>
      <c r="D103" s="223" t="s">
        <v>149</v>
      </c>
      <c r="E103" s="224" t="s">
        <v>1</v>
      </c>
      <c r="F103" s="225" t="s">
        <v>509</v>
      </c>
      <c r="G103" s="222"/>
      <c r="H103" s="226">
        <v>650</v>
      </c>
      <c r="I103" s="227"/>
      <c r="J103" s="222"/>
      <c r="K103" s="222"/>
      <c r="L103" s="228"/>
      <c r="M103" s="229"/>
      <c r="N103" s="230"/>
      <c r="O103" s="230"/>
      <c r="P103" s="230"/>
      <c r="Q103" s="230"/>
      <c r="R103" s="230"/>
      <c r="S103" s="230"/>
      <c r="T103" s="231"/>
      <c r="AT103" s="232" t="s">
        <v>149</v>
      </c>
      <c r="AU103" s="232" t="s">
        <v>89</v>
      </c>
      <c r="AV103" s="11" t="s">
        <v>89</v>
      </c>
      <c r="AW103" s="11" t="s">
        <v>42</v>
      </c>
      <c r="AX103" s="11" t="s">
        <v>23</v>
      </c>
      <c r="AY103" s="232" t="s">
        <v>140</v>
      </c>
    </row>
    <row r="104" s="1" customFormat="1" ht="16.5" customHeight="1">
      <c r="B104" s="38"/>
      <c r="C104" s="209" t="s">
        <v>155</v>
      </c>
      <c r="D104" s="209" t="s">
        <v>143</v>
      </c>
      <c r="E104" s="210" t="s">
        <v>156</v>
      </c>
      <c r="F104" s="211" t="s">
        <v>157</v>
      </c>
      <c r="G104" s="212" t="s">
        <v>158</v>
      </c>
      <c r="H104" s="213">
        <v>274.38</v>
      </c>
      <c r="I104" s="214"/>
      <c r="J104" s="215">
        <f>ROUND(I104*H104,2)</f>
        <v>0</v>
      </c>
      <c r="K104" s="211" t="s">
        <v>147</v>
      </c>
      <c r="L104" s="43"/>
      <c r="M104" s="216" t="s">
        <v>1</v>
      </c>
      <c r="N104" s="217" t="s">
        <v>51</v>
      </c>
      <c r="O104" s="79"/>
      <c r="P104" s="218">
        <f>O104*H104</f>
        <v>0</v>
      </c>
      <c r="Q104" s="218">
        <v>0.0015</v>
      </c>
      <c r="R104" s="218">
        <f>Q104*H104</f>
        <v>0.41156999999999999</v>
      </c>
      <c r="S104" s="218">
        <v>0</v>
      </c>
      <c r="T104" s="219">
        <f>S104*H104</f>
        <v>0</v>
      </c>
      <c r="AR104" s="16" t="s">
        <v>98</v>
      </c>
      <c r="AT104" s="16" t="s">
        <v>143</v>
      </c>
      <c r="AU104" s="16" t="s">
        <v>89</v>
      </c>
      <c r="AY104" s="16" t="s">
        <v>140</v>
      </c>
      <c r="BE104" s="220">
        <f>IF(N104="základní",J104,0)</f>
        <v>0</v>
      </c>
      <c r="BF104" s="220">
        <f>IF(N104="snížená",J104,0)</f>
        <v>0</v>
      </c>
      <c r="BG104" s="220">
        <f>IF(N104="zákl. přenesená",J104,0)</f>
        <v>0</v>
      </c>
      <c r="BH104" s="220">
        <f>IF(N104="sníž. přenesená",J104,0)</f>
        <v>0</v>
      </c>
      <c r="BI104" s="220">
        <f>IF(N104="nulová",J104,0)</f>
        <v>0</v>
      </c>
      <c r="BJ104" s="16" t="s">
        <v>23</v>
      </c>
      <c r="BK104" s="220">
        <f>ROUND(I104*H104,2)</f>
        <v>0</v>
      </c>
      <c r="BL104" s="16" t="s">
        <v>98</v>
      </c>
      <c r="BM104" s="16" t="s">
        <v>510</v>
      </c>
    </row>
    <row r="105" s="12" customFormat="1">
      <c r="B105" s="233"/>
      <c r="C105" s="234"/>
      <c r="D105" s="223" t="s">
        <v>149</v>
      </c>
      <c r="E105" s="235" t="s">
        <v>1</v>
      </c>
      <c r="F105" s="236" t="s">
        <v>511</v>
      </c>
      <c r="G105" s="234"/>
      <c r="H105" s="235" t="s">
        <v>1</v>
      </c>
      <c r="I105" s="237"/>
      <c r="J105" s="234"/>
      <c r="K105" s="234"/>
      <c r="L105" s="238"/>
      <c r="M105" s="239"/>
      <c r="N105" s="240"/>
      <c r="O105" s="240"/>
      <c r="P105" s="240"/>
      <c r="Q105" s="240"/>
      <c r="R105" s="240"/>
      <c r="S105" s="240"/>
      <c r="T105" s="241"/>
      <c r="AT105" s="242" t="s">
        <v>149</v>
      </c>
      <c r="AU105" s="242" t="s">
        <v>89</v>
      </c>
      <c r="AV105" s="12" t="s">
        <v>23</v>
      </c>
      <c r="AW105" s="12" t="s">
        <v>42</v>
      </c>
      <c r="AX105" s="12" t="s">
        <v>80</v>
      </c>
      <c r="AY105" s="242" t="s">
        <v>140</v>
      </c>
    </row>
    <row r="106" s="12" customFormat="1">
      <c r="B106" s="233"/>
      <c r="C106" s="234"/>
      <c r="D106" s="223" t="s">
        <v>149</v>
      </c>
      <c r="E106" s="235" t="s">
        <v>1</v>
      </c>
      <c r="F106" s="236" t="s">
        <v>512</v>
      </c>
      <c r="G106" s="234"/>
      <c r="H106" s="235" t="s">
        <v>1</v>
      </c>
      <c r="I106" s="237"/>
      <c r="J106" s="234"/>
      <c r="K106" s="234"/>
      <c r="L106" s="238"/>
      <c r="M106" s="239"/>
      <c r="N106" s="240"/>
      <c r="O106" s="240"/>
      <c r="P106" s="240"/>
      <c r="Q106" s="240"/>
      <c r="R106" s="240"/>
      <c r="S106" s="240"/>
      <c r="T106" s="241"/>
      <c r="AT106" s="242" t="s">
        <v>149</v>
      </c>
      <c r="AU106" s="242" t="s">
        <v>89</v>
      </c>
      <c r="AV106" s="12" t="s">
        <v>23</v>
      </c>
      <c r="AW106" s="12" t="s">
        <v>42</v>
      </c>
      <c r="AX106" s="12" t="s">
        <v>80</v>
      </c>
      <c r="AY106" s="242" t="s">
        <v>140</v>
      </c>
    </row>
    <row r="107" s="11" customFormat="1">
      <c r="B107" s="221"/>
      <c r="C107" s="222"/>
      <c r="D107" s="223" t="s">
        <v>149</v>
      </c>
      <c r="E107" s="224" t="s">
        <v>1</v>
      </c>
      <c r="F107" s="225" t="s">
        <v>513</v>
      </c>
      <c r="G107" s="222"/>
      <c r="H107" s="226">
        <v>7.0199999999999996</v>
      </c>
      <c r="I107" s="227"/>
      <c r="J107" s="222"/>
      <c r="K107" s="222"/>
      <c r="L107" s="228"/>
      <c r="M107" s="229"/>
      <c r="N107" s="230"/>
      <c r="O107" s="230"/>
      <c r="P107" s="230"/>
      <c r="Q107" s="230"/>
      <c r="R107" s="230"/>
      <c r="S107" s="230"/>
      <c r="T107" s="231"/>
      <c r="AT107" s="232" t="s">
        <v>149</v>
      </c>
      <c r="AU107" s="232" t="s">
        <v>89</v>
      </c>
      <c r="AV107" s="11" t="s">
        <v>89</v>
      </c>
      <c r="AW107" s="11" t="s">
        <v>42</v>
      </c>
      <c r="AX107" s="11" t="s">
        <v>80</v>
      </c>
      <c r="AY107" s="232" t="s">
        <v>140</v>
      </c>
    </row>
    <row r="108" s="12" customFormat="1">
      <c r="B108" s="233"/>
      <c r="C108" s="234"/>
      <c r="D108" s="223" t="s">
        <v>149</v>
      </c>
      <c r="E108" s="235" t="s">
        <v>1</v>
      </c>
      <c r="F108" s="236" t="s">
        <v>514</v>
      </c>
      <c r="G108" s="234"/>
      <c r="H108" s="235" t="s">
        <v>1</v>
      </c>
      <c r="I108" s="237"/>
      <c r="J108" s="234"/>
      <c r="K108" s="234"/>
      <c r="L108" s="238"/>
      <c r="M108" s="239"/>
      <c r="N108" s="240"/>
      <c r="O108" s="240"/>
      <c r="P108" s="240"/>
      <c r="Q108" s="240"/>
      <c r="R108" s="240"/>
      <c r="S108" s="240"/>
      <c r="T108" s="241"/>
      <c r="AT108" s="242" t="s">
        <v>149</v>
      </c>
      <c r="AU108" s="242" t="s">
        <v>89</v>
      </c>
      <c r="AV108" s="12" t="s">
        <v>23</v>
      </c>
      <c r="AW108" s="12" t="s">
        <v>42</v>
      </c>
      <c r="AX108" s="12" t="s">
        <v>80</v>
      </c>
      <c r="AY108" s="242" t="s">
        <v>140</v>
      </c>
    </row>
    <row r="109" s="11" customFormat="1">
      <c r="B109" s="221"/>
      <c r="C109" s="222"/>
      <c r="D109" s="223" t="s">
        <v>149</v>
      </c>
      <c r="E109" s="224" t="s">
        <v>1</v>
      </c>
      <c r="F109" s="225" t="s">
        <v>515</v>
      </c>
      <c r="G109" s="222"/>
      <c r="H109" s="226">
        <v>131.56</v>
      </c>
      <c r="I109" s="227"/>
      <c r="J109" s="222"/>
      <c r="K109" s="222"/>
      <c r="L109" s="228"/>
      <c r="M109" s="229"/>
      <c r="N109" s="230"/>
      <c r="O109" s="230"/>
      <c r="P109" s="230"/>
      <c r="Q109" s="230"/>
      <c r="R109" s="230"/>
      <c r="S109" s="230"/>
      <c r="T109" s="231"/>
      <c r="AT109" s="232" t="s">
        <v>149</v>
      </c>
      <c r="AU109" s="232" t="s">
        <v>89</v>
      </c>
      <c r="AV109" s="11" t="s">
        <v>89</v>
      </c>
      <c r="AW109" s="11" t="s">
        <v>42</v>
      </c>
      <c r="AX109" s="11" t="s">
        <v>80</v>
      </c>
      <c r="AY109" s="232" t="s">
        <v>140</v>
      </c>
    </row>
    <row r="110" s="11" customFormat="1">
      <c r="B110" s="221"/>
      <c r="C110" s="222"/>
      <c r="D110" s="223" t="s">
        <v>149</v>
      </c>
      <c r="E110" s="224" t="s">
        <v>1</v>
      </c>
      <c r="F110" s="225" t="s">
        <v>516</v>
      </c>
      <c r="G110" s="222"/>
      <c r="H110" s="226">
        <v>9.3800000000000008</v>
      </c>
      <c r="I110" s="227"/>
      <c r="J110" s="222"/>
      <c r="K110" s="222"/>
      <c r="L110" s="228"/>
      <c r="M110" s="229"/>
      <c r="N110" s="230"/>
      <c r="O110" s="230"/>
      <c r="P110" s="230"/>
      <c r="Q110" s="230"/>
      <c r="R110" s="230"/>
      <c r="S110" s="230"/>
      <c r="T110" s="231"/>
      <c r="AT110" s="232" t="s">
        <v>149</v>
      </c>
      <c r="AU110" s="232" t="s">
        <v>89</v>
      </c>
      <c r="AV110" s="11" t="s">
        <v>89</v>
      </c>
      <c r="AW110" s="11" t="s">
        <v>42</v>
      </c>
      <c r="AX110" s="11" t="s">
        <v>80</v>
      </c>
      <c r="AY110" s="232" t="s">
        <v>140</v>
      </c>
    </row>
    <row r="111" s="12" customFormat="1">
      <c r="B111" s="233"/>
      <c r="C111" s="234"/>
      <c r="D111" s="223" t="s">
        <v>149</v>
      </c>
      <c r="E111" s="235" t="s">
        <v>1</v>
      </c>
      <c r="F111" s="236" t="s">
        <v>517</v>
      </c>
      <c r="G111" s="234"/>
      <c r="H111" s="235" t="s">
        <v>1</v>
      </c>
      <c r="I111" s="237"/>
      <c r="J111" s="234"/>
      <c r="K111" s="234"/>
      <c r="L111" s="238"/>
      <c r="M111" s="239"/>
      <c r="N111" s="240"/>
      <c r="O111" s="240"/>
      <c r="P111" s="240"/>
      <c r="Q111" s="240"/>
      <c r="R111" s="240"/>
      <c r="S111" s="240"/>
      <c r="T111" s="241"/>
      <c r="AT111" s="242" t="s">
        <v>149</v>
      </c>
      <c r="AU111" s="242" t="s">
        <v>89</v>
      </c>
      <c r="AV111" s="12" t="s">
        <v>23</v>
      </c>
      <c r="AW111" s="12" t="s">
        <v>42</v>
      </c>
      <c r="AX111" s="12" t="s">
        <v>80</v>
      </c>
      <c r="AY111" s="242" t="s">
        <v>140</v>
      </c>
    </row>
    <row r="112" s="12" customFormat="1">
      <c r="B112" s="233"/>
      <c r="C112" s="234"/>
      <c r="D112" s="223" t="s">
        <v>149</v>
      </c>
      <c r="E112" s="235" t="s">
        <v>1</v>
      </c>
      <c r="F112" s="236" t="s">
        <v>518</v>
      </c>
      <c r="G112" s="234"/>
      <c r="H112" s="235" t="s">
        <v>1</v>
      </c>
      <c r="I112" s="237"/>
      <c r="J112" s="234"/>
      <c r="K112" s="234"/>
      <c r="L112" s="238"/>
      <c r="M112" s="239"/>
      <c r="N112" s="240"/>
      <c r="O112" s="240"/>
      <c r="P112" s="240"/>
      <c r="Q112" s="240"/>
      <c r="R112" s="240"/>
      <c r="S112" s="240"/>
      <c r="T112" s="241"/>
      <c r="AT112" s="242" t="s">
        <v>149</v>
      </c>
      <c r="AU112" s="242" t="s">
        <v>89</v>
      </c>
      <c r="AV112" s="12" t="s">
        <v>23</v>
      </c>
      <c r="AW112" s="12" t="s">
        <v>42</v>
      </c>
      <c r="AX112" s="12" t="s">
        <v>80</v>
      </c>
      <c r="AY112" s="242" t="s">
        <v>140</v>
      </c>
    </row>
    <row r="113" s="11" customFormat="1">
      <c r="B113" s="221"/>
      <c r="C113" s="222"/>
      <c r="D113" s="223" t="s">
        <v>149</v>
      </c>
      <c r="E113" s="224" t="s">
        <v>1</v>
      </c>
      <c r="F113" s="225" t="s">
        <v>519</v>
      </c>
      <c r="G113" s="222"/>
      <c r="H113" s="226">
        <v>92.120000000000005</v>
      </c>
      <c r="I113" s="227"/>
      <c r="J113" s="222"/>
      <c r="K113" s="222"/>
      <c r="L113" s="228"/>
      <c r="M113" s="229"/>
      <c r="N113" s="230"/>
      <c r="O113" s="230"/>
      <c r="P113" s="230"/>
      <c r="Q113" s="230"/>
      <c r="R113" s="230"/>
      <c r="S113" s="230"/>
      <c r="T113" s="231"/>
      <c r="AT113" s="232" t="s">
        <v>149</v>
      </c>
      <c r="AU113" s="232" t="s">
        <v>89</v>
      </c>
      <c r="AV113" s="11" t="s">
        <v>89</v>
      </c>
      <c r="AW113" s="11" t="s">
        <v>42</v>
      </c>
      <c r="AX113" s="11" t="s">
        <v>80</v>
      </c>
      <c r="AY113" s="232" t="s">
        <v>140</v>
      </c>
    </row>
    <row r="114" s="11" customFormat="1">
      <c r="B114" s="221"/>
      <c r="C114" s="222"/>
      <c r="D114" s="223" t="s">
        <v>149</v>
      </c>
      <c r="E114" s="224" t="s">
        <v>1</v>
      </c>
      <c r="F114" s="225" t="s">
        <v>520</v>
      </c>
      <c r="G114" s="222"/>
      <c r="H114" s="226">
        <v>9.4600000000000009</v>
      </c>
      <c r="I114" s="227"/>
      <c r="J114" s="222"/>
      <c r="K114" s="222"/>
      <c r="L114" s="228"/>
      <c r="M114" s="229"/>
      <c r="N114" s="230"/>
      <c r="O114" s="230"/>
      <c r="P114" s="230"/>
      <c r="Q114" s="230"/>
      <c r="R114" s="230"/>
      <c r="S114" s="230"/>
      <c r="T114" s="231"/>
      <c r="AT114" s="232" t="s">
        <v>149</v>
      </c>
      <c r="AU114" s="232" t="s">
        <v>89</v>
      </c>
      <c r="AV114" s="11" t="s">
        <v>89</v>
      </c>
      <c r="AW114" s="11" t="s">
        <v>42</v>
      </c>
      <c r="AX114" s="11" t="s">
        <v>80</v>
      </c>
      <c r="AY114" s="232" t="s">
        <v>140</v>
      </c>
    </row>
    <row r="115" s="12" customFormat="1">
      <c r="B115" s="233"/>
      <c r="C115" s="234"/>
      <c r="D115" s="223" t="s">
        <v>149</v>
      </c>
      <c r="E115" s="235" t="s">
        <v>1</v>
      </c>
      <c r="F115" s="236" t="s">
        <v>521</v>
      </c>
      <c r="G115" s="234"/>
      <c r="H115" s="235" t="s">
        <v>1</v>
      </c>
      <c r="I115" s="237"/>
      <c r="J115" s="234"/>
      <c r="K115" s="234"/>
      <c r="L115" s="238"/>
      <c r="M115" s="239"/>
      <c r="N115" s="240"/>
      <c r="O115" s="240"/>
      <c r="P115" s="240"/>
      <c r="Q115" s="240"/>
      <c r="R115" s="240"/>
      <c r="S115" s="240"/>
      <c r="T115" s="241"/>
      <c r="AT115" s="242" t="s">
        <v>149</v>
      </c>
      <c r="AU115" s="242" t="s">
        <v>89</v>
      </c>
      <c r="AV115" s="12" t="s">
        <v>23</v>
      </c>
      <c r="AW115" s="12" t="s">
        <v>42</v>
      </c>
      <c r="AX115" s="12" t="s">
        <v>80</v>
      </c>
      <c r="AY115" s="242" t="s">
        <v>140</v>
      </c>
    </row>
    <row r="116" s="11" customFormat="1">
      <c r="B116" s="221"/>
      <c r="C116" s="222"/>
      <c r="D116" s="223" t="s">
        <v>149</v>
      </c>
      <c r="E116" s="224" t="s">
        <v>1</v>
      </c>
      <c r="F116" s="225" t="s">
        <v>522</v>
      </c>
      <c r="G116" s="222"/>
      <c r="H116" s="226">
        <v>24.84</v>
      </c>
      <c r="I116" s="227"/>
      <c r="J116" s="222"/>
      <c r="K116" s="222"/>
      <c r="L116" s="228"/>
      <c r="M116" s="229"/>
      <c r="N116" s="230"/>
      <c r="O116" s="230"/>
      <c r="P116" s="230"/>
      <c r="Q116" s="230"/>
      <c r="R116" s="230"/>
      <c r="S116" s="230"/>
      <c r="T116" s="231"/>
      <c r="AT116" s="232" t="s">
        <v>149</v>
      </c>
      <c r="AU116" s="232" t="s">
        <v>89</v>
      </c>
      <c r="AV116" s="11" t="s">
        <v>89</v>
      </c>
      <c r="AW116" s="11" t="s">
        <v>42</v>
      </c>
      <c r="AX116" s="11" t="s">
        <v>80</v>
      </c>
      <c r="AY116" s="232" t="s">
        <v>140</v>
      </c>
    </row>
    <row r="117" s="13" customFormat="1">
      <c r="B117" s="243"/>
      <c r="C117" s="244"/>
      <c r="D117" s="223" t="s">
        <v>149</v>
      </c>
      <c r="E117" s="245" t="s">
        <v>1</v>
      </c>
      <c r="F117" s="246" t="s">
        <v>179</v>
      </c>
      <c r="G117" s="244"/>
      <c r="H117" s="247">
        <v>274.38</v>
      </c>
      <c r="I117" s="248"/>
      <c r="J117" s="244"/>
      <c r="K117" s="244"/>
      <c r="L117" s="249"/>
      <c r="M117" s="250"/>
      <c r="N117" s="251"/>
      <c r="O117" s="251"/>
      <c r="P117" s="251"/>
      <c r="Q117" s="251"/>
      <c r="R117" s="251"/>
      <c r="S117" s="251"/>
      <c r="T117" s="252"/>
      <c r="AT117" s="253" t="s">
        <v>149</v>
      </c>
      <c r="AU117" s="253" t="s">
        <v>89</v>
      </c>
      <c r="AV117" s="13" t="s">
        <v>98</v>
      </c>
      <c r="AW117" s="13" t="s">
        <v>42</v>
      </c>
      <c r="AX117" s="13" t="s">
        <v>23</v>
      </c>
      <c r="AY117" s="253" t="s">
        <v>140</v>
      </c>
    </row>
    <row r="118" s="1" customFormat="1" ht="16.5" customHeight="1">
      <c r="B118" s="38"/>
      <c r="C118" s="209" t="s">
        <v>98</v>
      </c>
      <c r="D118" s="209" t="s">
        <v>143</v>
      </c>
      <c r="E118" s="210" t="s">
        <v>161</v>
      </c>
      <c r="F118" s="211" t="s">
        <v>162</v>
      </c>
      <c r="G118" s="212" t="s">
        <v>146</v>
      </c>
      <c r="H118" s="213">
        <v>650</v>
      </c>
      <c r="I118" s="214"/>
      <c r="J118" s="215">
        <f>ROUND(I118*H118,2)</f>
        <v>0</v>
      </c>
      <c r="K118" s="211" t="s">
        <v>147</v>
      </c>
      <c r="L118" s="43"/>
      <c r="M118" s="216" t="s">
        <v>1</v>
      </c>
      <c r="N118" s="217" t="s">
        <v>51</v>
      </c>
      <c r="O118" s="79"/>
      <c r="P118" s="218">
        <f>O118*H118</f>
        <v>0</v>
      </c>
      <c r="Q118" s="218">
        <v>0</v>
      </c>
      <c r="R118" s="218">
        <f>Q118*H118</f>
        <v>0</v>
      </c>
      <c r="S118" s="218">
        <v>0</v>
      </c>
      <c r="T118" s="219">
        <f>S118*H118</f>
        <v>0</v>
      </c>
      <c r="AR118" s="16" t="s">
        <v>98</v>
      </c>
      <c r="AT118" s="16" t="s">
        <v>143</v>
      </c>
      <c r="AU118" s="16" t="s">
        <v>89</v>
      </c>
      <c r="AY118" s="16" t="s">
        <v>140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16" t="s">
        <v>23</v>
      </c>
      <c r="BK118" s="220">
        <f>ROUND(I118*H118,2)</f>
        <v>0</v>
      </c>
      <c r="BL118" s="16" t="s">
        <v>98</v>
      </c>
      <c r="BM118" s="16" t="s">
        <v>523</v>
      </c>
    </row>
    <row r="119" s="10" customFormat="1" ht="22.8" customHeight="1">
      <c r="B119" s="193"/>
      <c r="C119" s="194"/>
      <c r="D119" s="195" t="s">
        <v>79</v>
      </c>
      <c r="E119" s="207" t="s">
        <v>170</v>
      </c>
      <c r="F119" s="207" t="s">
        <v>171</v>
      </c>
      <c r="G119" s="194"/>
      <c r="H119" s="194"/>
      <c r="I119" s="197"/>
      <c r="J119" s="208">
        <f>BK119</f>
        <v>0</v>
      </c>
      <c r="K119" s="194"/>
      <c r="L119" s="199"/>
      <c r="M119" s="200"/>
      <c r="N119" s="201"/>
      <c r="O119" s="201"/>
      <c r="P119" s="202">
        <f>SUM(P120:P154)</f>
        <v>0</v>
      </c>
      <c r="Q119" s="201"/>
      <c r="R119" s="202">
        <f>SUM(R120:R154)</f>
        <v>0.050955</v>
      </c>
      <c r="S119" s="201"/>
      <c r="T119" s="203">
        <f>SUM(T120:T154)</f>
        <v>6.4637459999999995</v>
      </c>
      <c r="AR119" s="204" t="s">
        <v>23</v>
      </c>
      <c r="AT119" s="205" t="s">
        <v>79</v>
      </c>
      <c r="AU119" s="205" t="s">
        <v>23</v>
      </c>
      <c r="AY119" s="204" t="s">
        <v>140</v>
      </c>
      <c r="BK119" s="206">
        <f>SUM(BK120:BK154)</f>
        <v>0</v>
      </c>
    </row>
    <row r="120" s="1" customFormat="1" ht="16.5" customHeight="1">
      <c r="B120" s="38"/>
      <c r="C120" s="209" t="s">
        <v>165</v>
      </c>
      <c r="D120" s="209" t="s">
        <v>143</v>
      </c>
      <c r="E120" s="210" t="s">
        <v>524</v>
      </c>
      <c r="F120" s="211" t="s">
        <v>525</v>
      </c>
      <c r="G120" s="212" t="s">
        <v>146</v>
      </c>
      <c r="H120" s="213">
        <v>119.699</v>
      </c>
      <c r="I120" s="214"/>
      <c r="J120" s="215">
        <f>ROUND(I120*H120,2)</f>
        <v>0</v>
      </c>
      <c r="K120" s="211" t="s">
        <v>147</v>
      </c>
      <c r="L120" s="43"/>
      <c r="M120" s="216" t="s">
        <v>1</v>
      </c>
      <c r="N120" s="217" t="s">
        <v>51</v>
      </c>
      <c r="O120" s="79"/>
      <c r="P120" s="218">
        <f>O120*H120</f>
        <v>0</v>
      </c>
      <c r="Q120" s="218">
        <v>0</v>
      </c>
      <c r="R120" s="218">
        <f>Q120*H120</f>
        <v>0</v>
      </c>
      <c r="S120" s="218">
        <v>0.053999999999999999</v>
      </c>
      <c r="T120" s="219">
        <f>S120*H120</f>
        <v>6.4637459999999995</v>
      </c>
      <c r="AR120" s="16" t="s">
        <v>98</v>
      </c>
      <c r="AT120" s="16" t="s">
        <v>143</v>
      </c>
      <c r="AU120" s="16" t="s">
        <v>89</v>
      </c>
      <c r="AY120" s="16" t="s">
        <v>140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16" t="s">
        <v>23</v>
      </c>
      <c r="BK120" s="220">
        <f>ROUND(I120*H120,2)</f>
        <v>0</v>
      </c>
      <c r="BL120" s="16" t="s">
        <v>98</v>
      </c>
      <c r="BM120" s="16" t="s">
        <v>526</v>
      </c>
    </row>
    <row r="121" s="12" customFormat="1">
      <c r="B121" s="233"/>
      <c r="C121" s="234"/>
      <c r="D121" s="223" t="s">
        <v>149</v>
      </c>
      <c r="E121" s="235" t="s">
        <v>1</v>
      </c>
      <c r="F121" s="236" t="s">
        <v>527</v>
      </c>
      <c r="G121" s="234"/>
      <c r="H121" s="235" t="s">
        <v>1</v>
      </c>
      <c r="I121" s="237"/>
      <c r="J121" s="234"/>
      <c r="K121" s="234"/>
      <c r="L121" s="238"/>
      <c r="M121" s="239"/>
      <c r="N121" s="240"/>
      <c r="O121" s="240"/>
      <c r="P121" s="240"/>
      <c r="Q121" s="240"/>
      <c r="R121" s="240"/>
      <c r="S121" s="240"/>
      <c r="T121" s="241"/>
      <c r="AT121" s="242" t="s">
        <v>149</v>
      </c>
      <c r="AU121" s="242" t="s">
        <v>89</v>
      </c>
      <c r="AV121" s="12" t="s">
        <v>23</v>
      </c>
      <c r="AW121" s="12" t="s">
        <v>42</v>
      </c>
      <c r="AX121" s="12" t="s">
        <v>80</v>
      </c>
      <c r="AY121" s="242" t="s">
        <v>140</v>
      </c>
    </row>
    <row r="122" s="12" customFormat="1">
      <c r="B122" s="233"/>
      <c r="C122" s="234"/>
      <c r="D122" s="223" t="s">
        <v>149</v>
      </c>
      <c r="E122" s="235" t="s">
        <v>1</v>
      </c>
      <c r="F122" s="236" t="s">
        <v>512</v>
      </c>
      <c r="G122" s="234"/>
      <c r="H122" s="235" t="s">
        <v>1</v>
      </c>
      <c r="I122" s="237"/>
      <c r="J122" s="234"/>
      <c r="K122" s="234"/>
      <c r="L122" s="238"/>
      <c r="M122" s="239"/>
      <c r="N122" s="240"/>
      <c r="O122" s="240"/>
      <c r="P122" s="240"/>
      <c r="Q122" s="240"/>
      <c r="R122" s="240"/>
      <c r="S122" s="240"/>
      <c r="T122" s="241"/>
      <c r="AT122" s="242" t="s">
        <v>149</v>
      </c>
      <c r="AU122" s="242" t="s">
        <v>89</v>
      </c>
      <c r="AV122" s="12" t="s">
        <v>23</v>
      </c>
      <c r="AW122" s="12" t="s">
        <v>42</v>
      </c>
      <c r="AX122" s="12" t="s">
        <v>80</v>
      </c>
      <c r="AY122" s="242" t="s">
        <v>140</v>
      </c>
    </row>
    <row r="123" s="11" customFormat="1">
      <c r="B123" s="221"/>
      <c r="C123" s="222"/>
      <c r="D123" s="223" t="s">
        <v>149</v>
      </c>
      <c r="E123" s="224" t="s">
        <v>1</v>
      </c>
      <c r="F123" s="225" t="s">
        <v>528</v>
      </c>
      <c r="G123" s="222"/>
      <c r="H123" s="226">
        <v>5.5439999999999996</v>
      </c>
      <c r="I123" s="227"/>
      <c r="J123" s="222"/>
      <c r="K123" s="222"/>
      <c r="L123" s="228"/>
      <c r="M123" s="229"/>
      <c r="N123" s="230"/>
      <c r="O123" s="230"/>
      <c r="P123" s="230"/>
      <c r="Q123" s="230"/>
      <c r="R123" s="230"/>
      <c r="S123" s="230"/>
      <c r="T123" s="231"/>
      <c r="AT123" s="232" t="s">
        <v>149</v>
      </c>
      <c r="AU123" s="232" t="s">
        <v>89</v>
      </c>
      <c r="AV123" s="11" t="s">
        <v>89</v>
      </c>
      <c r="AW123" s="11" t="s">
        <v>42</v>
      </c>
      <c r="AX123" s="11" t="s">
        <v>80</v>
      </c>
      <c r="AY123" s="232" t="s">
        <v>140</v>
      </c>
    </row>
    <row r="124" s="12" customFormat="1">
      <c r="B124" s="233"/>
      <c r="C124" s="234"/>
      <c r="D124" s="223" t="s">
        <v>149</v>
      </c>
      <c r="E124" s="235" t="s">
        <v>1</v>
      </c>
      <c r="F124" s="236" t="s">
        <v>514</v>
      </c>
      <c r="G124" s="234"/>
      <c r="H124" s="235" t="s">
        <v>1</v>
      </c>
      <c r="I124" s="237"/>
      <c r="J124" s="234"/>
      <c r="K124" s="234"/>
      <c r="L124" s="238"/>
      <c r="M124" s="239"/>
      <c r="N124" s="240"/>
      <c r="O124" s="240"/>
      <c r="P124" s="240"/>
      <c r="Q124" s="240"/>
      <c r="R124" s="240"/>
      <c r="S124" s="240"/>
      <c r="T124" s="241"/>
      <c r="AT124" s="242" t="s">
        <v>149</v>
      </c>
      <c r="AU124" s="242" t="s">
        <v>89</v>
      </c>
      <c r="AV124" s="12" t="s">
        <v>23</v>
      </c>
      <c r="AW124" s="12" t="s">
        <v>42</v>
      </c>
      <c r="AX124" s="12" t="s">
        <v>80</v>
      </c>
      <c r="AY124" s="242" t="s">
        <v>140</v>
      </c>
    </row>
    <row r="125" s="11" customFormat="1">
      <c r="B125" s="221"/>
      <c r="C125" s="222"/>
      <c r="D125" s="223" t="s">
        <v>149</v>
      </c>
      <c r="E125" s="224" t="s">
        <v>1</v>
      </c>
      <c r="F125" s="225" t="s">
        <v>529</v>
      </c>
      <c r="G125" s="222"/>
      <c r="H125" s="226">
        <v>63.642000000000003</v>
      </c>
      <c r="I125" s="227"/>
      <c r="J125" s="222"/>
      <c r="K125" s="222"/>
      <c r="L125" s="228"/>
      <c r="M125" s="229"/>
      <c r="N125" s="230"/>
      <c r="O125" s="230"/>
      <c r="P125" s="230"/>
      <c r="Q125" s="230"/>
      <c r="R125" s="230"/>
      <c r="S125" s="230"/>
      <c r="T125" s="231"/>
      <c r="AT125" s="232" t="s">
        <v>149</v>
      </c>
      <c r="AU125" s="232" t="s">
        <v>89</v>
      </c>
      <c r="AV125" s="11" t="s">
        <v>89</v>
      </c>
      <c r="AW125" s="11" t="s">
        <v>42</v>
      </c>
      <c r="AX125" s="11" t="s">
        <v>80</v>
      </c>
      <c r="AY125" s="232" t="s">
        <v>140</v>
      </c>
    </row>
    <row r="126" s="11" customFormat="1">
      <c r="B126" s="221"/>
      <c r="C126" s="222"/>
      <c r="D126" s="223" t="s">
        <v>149</v>
      </c>
      <c r="E126" s="224" t="s">
        <v>1</v>
      </c>
      <c r="F126" s="225" t="s">
        <v>530</v>
      </c>
      <c r="G126" s="222"/>
      <c r="H126" s="226">
        <v>5.0830000000000002</v>
      </c>
      <c r="I126" s="227"/>
      <c r="J126" s="222"/>
      <c r="K126" s="222"/>
      <c r="L126" s="228"/>
      <c r="M126" s="229"/>
      <c r="N126" s="230"/>
      <c r="O126" s="230"/>
      <c r="P126" s="230"/>
      <c r="Q126" s="230"/>
      <c r="R126" s="230"/>
      <c r="S126" s="230"/>
      <c r="T126" s="231"/>
      <c r="AT126" s="232" t="s">
        <v>149</v>
      </c>
      <c r="AU126" s="232" t="s">
        <v>89</v>
      </c>
      <c r="AV126" s="11" t="s">
        <v>89</v>
      </c>
      <c r="AW126" s="11" t="s">
        <v>42</v>
      </c>
      <c r="AX126" s="11" t="s">
        <v>80</v>
      </c>
      <c r="AY126" s="232" t="s">
        <v>140</v>
      </c>
    </row>
    <row r="127" s="12" customFormat="1">
      <c r="B127" s="233"/>
      <c r="C127" s="234"/>
      <c r="D127" s="223" t="s">
        <v>149</v>
      </c>
      <c r="E127" s="235" t="s">
        <v>1</v>
      </c>
      <c r="F127" s="236" t="s">
        <v>517</v>
      </c>
      <c r="G127" s="234"/>
      <c r="H127" s="235" t="s">
        <v>1</v>
      </c>
      <c r="I127" s="237"/>
      <c r="J127" s="234"/>
      <c r="K127" s="234"/>
      <c r="L127" s="238"/>
      <c r="M127" s="239"/>
      <c r="N127" s="240"/>
      <c r="O127" s="240"/>
      <c r="P127" s="240"/>
      <c r="Q127" s="240"/>
      <c r="R127" s="240"/>
      <c r="S127" s="240"/>
      <c r="T127" s="241"/>
      <c r="AT127" s="242" t="s">
        <v>149</v>
      </c>
      <c r="AU127" s="242" t="s">
        <v>89</v>
      </c>
      <c r="AV127" s="12" t="s">
        <v>23</v>
      </c>
      <c r="AW127" s="12" t="s">
        <v>42</v>
      </c>
      <c r="AX127" s="12" t="s">
        <v>80</v>
      </c>
      <c r="AY127" s="242" t="s">
        <v>140</v>
      </c>
    </row>
    <row r="128" s="11" customFormat="1">
      <c r="B128" s="221"/>
      <c r="C128" s="222"/>
      <c r="D128" s="223" t="s">
        <v>149</v>
      </c>
      <c r="E128" s="224" t="s">
        <v>1</v>
      </c>
      <c r="F128" s="225" t="s">
        <v>531</v>
      </c>
      <c r="G128" s="222"/>
      <c r="H128" s="226">
        <v>40.279000000000003</v>
      </c>
      <c r="I128" s="227"/>
      <c r="J128" s="222"/>
      <c r="K128" s="222"/>
      <c r="L128" s="228"/>
      <c r="M128" s="229"/>
      <c r="N128" s="230"/>
      <c r="O128" s="230"/>
      <c r="P128" s="230"/>
      <c r="Q128" s="230"/>
      <c r="R128" s="230"/>
      <c r="S128" s="230"/>
      <c r="T128" s="231"/>
      <c r="AT128" s="232" t="s">
        <v>149</v>
      </c>
      <c r="AU128" s="232" t="s">
        <v>89</v>
      </c>
      <c r="AV128" s="11" t="s">
        <v>89</v>
      </c>
      <c r="AW128" s="11" t="s">
        <v>42</v>
      </c>
      <c r="AX128" s="11" t="s">
        <v>80</v>
      </c>
      <c r="AY128" s="232" t="s">
        <v>140</v>
      </c>
    </row>
    <row r="129" s="11" customFormat="1">
      <c r="B129" s="221"/>
      <c r="C129" s="222"/>
      <c r="D129" s="223" t="s">
        <v>149</v>
      </c>
      <c r="E129" s="224" t="s">
        <v>1</v>
      </c>
      <c r="F129" s="225" t="s">
        <v>532</v>
      </c>
      <c r="G129" s="222"/>
      <c r="H129" s="226">
        <v>5.1509999999999998</v>
      </c>
      <c r="I129" s="227"/>
      <c r="J129" s="222"/>
      <c r="K129" s="222"/>
      <c r="L129" s="228"/>
      <c r="M129" s="229"/>
      <c r="N129" s="230"/>
      <c r="O129" s="230"/>
      <c r="P129" s="230"/>
      <c r="Q129" s="230"/>
      <c r="R129" s="230"/>
      <c r="S129" s="230"/>
      <c r="T129" s="231"/>
      <c r="AT129" s="232" t="s">
        <v>149</v>
      </c>
      <c r="AU129" s="232" t="s">
        <v>89</v>
      </c>
      <c r="AV129" s="11" t="s">
        <v>89</v>
      </c>
      <c r="AW129" s="11" t="s">
        <v>42</v>
      </c>
      <c r="AX129" s="11" t="s">
        <v>80</v>
      </c>
      <c r="AY129" s="232" t="s">
        <v>140</v>
      </c>
    </row>
    <row r="130" s="12" customFormat="1">
      <c r="B130" s="233"/>
      <c r="C130" s="234"/>
      <c r="D130" s="223" t="s">
        <v>149</v>
      </c>
      <c r="E130" s="235" t="s">
        <v>1</v>
      </c>
      <c r="F130" s="236" t="s">
        <v>521</v>
      </c>
      <c r="G130" s="234"/>
      <c r="H130" s="235" t="s">
        <v>1</v>
      </c>
      <c r="I130" s="237"/>
      <c r="J130" s="234"/>
      <c r="K130" s="234"/>
      <c r="L130" s="238"/>
      <c r="M130" s="239"/>
      <c r="N130" s="240"/>
      <c r="O130" s="240"/>
      <c r="P130" s="240"/>
      <c r="Q130" s="240"/>
      <c r="R130" s="240"/>
      <c r="S130" s="240"/>
      <c r="T130" s="241"/>
      <c r="AT130" s="242" t="s">
        <v>149</v>
      </c>
      <c r="AU130" s="242" t="s">
        <v>89</v>
      </c>
      <c r="AV130" s="12" t="s">
        <v>23</v>
      </c>
      <c r="AW130" s="12" t="s">
        <v>42</v>
      </c>
      <c r="AX130" s="12" t="s">
        <v>80</v>
      </c>
      <c r="AY130" s="242" t="s">
        <v>140</v>
      </c>
    </row>
    <row r="131" s="13" customFormat="1">
      <c r="B131" s="243"/>
      <c r="C131" s="244"/>
      <c r="D131" s="223" t="s">
        <v>149</v>
      </c>
      <c r="E131" s="245" t="s">
        <v>1</v>
      </c>
      <c r="F131" s="246" t="s">
        <v>179</v>
      </c>
      <c r="G131" s="244"/>
      <c r="H131" s="247">
        <v>119.699</v>
      </c>
      <c r="I131" s="248"/>
      <c r="J131" s="244"/>
      <c r="K131" s="244"/>
      <c r="L131" s="249"/>
      <c r="M131" s="250"/>
      <c r="N131" s="251"/>
      <c r="O131" s="251"/>
      <c r="P131" s="251"/>
      <c r="Q131" s="251"/>
      <c r="R131" s="251"/>
      <c r="S131" s="251"/>
      <c r="T131" s="252"/>
      <c r="AT131" s="253" t="s">
        <v>149</v>
      </c>
      <c r="AU131" s="253" t="s">
        <v>89</v>
      </c>
      <c r="AV131" s="13" t="s">
        <v>98</v>
      </c>
      <c r="AW131" s="13" t="s">
        <v>42</v>
      </c>
      <c r="AX131" s="13" t="s">
        <v>23</v>
      </c>
      <c r="AY131" s="253" t="s">
        <v>140</v>
      </c>
    </row>
    <row r="132" s="1" customFormat="1" ht="16.5" customHeight="1">
      <c r="B132" s="38"/>
      <c r="C132" s="209" t="s">
        <v>141</v>
      </c>
      <c r="D132" s="209" t="s">
        <v>143</v>
      </c>
      <c r="E132" s="210" t="s">
        <v>533</v>
      </c>
      <c r="F132" s="211" t="s">
        <v>534</v>
      </c>
      <c r="G132" s="212" t="s">
        <v>146</v>
      </c>
      <c r="H132" s="213">
        <v>3528.1619999999998</v>
      </c>
      <c r="I132" s="214"/>
      <c r="J132" s="215">
        <f>ROUND(I132*H132,2)</f>
        <v>0</v>
      </c>
      <c r="K132" s="211" t="s">
        <v>147</v>
      </c>
      <c r="L132" s="43"/>
      <c r="M132" s="216" t="s">
        <v>1</v>
      </c>
      <c r="N132" s="217" t="s">
        <v>51</v>
      </c>
      <c r="O132" s="79"/>
      <c r="P132" s="218">
        <f>O132*H132</f>
        <v>0</v>
      </c>
      <c r="Q132" s="218">
        <v>0</v>
      </c>
      <c r="R132" s="218">
        <f>Q132*H132</f>
        <v>0</v>
      </c>
      <c r="S132" s="218">
        <v>0</v>
      </c>
      <c r="T132" s="219">
        <f>S132*H132</f>
        <v>0</v>
      </c>
      <c r="AR132" s="16" t="s">
        <v>98</v>
      </c>
      <c r="AT132" s="16" t="s">
        <v>143</v>
      </c>
      <c r="AU132" s="16" t="s">
        <v>89</v>
      </c>
      <c r="AY132" s="16" t="s">
        <v>140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6" t="s">
        <v>23</v>
      </c>
      <c r="BK132" s="220">
        <f>ROUND(I132*H132,2)</f>
        <v>0</v>
      </c>
      <c r="BL132" s="16" t="s">
        <v>98</v>
      </c>
      <c r="BM132" s="16" t="s">
        <v>535</v>
      </c>
    </row>
    <row r="133" s="11" customFormat="1">
      <c r="B133" s="221"/>
      <c r="C133" s="222"/>
      <c r="D133" s="223" t="s">
        <v>149</v>
      </c>
      <c r="E133" s="224" t="s">
        <v>1</v>
      </c>
      <c r="F133" s="225" t="s">
        <v>536</v>
      </c>
      <c r="G133" s="222"/>
      <c r="H133" s="226">
        <v>3528.1619999999998</v>
      </c>
      <c r="I133" s="227"/>
      <c r="J133" s="222"/>
      <c r="K133" s="222"/>
      <c r="L133" s="228"/>
      <c r="M133" s="229"/>
      <c r="N133" s="230"/>
      <c r="O133" s="230"/>
      <c r="P133" s="230"/>
      <c r="Q133" s="230"/>
      <c r="R133" s="230"/>
      <c r="S133" s="230"/>
      <c r="T133" s="231"/>
      <c r="AT133" s="232" t="s">
        <v>149</v>
      </c>
      <c r="AU133" s="232" t="s">
        <v>89</v>
      </c>
      <c r="AV133" s="11" t="s">
        <v>89</v>
      </c>
      <c r="AW133" s="11" t="s">
        <v>42</v>
      </c>
      <c r="AX133" s="11" t="s">
        <v>23</v>
      </c>
      <c r="AY133" s="232" t="s">
        <v>140</v>
      </c>
    </row>
    <row r="134" s="1" customFormat="1" ht="16.5" customHeight="1">
      <c r="B134" s="38"/>
      <c r="C134" s="209" t="s">
        <v>180</v>
      </c>
      <c r="D134" s="209" t="s">
        <v>143</v>
      </c>
      <c r="E134" s="210" t="s">
        <v>537</v>
      </c>
      <c r="F134" s="211" t="s">
        <v>538</v>
      </c>
      <c r="G134" s="212" t="s">
        <v>146</v>
      </c>
      <c r="H134" s="213">
        <v>727041.15000000002</v>
      </c>
      <c r="I134" s="214"/>
      <c r="J134" s="215">
        <f>ROUND(I134*H134,2)</f>
        <v>0</v>
      </c>
      <c r="K134" s="211" t="s">
        <v>147</v>
      </c>
      <c r="L134" s="43"/>
      <c r="M134" s="216" t="s">
        <v>1</v>
      </c>
      <c r="N134" s="217" t="s">
        <v>51</v>
      </c>
      <c r="O134" s="79"/>
      <c r="P134" s="218">
        <f>O134*H134</f>
        <v>0</v>
      </c>
      <c r="Q134" s="218">
        <v>0</v>
      </c>
      <c r="R134" s="218">
        <f>Q134*H134</f>
        <v>0</v>
      </c>
      <c r="S134" s="218">
        <v>0</v>
      </c>
      <c r="T134" s="219">
        <f>S134*H134</f>
        <v>0</v>
      </c>
      <c r="AR134" s="16" t="s">
        <v>98</v>
      </c>
      <c r="AT134" s="16" t="s">
        <v>143</v>
      </c>
      <c r="AU134" s="16" t="s">
        <v>89</v>
      </c>
      <c r="AY134" s="16" t="s">
        <v>140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6" t="s">
        <v>23</v>
      </c>
      <c r="BK134" s="220">
        <f>ROUND(I134*H134,2)</f>
        <v>0</v>
      </c>
      <c r="BL134" s="16" t="s">
        <v>98</v>
      </c>
      <c r="BM134" s="16" t="s">
        <v>539</v>
      </c>
    </row>
    <row r="135" s="12" customFormat="1">
      <c r="B135" s="233"/>
      <c r="C135" s="234"/>
      <c r="D135" s="223" t="s">
        <v>149</v>
      </c>
      <c r="E135" s="235" t="s">
        <v>1</v>
      </c>
      <c r="F135" s="236" t="s">
        <v>540</v>
      </c>
      <c r="G135" s="234"/>
      <c r="H135" s="235" t="s">
        <v>1</v>
      </c>
      <c r="I135" s="237"/>
      <c r="J135" s="234"/>
      <c r="K135" s="234"/>
      <c r="L135" s="238"/>
      <c r="M135" s="239"/>
      <c r="N135" s="240"/>
      <c r="O135" s="240"/>
      <c r="P135" s="240"/>
      <c r="Q135" s="240"/>
      <c r="R135" s="240"/>
      <c r="S135" s="240"/>
      <c r="T135" s="241"/>
      <c r="AT135" s="242" t="s">
        <v>149</v>
      </c>
      <c r="AU135" s="242" t="s">
        <v>89</v>
      </c>
      <c r="AV135" s="12" t="s">
        <v>23</v>
      </c>
      <c r="AW135" s="12" t="s">
        <v>42</v>
      </c>
      <c r="AX135" s="12" t="s">
        <v>80</v>
      </c>
      <c r="AY135" s="242" t="s">
        <v>140</v>
      </c>
    </row>
    <row r="136" s="11" customFormat="1">
      <c r="B136" s="221"/>
      <c r="C136" s="222"/>
      <c r="D136" s="223" t="s">
        <v>149</v>
      </c>
      <c r="E136" s="224" t="s">
        <v>1</v>
      </c>
      <c r="F136" s="225" t="s">
        <v>541</v>
      </c>
      <c r="G136" s="222"/>
      <c r="H136" s="226">
        <v>287733.59999999998</v>
      </c>
      <c r="I136" s="227"/>
      <c r="J136" s="222"/>
      <c r="K136" s="222"/>
      <c r="L136" s="228"/>
      <c r="M136" s="229"/>
      <c r="N136" s="230"/>
      <c r="O136" s="230"/>
      <c r="P136" s="230"/>
      <c r="Q136" s="230"/>
      <c r="R136" s="230"/>
      <c r="S136" s="230"/>
      <c r="T136" s="231"/>
      <c r="AT136" s="232" t="s">
        <v>149</v>
      </c>
      <c r="AU136" s="232" t="s">
        <v>89</v>
      </c>
      <c r="AV136" s="11" t="s">
        <v>89</v>
      </c>
      <c r="AW136" s="11" t="s">
        <v>42</v>
      </c>
      <c r="AX136" s="11" t="s">
        <v>80</v>
      </c>
      <c r="AY136" s="232" t="s">
        <v>140</v>
      </c>
    </row>
    <row r="137" s="11" customFormat="1">
      <c r="B137" s="221"/>
      <c r="C137" s="222"/>
      <c r="D137" s="223" t="s">
        <v>149</v>
      </c>
      <c r="E137" s="224" t="s">
        <v>1</v>
      </c>
      <c r="F137" s="225" t="s">
        <v>542</v>
      </c>
      <c r="G137" s="222"/>
      <c r="H137" s="226">
        <v>267181.20000000001</v>
      </c>
      <c r="I137" s="227"/>
      <c r="J137" s="222"/>
      <c r="K137" s="222"/>
      <c r="L137" s="228"/>
      <c r="M137" s="229"/>
      <c r="N137" s="230"/>
      <c r="O137" s="230"/>
      <c r="P137" s="230"/>
      <c r="Q137" s="230"/>
      <c r="R137" s="230"/>
      <c r="S137" s="230"/>
      <c r="T137" s="231"/>
      <c r="AT137" s="232" t="s">
        <v>149</v>
      </c>
      <c r="AU137" s="232" t="s">
        <v>89</v>
      </c>
      <c r="AV137" s="11" t="s">
        <v>89</v>
      </c>
      <c r="AW137" s="11" t="s">
        <v>42</v>
      </c>
      <c r="AX137" s="11" t="s">
        <v>80</v>
      </c>
      <c r="AY137" s="232" t="s">
        <v>140</v>
      </c>
    </row>
    <row r="138" s="11" customFormat="1">
      <c r="B138" s="221"/>
      <c r="C138" s="222"/>
      <c r="D138" s="223" t="s">
        <v>149</v>
      </c>
      <c r="E138" s="224" t="s">
        <v>1</v>
      </c>
      <c r="F138" s="225" t="s">
        <v>543</v>
      </c>
      <c r="G138" s="222"/>
      <c r="H138" s="226">
        <v>102762</v>
      </c>
      <c r="I138" s="227"/>
      <c r="J138" s="222"/>
      <c r="K138" s="222"/>
      <c r="L138" s="228"/>
      <c r="M138" s="229"/>
      <c r="N138" s="230"/>
      <c r="O138" s="230"/>
      <c r="P138" s="230"/>
      <c r="Q138" s="230"/>
      <c r="R138" s="230"/>
      <c r="S138" s="230"/>
      <c r="T138" s="231"/>
      <c r="AT138" s="232" t="s">
        <v>149</v>
      </c>
      <c r="AU138" s="232" t="s">
        <v>89</v>
      </c>
      <c r="AV138" s="11" t="s">
        <v>89</v>
      </c>
      <c r="AW138" s="11" t="s">
        <v>42</v>
      </c>
      <c r="AX138" s="11" t="s">
        <v>80</v>
      </c>
      <c r="AY138" s="232" t="s">
        <v>140</v>
      </c>
    </row>
    <row r="139" s="11" customFormat="1">
      <c r="B139" s="221"/>
      <c r="C139" s="222"/>
      <c r="D139" s="223" t="s">
        <v>149</v>
      </c>
      <c r="E139" s="224" t="s">
        <v>1</v>
      </c>
      <c r="F139" s="225" t="s">
        <v>544</v>
      </c>
      <c r="G139" s="222"/>
      <c r="H139" s="226">
        <v>69364.350000000006</v>
      </c>
      <c r="I139" s="227"/>
      <c r="J139" s="222"/>
      <c r="K139" s="222"/>
      <c r="L139" s="228"/>
      <c r="M139" s="229"/>
      <c r="N139" s="230"/>
      <c r="O139" s="230"/>
      <c r="P139" s="230"/>
      <c r="Q139" s="230"/>
      <c r="R139" s="230"/>
      <c r="S139" s="230"/>
      <c r="T139" s="231"/>
      <c r="AT139" s="232" t="s">
        <v>149</v>
      </c>
      <c r="AU139" s="232" t="s">
        <v>89</v>
      </c>
      <c r="AV139" s="11" t="s">
        <v>89</v>
      </c>
      <c r="AW139" s="11" t="s">
        <v>42</v>
      </c>
      <c r="AX139" s="11" t="s">
        <v>80</v>
      </c>
      <c r="AY139" s="232" t="s">
        <v>140</v>
      </c>
    </row>
    <row r="140" s="13" customFormat="1">
      <c r="B140" s="243"/>
      <c r="C140" s="244"/>
      <c r="D140" s="223" t="s">
        <v>149</v>
      </c>
      <c r="E140" s="245" t="s">
        <v>1</v>
      </c>
      <c r="F140" s="246" t="s">
        <v>179</v>
      </c>
      <c r="G140" s="244"/>
      <c r="H140" s="247">
        <v>727041.15000000002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AT140" s="253" t="s">
        <v>149</v>
      </c>
      <c r="AU140" s="253" t="s">
        <v>89</v>
      </c>
      <c r="AV140" s="13" t="s">
        <v>98</v>
      </c>
      <c r="AW140" s="13" t="s">
        <v>42</v>
      </c>
      <c r="AX140" s="13" t="s">
        <v>23</v>
      </c>
      <c r="AY140" s="253" t="s">
        <v>140</v>
      </c>
    </row>
    <row r="141" s="1" customFormat="1" ht="16.5" customHeight="1">
      <c r="B141" s="38"/>
      <c r="C141" s="209" t="s">
        <v>185</v>
      </c>
      <c r="D141" s="209" t="s">
        <v>143</v>
      </c>
      <c r="E141" s="210" t="s">
        <v>545</v>
      </c>
      <c r="F141" s="211" t="s">
        <v>546</v>
      </c>
      <c r="G141" s="212" t="s">
        <v>146</v>
      </c>
      <c r="H141" s="213">
        <v>3528.1619999999998</v>
      </c>
      <c r="I141" s="214"/>
      <c r="J141" s="215">
        <f>ROUND(I141*H141,2)</f>
        <v>0</v>
      </c>
      <c r="K141" s="211" t="s">
        <v>147</v>
      </c>
      <c r="L141" s="43"/>
      <c r="M141" s="216" t="s">
        <v>1</v>
      </c>
      <c r="N141" s="217" t="s">
        <v>51</v>
      </c>
      <c r="O141" s="79"/>
      <c r="P141" s="218">
        <f>O141*H141</f>
        <v>0</v>
      </c>
      <c r="Q141" s="218">
        <v>0</v>
      </c>
      <c r="R141" s="218">
        <f>Q141*H141</f>
        <v>0</v>
      </c>
      <c r="S141" s="218">
        <v>0</v>
      </c>
      <c r="T141" s="219">
        <f>S141*H141</f>
        <v>0</v>
      </c>
      <c r="AR141" s="16" t="s">
        <v>98</v>
      </c>
      <c r="AT141" s="16" t="s">
        <v>143</v>
      </c>
      <c r="AU141" s="16" t="s">
        <v>89</v>
      </c>
      <c r="AY141" s="16" t="s">
        <v>140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16" t="s">
        <v>23</v>
      </c>
      <c r="BK141" s="220">
        <f>ROUND(I141*H141,2)</f>
        <v>0</v>
      </c>
      <c r="BL141" s="16" t="s">
        <v>98</v>
      </c>
      <c r="BM141" s="16" t="s">
        <v>547</v>
      </c>
    </row>
    <row r="142" s="1" customFormat="1" ht="16.5" customHeight="1">
      <c r="B142" s="38"/>
      <c r="C142" s="209" t="s">
        <v>170</v>
      </c>
      <c r="D142" s="209" t="s">
        <v>143</v>
      </c>
      <c r="E142" s="210" t="s">
        <v>548</v>
      </c>
      <c r="F142" s="211" t="s">
        <v>549</v>
      </c>
      <c r="G142" s="212" t="s">
        <v>191</v>
      </c>
      <c r="H142" s="213">
        <v>1</v>
      </c>
      <c r="I142" s="214"/>
      <c r="J142" s="215">
        <f>ROUND(I142*H142,2)</f>
        <v>0</v>
      </c>
      <c r="K142" s="211" t="s">
        <v>1</v>
      </c>
      <c r="L142" s="43"/>
      <c r="M142" s="216" t="s">
        <v>1</v>
      </c>
      <c r="N142" s="217" t="s">
        <v>51</v>
      </c>
      <c r="O142" s="79"/>
      <c r="P142" s="218">
        <f>O142*H142</f>
        <v>0</v>
      </c>
      <c r="Q142" s="218">
        <v>0</v>
      </c>
      <c r="R142" s="218">
        <f>Q142*H142</f>
        <v>0</v>
      </c>
      <c r="S142" s="218">
        <v>0</v>
      </c>
      <c r="T142" s="219">
        <f>S142*H142</f>
        <v>0</v>
      </c>
      <c r="AR142" s="16" t="s">
        <v>98</v>
      </c>
      <c r="AT142" s="16" t="s">
        <v>143</v>
      </c>
      <c r="AU142" s="16" t="s">
        <v>89</v>
      </c>
      <c r="AY142" s="16" t="s">
        <v>140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16" t="s">
        <v>23</v>
      </c>
      <c r="BK142" s="220">
        <f>ROUND(I142*H142,2)</f>
        <v>0</v>
      </c>
      <c r="BL142" s="16" t="s">
        <v>98</v>
      </c>
      <c r="BM142" s="16" t="s">
        <v>550</v>
      </c>
    </row>
    <row r="143" s="12" customFormat="1">
      <c r="B143" s="233"/>
      <c r="C143" s="234"/>
      <c r="D143" s="223" t="s">
        <v>149</v>
      </c>
      <c r="E143" s="235" t="s">
        <v>1</v>
      </c>
      <c r="F143" s="236" t="s">
        <v>551</v>
      </c>
      <c r="G143" s="234"/>
      <c r="H143" s="235" t="s">
        <v>1</v>
      </c>
      <c r="I143" s="237"/>
      <c r="J143" s="234"/>
      <c r="K143" s="234"/>
      <c r="L143" s="238"/>
      <c r="M143" s="239"/>
      <c r="N143" s="240"/>
      <c r="O143" s="240"/>
      <c r="P143" s="240"/>
      <c r="Q143" s="240"/>
      <c r="R143" s="240"/>
      <c r="S143" s="240"/>
      <c r="T143" s="241"/>
      <c r="AT143" s="242" t="s">
        <v>149</v>
      </c>
      <c r="AU143" s="242" t="s">
        <v>89</v>
      </c>
      <c r="AV143" s="12" t="s">
        <v>23</v>
      </c>
      <c r="AW143" s="12" t="s">
        <v>42</v>
      </c>
      <c r="AX143" s="12" t="s">
        <v>80</v>
      </c>
      <c r="AY143" s="242" t="s">
        <v>140</v>
      </c>
    </row>
    <row r="144" s="11" customFormat="1">
      <c r="B144" s="221"/>
      <c r="C144" s="222"/>
      <c r="D144" s="223" t="s">
        <v>149</v>
      </c>
      <c r="E144" s="224" t="s">
        <v>1</v>
      </c>
      <c r="F144" s="225" t="s">
        <v>23</v>
      </c>
      <c r="G144" s="222"/>
      <c r="H144" s="226">
        <v>1</v>
      </c>
      <c r="I144" s="227"/>
      <c r="J144" s="222"/>
      <c r="K144" s="222"/>
      <c r="L144" s="228"/>
      <c r="M144" s="229"/>
      <c r="N144" s="230"/>
      <c r="O144" s="230"/>
      <c r="P144" s="230"/>
      <c r="Q144" s="230"/>
      <c r="R144" s="230"/>
      <c r="S144" s="230"/>
      <c r="T144" s="231"/>
      <c r="AT144" s="232" t="s">
        <v>149</v>
      </c>
      <c r="AU144" s="232" t="s">
        <v>89</v>
      </c>
      <c r="AV144" s="11" t="s">
        <v>89</v>
      </c>
      <c r="AW144" s="11" t="s">
        <v>42</v>
      </c>
      <c r="AX144" s="11" t="s">
        <v>23</v>
      </c>
      <c r="AY144" s="232" t="s">
        <v>140</v>
      </c>
    </row>
    <row r="145" s="1" customFormat="1" ht="16.5" customHeight="1">
      <c r="B145" s="38"/>
      <c r="C145" s="209" t="s">
        <v>28</v>
      </c>
      <c r="D145" s="209" t="s">
        <v>143</v>
      </c>
      <c r="E145" s="210" t="s">
        <v>552</v>
      </c>
      <c r="F145" s="211" t="s">
        <v>553</v>
      </c>
      <c r="G145" s="212" t="s">
        <v>158</v>
      </c>
      <c r="H145" s="213">
        <v>6</v>
      </c>
      <c r="I145" s="214"/>
      <c r="J145" s="215">
        <f>ROUND(I145*H145,2)</f>
        <v>0</v>
      </c>
      <c r="K145" s="211" t="s">
        <v>147</v>
      </c>
      <c r="L145" s="43"/>
      <c r="M145" s="216" t="s">
        <v>1</v>
      </c>
      <c r="N145" s="217" t="s">
        <v>51</v>
      </c>
      <c r="O145" s="79"/>
      <c r="P145" s="218">
        <f>O145*H145</f>
        <v>0</v>
      </c>
      <c r="Q145" s="218">
        <v>0</v>
      </c>
      <c r="R145" s="218">
        <f>Q145*H145</f>
        <v>0</v>
      </c>
      <c r="S145" s="218">
        <v>0</v>
      </c>
      <c r="T145" s="219">
        <f>S145*H145</f>
        <v>0</v>
      </c>
      <c r="AR145" s="16" t="s">
        <v>98</v>
      </c>
      <c r="AT145" s="16" t="s">
        <v>143</v>
      </c>
      <c r="AU145" s="16" t="s">
        <v>89</v>
      </c>
      <c r="AY145" s="16" t="s">
        <v>140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16" t="s">
        <v>23</v>
      </c>
      <c r="BK145" s="220">
        <f>ROUND(I145*H145,2)</f>
        <v>0</v>
      </c>
      <c r="BL145" s="16" t="s">
        <v>98</v>
      </c>
      <c r="BM145" s="16" t="s">
        <v>554</v>
      </c>
    </row>
    <row r="146" s="1" customFormat="1" ht="16.5" customHeight="1">
      <c r="B146" s="38"/>
      <c r="C146" s="209" t="s">
        <v>197</v>
      </c>
      <c r="D146" s="209" t="s">
        <v>143</v>
      </c>
      <c r="E146" s="210" t="s">
        <v>555</v>
      </c>
      <c r="F146" s="211" t="s">
        <v>556</v>
      </c>
      <c r="G146" s="212" t="s">
        <v>158</v>
      </c>
      <c r="H146" s="213">
        <v>180</v>
      </c>
      <c r="I146" s="214"/>
      <c r="J146" s="215">
        <f>ROUND(I146*H146,2)</f>
        <v>0</v>
      </c>
      <c r="K146" s="211" t="s">
        <v>147</v>
      </c>
      <c r="L146" s="43"/>
      <c r="M146" s="216" t="s">
        <v>1</v>
      </c>
      <c r="N146" s="217" t="s">
        <v>51</v>
      </c>
      <c r="O146" s="79"/>
      <c r="P146" s="218">
        <f>O146*H146</f>
        <v>0</v>
      </c>
      <c r="Q146" s="218">
        <v>0</v>
      </c>
      <c r="R146" s="218">
        <f>Q146*H146</f>
        <v>0</v>
      </c>
      <c r="S146" s="218">
        <v>0</v>
      </c>
      <c r="T146" s="219">
        <f>S146*H146</f>
        <v>0</v>
      </c>
      <c r="AR146" s="16" t="s">
        <v>98</v>
      </c>
      <c r="AT146" s="16" t="s">
        <v>143</v>
      </c>
      <c r="AU146" s="16" t="s">
        <v>89</v>
      </c>
      <c r="AY146" s="16" t="s">
        <v>140</v>
      </c>
      <c r="BE146" s="220">
        <f>IF(N146="základní",J146,0)</f>
        <v>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16" t="s">
        <v>23</v>
      </c>
      <c r="BK146" s="220">
        <f>ROUND(I146*H146,2)</f>
        <v>0</v>
      </c>
      <c r="BL146" s="16" t="s">
        <v>98</v>
      </c>
      <c r="BM146" s="16" t="s">
        <v>557</v>
      </c>
    </row>
    <row r="147" s="11" customFormat="1">
      <c r="B147" s="221"/>
      <c r="C147" s="222"/>
      <c r="D147" s="223" t="s">
        <v>149</v>
      </c>
      <c r="E147" s="224" t="s">
        <v>1</v>
      </c>
      <c r="F147" s="225" t="s">
        <v>558</v>
      </c>
      <c r="G147" s="222"/>
      <c r="H147" s="226">
        <v>180</v>
      </c>
      <c r="I147" s="227"/>
      <c r="J147" s="222"/>
      <c r="K147" s="222"/>
      <c r="L147" s="228"/>
      <c r="M147" s="229"/>
      <c r="N147" s="230"/>
      <c r="O147" s="230"/>
      <c r="P147" s="230"/>
      <c r="Q147" s="230"/>
      <c r="R147" s="230"/>
      <c r="S147" s="230"/>
      <c r="T147" s="231"/>
      <c r="AT147" s="232" t="s">
        <v>149</v>
      </c>
      <c r="AU147" s="232" t="s">
        <v>89</v>
      </c>
      <c r="AV147" s="11" t="s">
        <v>89</v>
      </c>
      <c r="AW147" s="11" t="s">
        <v>42</v>
      </c>
      <c r="AX147" s="11" t="s">
        <v>23</v>
      </c>
      <c r="AY147" s="232" t="s">
        <v>140</v>
      </c>
    </row>
    <row r="148" s="1" customFormat="1" ht="16.5" customHeight="1">
      <c r="B148" s="38"/>
      <c r="C148" s="209" t="s">
        <v>204</v>
      </c>
      <c r="D148" s="209" t="s">
        <v>143</v>
      </c>
      <c r="E148" s="210" t="s">
        <v>559</v>
      </c>
      <c r="F148" s="211" t="s">
        <v>560</v>
      </c>
      <c r="G148" s="212" t="s">
        <v>158</v>
      </c>
      <c r="H148" s="213">
        <v>6</v>
      </c>
      <c r="I148" s="214"/>
      <c r="J148" s="215">
        <f>ROUND(I148*H148,2)</f>
        <v>0</v>
      </c>
      <c r="K148" s="211" t="s">
        <v>147</v>
      </c>
      <c r="L148" s="43"/>
      <c r="M148" s="216" t="s">
        <v>1</v>
      </c>
      <c r="N148" s="217" t="s">
        <v>51</v>
      </c>
      <c r="O148" s="79"/>
      <c r="P148" s="218">
        <f>O148*H148</f>
        <v>0</v>
      </c>
      <c r="Q148" s="218">
        <v>0</v>
      </c>
      <c r="R148" s="218">
        <f>Q148*H148</f>
        <v>0</v>
      </c>
      <c r="S148" s="218">
        <v>0</v>
      </c>
      <c r="T148" s="219">
        <f>S148*H148</f>
        <v>0</v>
      </c>
      <c r="AR148" s="16" t="s">
        <v>98</v>
      </c>
      <c r="AT148" s="16" t="s">
        <v>143</v>
      </c>
      <c r="AU148" s="16" t="s">
        <v>89</v>
      </c>
      <c r="AY148" s="16" t="s">
        <v>140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16" t="s">
        <v>23</v>
      </c>
      <c r="BK148" s="220">
        <f>ROUND(I148*H148,2)</f>
        <v>0</v>
      </c>
      <c r="BL148" s="16" t="s">
        <v>98</v>
      </c>
      <c r="BM148" s="16" t="s">
        <v>561</v>
      </c>
    </row>
    <row r="149" s="1" customFormat="1" ht="16.5" customHeight="1">
      <c r="B149" s="38"/>
      <c r="C149" s="209" t="s">
        <v>210</v>
      </c>
      <c r="D149" s="209" t="s">
        <v>143</v>
      </c>
      <c r="E149" s="210" t="s">
        <v>205</v>
      </c>
      <c r="F149" s="211" t="s">
        <v>206</v>
      </c>
      <c r="G149" s="212" t="s">
        <v>146</v>
      </c>
      <c r="H149" s="213">
        <v>1290</v>
      </c>
      <c r="I149" s="214"/>
      <c r="J149" s="215">
        <f>ROUND(I149*H149,2)</f>
        <v>0</v>
      </c>
      <c r="K149" s="211" t="s">
        <v>147</v>
      </c>
      <c r="L149" s="43"/>
      <c r="M149" s="216" t="s">
        <v>1</v>
      </c>
      <c r="N149" s="217" t="s">
        <v>51</v>
      </c>
      <c r="O149" s="79"/>
      <c r="P149" s="218">
        <f>O149*H149</f>
        <v>0</v>
      </c>
      <c r="Q149" s="218">
        <v>3.9499999999999998E-05</v>
      </c>
      <c r="R149" s="218">
        <f>Q149*H149</f>
        <v>0.050955</v>
      </c>
      <c r="S149" s="218">
        <v>0</v>
      </c>
      <c r="T149" s="219">
        <f>S149*H149</f>
        <v>0</v>
      </c>
      <c r="AR149" s="16" t="s">
        <v>98</v>
      </c>
      <c r="AT149" s="16" t="s">
        <v>143</v>
      </c>
      <c r="AU149" s="16" t="s">
        <v>89</v>
      </c>
      <c r="AY149" s="16" t="s">
        <v>140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16" t="s">
        <v>23</v>
      </c>
      <c r="BK149" s="220">
        <f>ROUND(I149*H149,2)</f>
        <v>0</v>
      </c>
      <c r="BL149" s="16" t="s">
        <v>98</v>
      </c>
      <c r="BM149" s="16" t="s">
        <v>562</v>
      </c>
    </row>
    <row r="150" s="11" customFormat="1">
      <c r="B150" s="221"/>
      <c r="C150" s="222"/>
      <c r="D150" s="223" t="s">
        <v>149</v>
      </c>
      <c r="E150" s="224" t="s">
        <v>1</v>
      </c>
      <c r="F150" s="225" t="s">
        <v>563</v>
      </c>
      <c r="G150" s="222"/>
      <c r="H150" s="226">
        <v>1290</v>
      </c>
      <c r="I150" s="227"/>
      <c r="J150" s="222"/>
      <c r="K150" s="222"/>
      <c r="L150" s="228"/>
      <c r="M150" s="229"/>
      <c r="N150" s="230"/>
      <c r="O150" s="230"/>
      <c r="P150" s="230"/>
      <c r="Q150" s="230"/>
      <c r="R150" s="230"/>
      <c r="S150" s="230"/>
      <c r="T150" s="231"/>
      <c r="AT150" s="232" t="s">
        <v>149</v>
      </c>
      <c r="AU150" s="232" t="s">
        <v>89</v>
      </c>
      <c r="AV150" s="11" t="s">
        <v>89</v>
      </c>
      <c r="AW150" s="11" t="s">
        <v>42</v>
      </c>
      <c r="AX150" s="11" t="s">
        <v>80</v>
      </c>
      <c r="AY150" s="232" t="s">
        <v>140</v>
      </c>
    </row>
    <row r="151" s="13" customFormat="1">
      <c r="B151" s="243"/>
      <c r="C151" s="244"/>
      <c r="D151" s="223" t="s">
        <v>149</v>
      </c>
      <c r="E151" s="245" t="s">
        <v>1</v>
      </c>
      <c r="F151" s="246" t="s">
        <v>179</v>
      </c>
      <c r="G151" s="244"/>
      <c r="H151" s="247">
        <v>1290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AT151" s="253" t="s">
        <v>149</v>
      </c>
      <c r="AU151" s="253" t="s">
        <v>89</v>
      </c>
      <c r="AV151" s="13" t="s">
        <v>98</v>
      </c>
      <c r="AW151" s="13" t="s">
        <v>42</v>
      </c>
      <c r="AX151" s="13" t="s">
        <v>23</v>
      </c>
      <c r="AY151" s="253" t="s">
        <v>140</v>
      </c>
    </row>
    <row r="152" s="1" customFormat="1" ht="16.5" customHeight="1">
      <c r="B152" s="38"/>
      <c r="C152" s="209" t="s">
        <v>218</v>
      </c>
      <c r="D152" s="209" t="s">
        <v>143</v>
      </c>
      <c r="E152" s="210" t="s">
        <v>193</v>
      </c>
      <c r="F152" s="211" t="s">
        <v>194</v>
      </c>
      <c r="G152" s="212" t="s">
        <v>146</v>
      </c>
      <c r="H152" s="213">
        <v>1290</v>
      </c>
      <c r="I152" s="214"/>
      <c r="J152" s="215">
        <f>ROUND(I152*H152,2)</f>
        <v>0</v>
      </c>
      <c r="K152" s="211" t="s">
        <v>147</v>
      </c>
      <c r="L152" s="43"/>
      <c r="M152" s="216" t="s">
        <v>1</v>
      </c>
      <c r="N152" s="217" t="s">
        <v>51</v>
      </c>
      <c r="O152" s="79"/>
      <c r="P152" s="218">
        <f>O152*H152</f>
        <v>0</v>
      </c>
      <c r="Q152" s="218">
        <v>0</v>
      </c>
      <c r="R152" s="218">
        <f>Q152*H152</f>
        <v>0</v>
      </c>
      <c r="S152" s="218">
        <v>0</v>
      </c>
      <c r="T152" s="219">
        <f>S152*H152</f>
        <v>0</v>
      </c>
      <c r="AR152" s="16" t="s">
        <v>195</v>
      </c>
      <c r="AT152" s="16" t="s">
        <v>143</v>
      </c>
      <c r="AU152" s="16" t="s">
        <v>89</v>
      </c>
      <c r="AY152" s="16" t="s">
        <v>140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16" t="s">
        <v>23</v>
      </c>
      <c r="BK152" s="220">
        <f>ROUND(I152*H152,2)</f>
        <v>0</v>
      </c>
      <c r="BL152" s="16" t="s">
        <v>195</v>
      </c>
      <c r="BM152" s="16" t="s">
        <v>564</v>
      </c>
    </row>
    <row r="153" s="1" customFormat="1" ht="16.5" customHeight="1">
      <c r="B153" s="38"/>
      <c r="C153" s="254" t="s">
        <v>8</v>
      </c>
      <c r="D153" s="254" t="s">
        <v>198</v>
      </c>
      <c r="E153" s="255" t="s">
        <v>199</v>
      </c>
      <c r="F153" s="256" t="s">
        <v>200</v>
      </c>
      <c r="G153" s="257" t="s">
        <v>146</v>
      </c>
      <c r="H153" s="258">
        <v>1354.5</v>
      </c>
      <c r="I153" s="259"/>
      <c r="J153" s="260">
        <f>ROUND(I153*H153,2)</f>
        <v>0</v>
      </c>
      <c r="K153" s="256" t="s">
        <v>147</v>
      </c>
      <c r="L153" s="261"/>
      <c r="M153" s="262" t="s">
        <v>1</v>
      </c>
      <c r="N153" s="263" t="s">
        <v>51</v>
      </c>
      <c r="O153" s="79"/>
      <c r="P153" s="218">
        <f>O153*H153</f>
        <v>0</v>
      </c>
      <c r="Q153" s="218">
        <v>0</v>
      </c>
      <c r="R153" s="218">
        <f>Q153*H153</f>
        <v>0</v>
      </c>
      <c r="S153" s="218">
        <v>0</v>
      </c>
      <c r="T153" s="219">
        <f>S153*H153</f>
        <v>0</v>
      </c>
      <c r="AR153" s="16" t="s">
        <v>201</v>
      </c>
      <c r="AT153" s="16" t="s">
        <v>198</v>
      </c>
      <c r="AU153" s="16" t="s">
        <v>89</v>
      </c>
      <c r="AY153" s="16" t="s">
        <v>140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16" t="s">
        <v>23</v>
      </c>
      <c r="BK153" s="220">
        <f>ROUND(I153*H153,2)</f>
        <v>0</v>
      </c>
      <c r="BL153" s="16" t="s">
        <v>195</v>
      </c>
      <c r="BM153" s="16" t="s">
        <v>565</v>
      </c>
    </row>
    <row r="154" s="11" customFormat="1">
      <c r="B154" s="221"/>
      <c r="C154" s="222"/>
      <c r="D154" s="223" t="s">
        <v>149</v>
      </c>
      <c r="E154" s="222"/>
      <c r="F154" s="225" t="s">
        <v>566</v>
      </c>
      <c r="G154" s="222"/>
      <c r="H154" s="226">
        <v>1354.5</v>
      </c>
      <c r="I154" s="227"/>
      <c r="J154" s="222"/>
      <c r="K154" s="222"/>
      <c r="L154" s="228"/>
      <c r="M154" s="229"/>
      <c r="N154" s="230"/>
      <c r="O154" s="230"/>
      <c r="P154" s="230"/>
      <c r="Q154" s="230"/>
      <c r="R154" s="230"/>
      <c r="S154" s="230"/>
      <c r="T154" s="231"/>
      <c r="AT154" s="232" t="s">
        <v>149</v>
      </c>
      <c r="AU154" s="232" t="s">
        <v>89</v>
      </c>
      <c r="AV154" s="11" t="s">
        <v>89</v>
      </c>
      <c r="AW154" s="11" t="s">
        <v>4</v>
      </c>
      <c r="AX154" s="11" t="s">
        <v>23</v>
      </c>
      <c r="AY154" s="232" t="s">
        <v>140</v>
      </c>
    </row>
    <row r="155" s="10" customFormat="1" ht="22.8" customHeight="1">
      <c r="B155" s="193"/>
      <c r="C155" s="194"/>
      <c r="D155" s="195" t="s">
        <v>79</v>
      </c>
      <c r="E155" s="207" t="s">
        <v>216</v>
      </c>
      <c r="F155" s="207" t="s">
        <v>217</v>
      </c>
      <c r="G155" s="194"/>
      <c r="H155" s="194"/>
      <c r="I155" s="197"/>
      <c r="J155" s="208">
        <f>BK155</f>
        <v>0</v>
      </c>
      <c r="K155" s="194"/>
      <c r="L155" s="199"/>
      <c r="M155" s="200"/>
      <c r="N155" s="201"/>
      <c r="O155" s="201"/>
      <c r="P155" s="202">
        <f>SUM(P156:P162)</f>
        <v>0</v>
      </c>
      <c r="Q155" s="201"/>
      <c r="R155" s="202">
        <f>SUM(R156:R162)</f>
        <v>0</v>
      </c>
      <c r="S155" s="201"/>
      <c r="T155" s="203">
        <f>SUM(T156:T162)</f>
        <v>0</v>
      </c>
      <c r="AR155" s="204" t="s">
        <v>23</v>
      </c>
      <c r="AT155" s="205" t="s">
        <v>79</v>
      </c>
      <c r="AU155" s="205" t="s">
        <v>23</v>
      </c>
      <c r="AY155" s="204" t="s">
        <v>140</v>
      </c>
      <c r="BK155" s="206">
        <f>SUM(BK156:BK162)</f>
        <v>0</v>
      </c>
    </row>
    <row r="156" s="1" customFormat="1" ht="16.5" customHeight="1">
      <c r="B156" s="38"/>
      <c r="C156" s="209" t="s">
        <v>195</v>
      </c>
      <c r="D156" s="209" t="s">
        <v>143</v>
      </c>
      <c r="E156" s="210" t="s">
        <v>219</v>
      </c>
      <c r="F156" s="211" t="s">
        <v>220</v>
      </c>
      <c r="G156" s="212" t="s">
        <v>221</v>
      </c>
      <c r="H156" s="213">
        <v>12.157</v>
      </c>
      <c r="I156" s="214"/>
      <c r="J156" s="215">
        <f>ROUND(I156*H156,2)</f>
        <v>0</v>
      </c>
      <c r="K156" s="211" t="s">
        <v>147</v>
      </c>
      <c r="L156" s="43"/>
      <c r="M156" s="216" t="s">
        <v>1</v>
      </c>
      <c r="N156" s="217" t="s">
        <v>51</v>
      </c>
      <c r="O156" s="79"/>
      <c r="P156" s="218">
        <f>O156*H156</f>
        <v>0</v>
      </c>
      <c r="Q156" s="218">
        <v>0</v>
      </c>
      <c r="R156" s="218">
        <f>Q156*H156</f>
        <v>0</v>
      </c>
      <c r="S156" s="218">
        <v>0</v>
      </c>
      <c r="T156" s="219">
        <f>S156*H156</f>
        <v>0</v>
      </c>
      <c r="AR156" s="16" t="s">
        <v>98</v>
      </c>
      <c r="AT156" s="16" t="s">
        <v>143</v>
      </c>
      <c r="AU156" s="16" t="s">
        <v>89</v>
      </c>
      <c r="AY156" s="16" t="s">
        <v>140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6" t="s">
        <v>23</v>
      </c>
      <c r="BK156" s="220">
        <f>ROUND(I156*H156,2)</f>
        <v>0</v>
      </c>
      <c r="BL156" s="16" t="s">
        <v>98</v>
      </c>
      <c r="BM156" s="16" t="s">
        <v>567</v>
      </c>
    </row>
    <row r="157" s="1" customFormat="1" ht="16.5" customHeight="1">
      <c r="B157" s="38"/>
      <c r="C157" s="209" t="s">
        <v>230</v>
      </c>
      <c r="D157" s="209" t="s">
        <v>143</v>
      </c>
      <c r="E157" s="210" t="s">
        <v>223</v>
      </c>
      <c r="F157" s="211" t="s">
        <v>224</v>
      </c>
      <c r="G157" s="212" t="s">
        <v>221</v>
      </c>
      <c r="H157" s="213">
        <v>12.157</v>
      </c>
      <c r="I157" s="214"/>
      <c r="J157" s="215">
        <f>ROUND(I157*H157,2)</f>
        <v>0</v>
      </c>
      <c r="K157" s="211" t="s">
        <v>147</v>
      </c>
      <c r="L157" s="43"/>
      <c r="M157" s="216" t="s">
        <v>1</v>
      </c>
      <c r="N157" s="217" t="s">
        <v>51</v>
      </c>
      <c r="O157" s="79"/>
      <c r="P157" s="218">
        <f>O157*H157</f>
        <v>0</v>
      </c>
      <c r="Q157" s="218">
        <v>0</v>
      </c>
      <c r="R157" s="218">
        <f>Q157*H157</f>
        <v>0</v>
      </c>
      <c r="S157" s="218">
        <v>0</v>
      </c>
      <c r="T157" s="219">
        <f>S157*H157</f>
        <v>0</v>
      </c>
      <c r="AR157" s="16" t="s">
        <v>98</v>
      </c>
      <c r="AT157" s="16" t="s">
        <v>143</v>
      </c>
      <c r="AU157" s="16" t="s">
        <v>89</v>
      </c>
      <c r="AY157" s="16" t="s">
        <v>140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16" t="s">
        <v>23</v>
      </c>
      <c r="BK157" s="220">
        <f>ROUND(I157*H157,2)</f>
        <v>0</v>
      </c>
      <c r="BL157" s="16" t="s">
        <v>98</v>
      </c>
      <c r="BM157" s="16" t="s">
        <v>568</v>
      </c>
    </row>
    <row r="158" s="1" customFormat="1" ht="16.5" customHeight="1">
      <c r="B158" s="38"/>
      <c r="C158" s="209" t="s">
        <v>234</v>
      </c>
      <c r="D158" s="209" t="s">
        <v>143</v>
      </c>
      <c r="E158" s="210" t="s">
        <v>226</v>
      </c>
      <c r="F158" s="211" t="s">
        <v>227</v>
      </c>
      <c r="G158" s="212" t="s">
        <v>221</v>
      </c>
      <c r="H158" s="213">
        <v>182.35499999999999</v>
      </c>
      <c r="I158" s="214"/>
      <c r="J158" s="215">
        <f>ROUND(I158*H158,2)</f>
        <v>0</v>
      </c>
      <c r="K158" s="211" t="s">
        <v>147</v>
      </c>
      <c r="L158" s="43"/>
      <c r="M158" s="216" t="s">
        <v>1</v>
      </c>
      <c r="N158" s="217" t="s">
        <v>51</v>
      </c>
      <c r="O158" s="79"/>
      <c r="P158" s="218">
        <f>O158*H158</f>
        <v>0</v>
      </c>
      <c r="Q158" s="218">
        <v>0</v>
      </c>
      <c r="R158" s="218">
        <f>Q158*H158</f>
        <v>0</v>
      </c>
      <c r="S158" s="218">
        <v>0</v>
      </c>
      <c r="T158" s="219">
        <f>S158*H158</f>
        <v>0</v>
      </c>
      <c r="AR158" s="16" t="s">
        <v>98</v>
      </c>
      <c r="AT158" s="16" t="s">
        <v>143</v>
      </c>
      <c r="AU158" s="16" t="s">
        <v>89</v>
      </c>
      <c r="AY158" s="16" t="s">
        <v>140</v>
      </c>
      <c r="BE158" s="220">
        <f>IF(N158="základní",J158,0)</f>
        <v>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16" t="s">
        <v>23</v>
      </c>
      <c r="BK158" s="220">
        <f>ROUND(I158*H158,2)</f>
        <v>0</v>
      </c>
      <c r="BL158" s="16" t="s">
        <v>98</v>
      </c>
      <c r="BM158" s="16" t="s">
        <v>569</v>
      </c>
    </row>
    <row r="159" s="11" customFormat="1">
      <c r="B159" s="221"/>
      <c r="C159" s="222"/>
      <c r="D159" s="223" t="s">
        <v>149</v>
      </c>
      <c r="E159" s="224" t="s">
        <v>1</v>
      </c>
      <c r="F159" s="225" t="s">
        <v>570</v>
      </c>
      <c r="G159" s="222"/>
      <c r="H159" s="226">
        <v>182.35499999999999</v>
      </c>
      <c r="I159" s="227"/>
      <c r="J159" s="222"/>
      <c r="K159" s="222"/>
      <c r="L159" s="228"/>
      <c r="M159" s="229"/>
      <c r="N159" s="230"/>
      <c r="O159" s="230"/>
      <c r="P159" s="230"/>
      <c r="Q159" s="230"/>
      <c r="R159" s="230"/>
      <c r="S159" s="230"/>
      <c r="T159" s="231"/>
      <c r="AT159" s="232" t="s">
        <v>149</v>
      </c>
      <c r="AU159" s="232" t="s">
        <v>89</v>
      </c>
      <c r="AV159" s="11" t="s">
        <v>89</v>
      </c>
      <c r="AW159" s="11" t="s">
        <v>42</v>
      </c>
      <c r="AX159" s="11" t="s">
        <v>23</v>
      </c>
      <c r="AY159" s="232" t="s">
        <v>140</v>
      </c>
    </row>
    <row r="160" s="1" customFormat="1" ht="16.5" customHeight="1">
      <c r="B160" s="38"/>
      <c r="C160" s="209" t="s">
        <v>240</v>
      </c>
      <c r="D160" s="209" t="s">
        <v>143</v>
      </c>
      <c r="E160" s="210" t="s">
        <v>231</v>
      </c>
      <c r="F160" s="211" t="s">
        <v>232</v>
      </c>
      <c r="G160" s="212" t="s">
        <v>221</v>
      </c>
      <c r="H160" s="213">
        <v>7.8789999999999996</v>
      </c>
      <c r="I160" s="214"/>
      <c r="J160" s="215">
        <f>ROUND(I160*H160,2)</f>
        <v>0</v>
      </c>
      <c r="K160" s="211" t="s">
        <v>147</v>
      </c>
      <c r="L160" s="43"/>
      <c r="M160" s="216" t="s">
        <v>1</v>
      </c>
      <c r="N160" s="217" t="s">
        <v>51</v>
      </c>
      <c r="O160" s="79"/>
      <c r="P160" s="218">
        <f>O160*H160</f>
        <v>0</v>
      </c>
      <c r="Q160" s="218">
        <v>0</v>
      </c>
      <c r="R160" s="218">
        <f>Q160*H160</f>
        <v>0</v>
      </c>
      <c r="S160" s="218">
        <v>0</v>
      </c>
      <c r="T160" s="219">
        <f>S160*H160</f>
        <v>0</v>
      </c>
      <c r="AR160" s="16" t="s">
        <v>98</v>
      </c>
      <c r="AT160" s="16" t="s">
        <v>143</v>
      </c>
      <c r="AU160" s="16" t="s">
        <v>89</v>
      </c>
      <c r="AY160" s="16" t="s">
        <v>140</v>
      </c>
      <c r="BE160" s="220">
        <f>IF(N160="základní",J160,0)</f>
        <v>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16" t="s">
        <v>23</v>
      </c>
      <c r="BK160" s="220">
        <f>ROUND(I160*H160,2)</f>
        <v>0</v>
      </c>
      <c r="BL160" s="16" t="s">
        <v>98</v>
      </c>
      <c r="BM160" s="16" t="s">
        <v>571</v>
      </c>
    </row>
    <row r="161" s="1" customFormat="1" ht="16.5" customHeight="1">
      <c r="B161" s="38"/>
      <c r="C161" s="209" t="s">
        <v>248</v>
      </c>
      <c r="D161" s="209" t="s">
        <v>143</v>
      </c>
      <c r="E161" s="210" t="s">
        <v>235</v>
      </c>
      <c r="F161" s="211" t="s">
        <v>236</v>
      </c>
      <c r="G161" s="212" t="s">
        <v>221</v>
      </c>
      <c r="H161" s="213">
        <v>3.3740000000000001</v>
      </c>
      <c r="I161" s="214"/>
      <c r="J161" s="215">
        <f>ROUND(I161*H161,2)</f>
        <v>0</v>
      </c>
      <c r="K161" s="211" t="s">
        <v>147</v>
      </c>
      <c r="L161" s="43"/>
      <c r="M161" s="216" t="s">
        <v>1</v>
      </c>
      <c r="N161" s="217" t="s">
        <v>51</v>
      </c>
      <c r="O161" s="79"/>
      <c r="P161" s="218">
        <f>O161*H161</f>
        <v>0</v>
      </c>
      <c r="Q161" s="218">
        <v>0</v>
      </c>
      <c r="R161" s="218">
        <f>Q161*H161</f>
        <v>0</v>
      </c>
      <c r="S161" s="218">
        <v>0</v>
      </c>
      <c r="T161" s="219">
        <f>S161*H161</f>
        <v>0</v>
      </c>
      <c r="AR161" s="16" t="s">
        <v>98</v>
      </c>
      <c r="AT161" s="16" t="s">
        <v>143</v>
      </c>
      <c r="AU161" s="16" t="s">
        <v>89</v>
      </c>
      <c r="AY161" s="16" t="s">
        <v>140</v>
      </c>
      <c r="BE161" s="220">
        <f>IF(N161="základní",J161,0)</f>
        <v>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16" t="s">
        <v>23</v>
      </c>
      <c r="BK161" s="220">
        <f>ROUND(I161*H161,2)</f>
        <v>0</v>
      </c>
      <c r="BL161" s="16" t="s">
        <v>98</v>
      </c>
      <c r="BM161" s="16" t="s">
        <v>572</v>
      </c>
    </row>
    <row r="162" s="1" customFormat="1" ht="16.5" customHeight="1">
      <c r="B162" s="38"/>
      <c r="C162" s="209" t="s">
        <v>7</v>
      </c>
      <c r="D162" s="209" t="s">
        <v>143</v>
      </c>
      <c r="E162" s="210" t="s">
        <v>573</v>
      </c>
      <c r="F162" s="211" t="s">
        <v>574</v>
      </c>
      <c r="G162" s="212" t="s">
        <v>221</v>
      </c>
      <c r="H162" s="213">
        <v>0.90400000000000003</v>
      </c>
      <c r="I162" s="214"/>
      <c r="J162" s="215">
        <f>ROUND(I162*H162,2)</f>
        <v>0</v>
      </c>
      <c r="K162" s="211" t="s">
        <v>147</v>
      </c>
      <c r="L162" s="43"/>
      <c r="M162" s="216" t="s">
        <v>1</v>
      </c>
      <c r="N162" s="217" t="s">
        <v>51</v>
      </c>
      <c r="O162" s="79"/>
      <c r="P162" s="218">
        <f>O162*H162</f>
        <v>0</v>
      </c>
      <c r="Q162" s="218">
        <v>0</v>
      </c>
      <c r="R162" s="218">
        <f>Q162*H162</f>
        <v>0</v>
      </c>
      <c r="S162" s="218">
        <v>0</v>
      </c>
      <c r="T162" s="219">
        <f>S162*H162</f>
        <v>0</v>
      </c>
      <c r="AR162" s="16" t="s">
        <v>98</v>
      </c>
      <c r="AT162" s="16" t="s">
        <v>143</v>
      </c>
      <c r="AU162" s="16" t="s">
        <v>89</v>
      </c>
      <c r="AY162" s="16" t="s">
        <v>140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16" t="s">
        <v>23</v>
      </c>
      <c r="BK162" s="220">
        <f>ROUND(I162*H162,2)</f>
        <v>0</v>
      </c>
      <c r="BL162" s="16" t="s">
        <v>98</v>
      </c>
      <c r="BM162" s="16" t="s">
        <v>575</v>
      </c>
    </row>
    <row r="163" s="10" customFormat="1" ht="22.8" customHeight="1">
      <c r="B163" s="193"/>
      <c r="C163" s="194"/>
      <c r="D163" s="195" t="s">
        <v>79</v>
      </c>
      <c r="E163" s="207" t="s">
        <v>238</v>
      </c>
      <c r="F163" s="207" t="s">
        <v>239</v>
      </c>
      <c r="G163" s="194"/>
      <c r="H163" s="194"/>
      <c r="I163" s="197"/>
      <c r="J163" s="208">
        <f>BK163</f>
        <v>0</v>
      </c>
      <c r="K163" s="194"/>
      <c r="L163" s="199"/>
      <c r="M163" s="200"/>
      <c r="N163" s="201"/>
      <c r="O163" s="201"/>
      <c r="P163" s="202">
        <f>P164</f>
        <v>0</v>
      </c>
      <c r="Q163" s="201"/>
      <c r="R163" s="202">
        <f>R164</f>
        <v>0</v>
      </c>
      <c r="S163" s="201"/>
      <c r="T163" s="203">
        <f>T164</f>
        <v>0</v>
      </c>
      <c r="AR163" s="204" t="s">
        <v>23</v>
      </c>
      <c r="AT163" s="205" t="s">
        <v>79</v>
      </c>
      <c r="AU163" s="205" t="s">
        <v>23</v>
      </c>
      <c r="AY163" s="204" t="s">
        <v>140</v>
      </c>
      <c r="BK163" s="206">
        <f>BK164</f>
        <v>0</v>
      </c>
    </row>
    <row r="164" s="1" customFormat="1" ht="16.5" customHeight="1">
      <c r="B164" s="38"/>
      <c r="C164" s="209" t="s">
        <v>261</v>
      </c>
      <c r="D164" s="209" t="s">
        <v>143</v>
      </c>
      <c r="E164" s="210" t="s">
        <v>241</v>
      </c>
      <c r="F164" s="211" t="s">
        <v>242</v>
      </c>
      <c r="G164" s="212" t="s">
        <v>221</v>
      </c>
      <c r="H164" s="213">
        <v>61.109000000000002</v>
      </c>
      <c r="I164" s="214"/>
      <c r="J164" s="215">
        <f>ROUND(I164*H164,2)</f>
        <v>0</v>
      </c>
      <c r="K164" s="211" t="s">
        <v>147</v>
      </c>
      <c r="L164" s="43"/>
      <c r="M164" s="216" t="s">
        <v>1</v>
      </c>
      <c r="N164" s="217" t="s">
        <v>51</v>
      </c>
      <c r="O164" s="79"/>
      <c r="P164" s="218">
        <f>O164*H164</f>
        <v>0</v>
      </c>
      <c r="Q164" s="218">
        <v>0</v>
      </c>
      <c r="R164" s="218">
        <f>Q164*H164</f>
        <v>0</v>
      </c>
      <c r="S164" s="218">
        <v>0</v>
      </c>
      <c r="T164" s="219">
        <f>S164*H164</f>
        <v>0</v>
      </c>
      <c r="AR164" s="16" t="s">
        <v>98</v>
      </c>
      <c r="AT164" s="16" t="s">
        <v>143</v>
      </c>
      <c r="AU164" s="16" t="s">
        <v>89</v>
      </c>
      <c r="AY164" s="16" t="s">
        <v>140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16" t="s">
        <v>23</v>
      </c>
      <c r="BK164" s="220">
        <f>ROUND(I164*H164,2)</f>
        <v>0</v>
      </c>
      <c r="BL164" s="16" t="s">
        <v>98</v>
      </c>
      <c r="BM164" s="16" t="s">
        <v>576</v>
      </c>
    </row>
    <row r="165" s="10" customFormat="1" ht="25.92" customHeight="1">
      <c r="B165" s="193"/>
      <c r="C165" s="194"/>
      <c r="D165" s="195" t="s">
        <v>79</v>
      </c>
      <c r="E165" s="196" t="s">
        <v>244</v>
      </c>
      <c r="F165" s="196" t="s">
        <v>245</v>
      </c>
      <c r="G165" s="194"/>
      <c r="H165" s="194"/>
      <c r="I165" s="197"/>
      <c r="J165" s="198">
        <f>BK165</f>
        <v>0</v>
      </c>
      <c r="K165" s="194"/>
      <c r="L165" s="199"/>
      <c r="M165" s="200"/>
      <c r="N165" s="201"/>
      <c r="O165" s="201"/>
      <c r="P165" s="202">
        <f>P166+P171+P177+P187+P193+P265+P270+P425+P468+P488</f>
        <v>0</v>
      </c>
      <c r="Q165" s="201"/>
      <c r="R165" s="202">
        <f>R166+R171+R177+R187+R193+R265+R270+R425+R468+R488</f>
        <v>24.548969099999997</v>
      </c>
      <c r="S165" s="201"/>
      <c r="T165" s="203">
        <f>T166+T171+T177+T187+T193+T265+T270+T425+T468+T488</f>
        <v>49.448799999999999</v>
      </c>
      <c r="AR165" s="204" t="s">
        <v>89</v>
      </c>
      <c r="AT165" s="205" t="s">
        <v>79</v>
      </c>
      <c r="AU165" s="205" t="s">
        <v>80</v>
      </c>
      <c r="AY165" s="204" t="s">
        <v>140</v>
      </c>
      <c r="BK165" s="206">
        <f>BK166+BK171+BK177+BK187+BK193+BK265+BK270+BK425+BK468+BK488</f>
        <v>0</v>
      </c>
    </row>
    <row r="166" s="10" customFormat="1" ht="22.8" customHeight="1">
      <c r="B166" s="193"/>
      <c r="C166" s="194"/>
      <c r="D166" s="195" t="s">
        <v>79</v>
      </c>
      <c r="E166" s="207" t="s">
        <v>577</v>
      </c>
      <c r="F166" s="207" t="s">
        <v>578</v>
      </c>
      <c r="G166" s="194"/>
      <c r="H166" s="194"/>
      <c r="I166" s="197"/>
      <c r="J166" s="208">
        <f>BK166</f>
        <v>0</v>
      </c>
      <c r="K166" s="194"/>
      <c r="L166" s="199"/>
      <c r="M166" s="200"/>
      <c r="N166" s="201"/>
      <c r="O166" s="201"/>
      <c r="P166" s="202">
        <f>SUM(P167:P170)</f>
        <v>0</v>
      </c>
      <c r="Q166" s="201"/>
      <c r="R166" s="202">
        <f>SUM(R167:R170)</f>
        <v>3.5986625000000001</v>
      </c>
      <c r="S166" s="201"/>
      <c r="T166" s="203">
        <f>SUM(T167:T170)</f>
        <v>0</v>
      </c>
      <c r="AR166" s="204" t="s">
        <v>89</v>
      </c>
      <c r="AT166" s="205" t="s">
        <v>79</v>
      </c>
      <c r="AU166" s="205" t="s">
        <v>23</v>
      </c>
      <c r="AY166" s="204" t="s">
        <v>140</v>
      </c>
      <c r="BK166" s="206">
        <f>SUM(BK167:BK170)</f>
        <v>0</v>
      </c>
    </row>
    <row r="167" s="1" customFormat="1" ht="16.5" customHeight="1">
      <c r="B167" s="38"/>
      <c r="C167" s="209" t="s">
        <v>269</v>
      </c>
      <c r="D167" s="209" t="s">
        <v>143</v>
      </c>
      <c r="E167" s="210" t="s">
        <v>579</v>
      </c>
      <c r="F167" s="211" t="s">
        <v>580</v>
      </c>
      <c r="G167" s="212" t="s">
        <v>146</v>
      </c>
      <c r="H167" s="213">
        <v>645.5</v>
      </c>
      <c r="I167" s="214"/>
      <c r="J167" s="215">
        <f>ROUND(I167*H167,2)</f>
        <v>0</v>
      </c>
      <c r="K167" s="211" t="s">
        <v>147</v>
      </c>
      <c r="L167" s="43"/>
      <c r="M167" s="216" t="s">
        <v>1</v>
      </c>
      <c r="N167" s="217" t="s">
        <v>51</v>
      </c>
      <c r="O167" s="79"/>
      <c r="P167" s="218">
        <f>O167*H167</f>
        <v>0</v>
      </c>
      <c r="Q167" s="218">
        <v>0.00040000000000000002</v>
      </c>
      <c r="R167" s="218">
        <f>Q167*H167</f>
        <v>0.25819999999999999</v>
      </c>
      <c r="S167" s="218">
        <v>0</v>
      </c>
      <c r="T167" s="219">
        <f>S167*H167</f>
        <v>0</v>
      </c>
      <c r="AR167" s="16" t="s">
        <v>195</v>
      </c>
      <c r="AT167" s="16" t="s">
        <v>143</v>
      </c>
      <c r="AU167" s="16" t="s">
        <v>89</v>
      </c>
      <c r="AY167" s="16" t="s">
        <v>140</v>
      </c>
      <c r="BE167" s="220">
        <f>IF(N167="základní",J167,0)</f>
        <v>0</v>
      </c>
      <c r="BF167" s="220">
        <f>IF(N167="snížená",J167,0)</f>
        <v>0</v>
      </c>
      <c r="BG167" s="220">
        <f>IF(N167="zákl. přenesená",J167,0)</f>
        <v>0</v>
      </c>
      <c r="BH167" s="220">
        <f>IF(N167="sníž. přenesená",J167,0)</f>
        <v>0</v>
      </c>
      <c r="BI167" s="220">
        <f>IF(N167="nulová",J167,0)</f>
        <v>0</v>
      </c>
      <c r="BJ167" s="16" t="s">
        <v>23</v>
      </c>
      <c r="BK167" s="220">
        <f>ROUND(I167*H167,2)</f>
        <v>0</v>
      </c>
      <c r="BL167" s="16" t="s">
        <v>195</v>
      </c>
      <c r="BM167" s="16" t="s">
        <v>581</v>
      </c>
    </row>
    <row r="168" s="1" customFormat="1" ht="16.5" customHeight="1">
      <c r="B168" s="38"/>
      <c r="C168" s="254" t="s">
        <v>279</v>
      </c>
      <c r="D168" s="254" t="s">
        <v>198</v>
      </c>
      <c r="E168" s="255" t="s">
        <v>582</v>
      </c>
      <c r="F168" s="256" t="s">
        <v>583</v>
      </c>
      <c r="G168" s="257" t="s">
        <v>146</v>
      </c>
      <c r="H168" s="258">
        <v>742.32500000000005</v>
      </c>
      <c r="I168" s="259"/>
      <c r="J168" s="260">
        <f>ROUND(I168*H168,2)</f>
        <v>0</v>
      </c>
      <c r="K168" s="256" t="s">
        <v>147</v>
      </c>
      <c r="L168" s="261"/>
      <c r="M168" s="262" t="s">
        <v>1</v>
      </c>
      <c r="N168" s="263" t="s">
        <v>51</v>
      </c>
      <c r="O168" s="79"/>
      <c r="P168" s="218">
        <f>O168*H168</f>
        <v>0</v>
      </c>
      <c r="Q168" s="218">
        <v>0.0044999999999999997</v>
      </c>
      <c r="R168" s="218">
        <f>Q168*H168</f>
        <v>3.3404625000000001</v>
      </c>
      <c r="S168" s="218">
        <v>0</v>
      </c>
      <c r="T168" s="219">
        <f>S168*H168</f>
        <v>0</v>
      </c>
      <c r="AR168" s="16" t="s">
        <v>201</v>
      </c>
      <c r="AT168" s="16" t="s">
        <v>198</v>
      </c>
      <c r="AU168" s="16" t="s">
        <v>89</v>
      </c>
      <c r="AY168" s="16" t="s">
        <v>140</v>
      </c>
      <c r="BE168" s="220">
        <f>IF(N168="základní",J168,0)</f>
        <v>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16" t="s">
        <v>23</v>
      </c>
      <c r="BK168" s="220">
        <f>ROUND(I168*H168,2)</f>
        <v>0</v>
      </c>
      <c r="BL168" s="16" t="s">
        <v>195</v>
      </c>
      <c r="BM168" s="16" t="s">
        <v>584</v>
      </c>
    </row>
    <row r="169" s="11" customFormat="1">
      <c r="B169" s="221"/>
      <c r="C169" s="222"/>
      <c r="D169" s="223" t="s">
        <v>149</v>
      </c>
      <c r="E169" s="222"/>
      <c r="F169" s="225" t="s">
        <v>585</v>
      </c>
      <c r="G169" s="222"/>
      <c r="H169" s="226">
        <v>742.32500000000005</v>
      </c>
      <c r="I169" s="227"/>
      <c r="J169" s="222"/>
      <c r="K169" s="222"/>
      <c r="L169" s="228"/>
      <c r="M169" s="229"/>
      <c r="N169" s="230"/>
      <c r="O169" s="230"/>
      <c r="P169" s="230"/>
      <c r="Q169" s="230"/>
      <c r="R169" s="230"/>
      <c r="S169" s="230"/>
      <c r="T169" s="231"/>
      <c r="AT169" s="232" t="s">
        <v>149</v>
      </c>
      <c r="AU169" s="232" t="s">
        <v>89</v>
      </c>
      <c r="AV169" s="11" t="s">
        <v>89</v>
      </c>
      <c r="AW169" s="11" t="s">
        <v>4</v>
      </c>
      <c r="AX169" s="11" t="s">
        <v>23</v>
      </c>
      <c r="AY169" s="232" t="s">
        <v>140</v>
      </c>
    </row>
    <row r="170" s="1" customFormat="1" ht="16.5" customHeight="1">
      <c r="B170" s="38"/>
      <c r="C170" s="209" t="s">
        <v>283</v>
      </c>
      <c r="D170" s="209" t="s">
        <v>143</v>
      </c>
      <c r="E170" s="210" t="s">
        <v>586</v>
      </c>
      <c r="F170" s="211" t="s">
        <v>587</v>
      </c>
      <c r="G170" s="212" t="s">
        <v>326</v>
      </c>
      <c r="H170" s="264"/>
      <c r="I170" s="214"/>
      <c r="J170" s="215">
        <f>ROUND(I170*H170,2)</f>
        <v>0</v>
      </c>
      <c r="K170" s="211" t="s">
        <v>147</v>
      </c>
      <c r="L170" s="43"/>
      <c r="M170" s="216" t="s">
        <v>1</v>
      </c>
      <c r="N170" s="217" t="s">
        <v>51</v>
      </c>
      <c r="O170" s="79"/>
      <c r="P170" s="218">
        <f>O170*H170</f>
        <v>0</v>
      </c>
      <c r="Q170" s="218">
        <v>0</v>
      </c>
      <c r="R170" s="218">
        <f>Q170*H170</f>
        <v>0</v>
      </c>
      <c r="S170" s="218">
        <v>0</v>
      </c>
      <c r="T170" s="219">
        <f>S170*H170</f>
        <v>0</v>
      </c>
      <c r="AR170" s="16" t="s">
        <v>195</v>
      </c>
      <c r="AT170" s="16" t="s">
        <v>143</v>
      </c>
      <c r="AU170" s="16" t="s">
        <v>89</v>
      </c>
      <c r="AY170" s="16" t="s">
        <v>140</v>
      </c>
      <c r="BE170" s="220">
        <f>IF(N170="základní",J170,0)</f>
        <v>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16" t="s">
        <v>23</v>
      </c>
      <c r="BK170" s="220">
        <f>ROUND(I170*H170,2)</f>
        <v>0</v>
      </c>
      <c r="BL170" s="16" t="s">
        <v>195</v>
      </c>
      <c r="BM170" s="16" t="s">
        <v>588</v>
      </c>
    </row>
    <row r="171" s="10" customFormat="1" ht="22.8" customHeight="1">
      <c r="B171" s="193"/>
      <c r="C171" s="194"/>
      <c r="D171" s="195" t="s">
        <v>79</v>
      </c>
      <c r="E171" s="207" t="s">
        <v>589</v>
      </c>
      <c r="F171" s="207" t="s">
        <v>590</v>
      </c>
      <c r="G171" s="194"/>
      <c r="H171" s="194"/>
      <c r="I171" s="197"/>
      <c r="J171" s="208">
        <f>BK171</f>
        <v>0</v>
      </c>
      <c r="K171" s="194"/>
      <c r="L171" s="199"/>
      <c r="M171" s="200"/>
      <c r="N171" s="201"/>
      <c r="O171" s="201"/>
      <c r="P171" s="202">
        <f>SUM(P172:P176)</f>
        <v>0</v>
      </c>
      <c r="Q171" s="201"/>
      <c r="R171" s="202">
        <f>SUM(R172:R176)</f>
        <v>0.22915250000000001</v>
      </c>
      <c r="S171" s="201"/>
      <c r="T171" s="203">
        <f>SUM(T172:T176)</f>
        <v>0</v>
      </c>
      <c r="AR171" s="204" t="s">
        <v>89</v>
      </c>
      <c r="AT171" s="205" t="s">
        <v>79</v>
      </c>
      <c r="AU171" s="205" t="s">
        <v>23</v>
      </c>
      <c r="AY171" s="204" t="s">
        <v>140</v>
      </c>
      <c r="BK171" s="206">
        <f>SUM(BK172:BK176)</f>
        <v>0</v>
      </c>
    </row>
    <row r="172" s="1" customFormat="1" ht="16.5" customHeight="1">
      <c r="B172" s="38"/>
      <c r="C172" s="209" t="s">
        <v>287</v>
      </c>
      <c r="D172" s="209" t="s">
        <v>143</v>
      </c>
      <c r="E172" s="210" t="s">
        <v>591</v>
      </c>
      <c r="F172" s="211" t="s">
        <v>592</v>
      </c>
      <c r="G172" s="212" t="s">
        <v>146</v>
      </c>
      <c r="H172" s="213">
        <v>645.5</v>
      </c>
      <c r="I172" s="214"/>
      <c r="J172" s="215">
        <f>ROUND(I172*H172,2)</f>
        <v>0</v>
      </c>
      <c r="K172" s="211" t="s">
        <v>147</v>
      </c>
      <c r="L172" s="43"/>
      <c r="M172" s="216" t="s">
        <v>1</v>
      </c>
      <c r="N172" s="217" t="s">
        <v>51</v>
      </c>
      <c r="O172" s="79"/>
      <c r="P172" s="218">
        <f>O172*H172</f>
        <v>0</v>
      </c>
      <c r="Q172" s="218">
        <v>0.000194</v>
      </c>
      <c r="R172" s="218">
        <f>Q172*H172</f>
        <v>0.12522700000000001</v>
      </c>
      <c r="S172" s="218">
        <v>0</v>
      </c>
      <c r="T172" s="219">
        <f>S172*H172</f>
        <v>0</v>
      </c>
      <c r="AR172" s="16" t="s">
        <v>195</v>
      </c>
      <c r="AT172" s="16" t="s">
        <v>143</v>
      </c>
      <c r="AU172" s="16" t="s">
        <v>89</v>
      </c>
      <c r="AY172" s="16" t="s">
        <v>140</v>
      </c>
      <c r="BE172" s="220">
        <f>IF(N172="základní",J172,0)</f>
        <v>0</v>
      </c>
      <c r="BF172" s="220">
        <f>IF(N172="snížená",J172,0)</f>
        <v>0</v>
      </c>
      <c r="BG172" s="220">
        <f>IF(N172="zákl. přenesená",J172,0)</f>
        <v>0</v>
      </c>
      <c r="BH172" s="220">
        <f>IF(N172="sníž. přenesená",J172,0)</f>
        <v>0</v>
      </c>
      <c r="BI172" s="220">
        <f>IF(N172="nulová",J172,0)</f>
        <v>0</v>
      </c>
      <c r="BJ172" s="16" t="s">
        <v>23</v>
      </c>
      <c r="BK172" s="220">
        <f>ROUND(I172*H172,2)</f>
        <v>0</v>
      </c>
      <c r="BL172" s="16" t="s">
        <v>195</v>
      </c>
      <c r="BM172" s="16" t="s">
        <v>593</v>
      </c>
    </row>
    <row r="173" s="11" customFormat="1">
      <c r="B173" s="221"/>
      <c r="C173" s="222"/>
      <c r="D173" s="223" t="s">
        <v>149</v>
      </c>
      <c r="E173" s="224" t="s">
        <v>1</v>
      </c>
      <c r="F173" s="225" t="s">
        <v>594</v>
      </c>
      <c r="G173" s="222"/>
      <c r="H173" s="226">
        <v>645.5</v>
      </c>
      <c r="I173" s="227"/>
      <c r="J173" s="222"/>
      <c r="K173" s="222"/>
      <c r="L173" s="228"/>
      <c r="M173" s="229"/>
      <c r="N173" s="230"/>
      <c r="O173" s="230"/>
      <c r="P173" s="230"/>
      <c r="Q173" s="230"/>
      <c r="R173" s="230"/>
      <c r="S173" s="230"/>
      <c r="T173" s="231"/>
      <c r="AT173" s="232" t="s">
        <v>149</v>
      </c>
      <c r="AU173" s="232" t="s">
        <v>89</v>
      </c>
      <c r="AV173" s="11" t="s">
        <v>89</v>
      </c>
      <c r="AW173" s="11" t="s">
        <v>42</v>
      </c>
      <c r="AX173" s="11" t="s">
        <v>23</v>
      </c>
      <c r="AY173" s="232" t="s">
        <v>140</v>
      </c>
    </row>
    <row r="174" s="1" customFormat="1" ht="16.5" customHeight="1">
      <c r="B174" s="38"/>
      <c r="C174" s="254" t="s">
        <v>292</v>
      </c>
      <c r="D174" s="254" t="s">
        <v>198</v>
      </c>
      <c r="E174" s="255" t="s">
        <v>595</v>
      </c>
      <c r="F174" s="256" t="s">
        <v>596</v>
      </c>
      <c r="G174" s="257" t="s">
        <v>146</v>
      </c>
      <c r="H174" s="258">
        <v>742.32500000000005</v>
      </c>
      <c r="I174" s="259"/>
      <c r="J174" s="260">
        <f>ROUND(I174*H174,2)</f>
        <v>0</v>
      </c>
      <c r="K174" s="256" t="s">
        <v>147</v>
      </c>
      <c r="L174" s="261"/>
      <c r="M174" s="262" t="s">
        <v>1</v>
      </c>
      <c r="N174" s="263" t="s">
        <v>51</v>
      </c>
      <c r="O174" s="79"/>
      <c r="P174" s="218">
        <f>O174*H174</f>
        <v>0</v>
      </c>
      <c r="Q174" s="218">
        <v>0.00013999999999999999</v>
      </c>
      <c r="R174" s="218">
        <f>Q174*H174</f>
        <v>0.1039255</v>
      </c>
      <c r="S174" s="218">
        <v>0</v>
      </c>
      <c r="T174" s="219">
        <f>S174*H174</f>
        <v>0</v>
      </c>
      <c r="AR174" s="16" t="s">
        <v>201</v>
      </c>
      <c r="AT174" s="16" t="s">
        <v>198</v>
      </c>
      <c r="AU174" s="16" t="s">
        <v>89</v>
      </c>
      <c r="AY174" s="16" t="s">
        <v>140</v>
      </c>
      <c r="BE174" s="220">
        <f>IF(N174="základní",J174,0)</f>
        <v>0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16" t="s">
        <v>23</v>
      </c>
      <c r="BK174" s="220">
        <f>ROUND(I174*H174,2)</f>
        <v>0</v>
      </c>
      <c r="BL174" s="16" t="s">
        <v>195</v>
      </c>
      <c r="BM174" s="16" t="s">
        <v>597</v>
      </c>
    </row>
    <row r="175" s="11" customFormat="1">
      <c r="B175" s="221"/>
      <c r="C175" s="222"/>
      <c r="D175" s="223" t="s">
        <v>149</v>
      </c>
      <c r="E175" s="222"/>
      <c r="F175" s="225" t="s">
        <v>585</v>
      </c>
      <c r="G175" s="222"/>
      <c r="H175" s="226">
        <v>742.32500000000005</v>
      </c>
      <c r="I175" s="227"/>
      <c r="J175" s="222"/>
      <c r="K175" s="222"/>
      <c r="L175" s="228"/>
      <c r="M175" s="229"/>
      <c r="N175" s="230"/>
      <c r="O175" s="230"/>
      <c r="P175" s="230"/>
      <c r="Q175" s="230"/>
      <c r="R175" s="230"/>
      <c r="S175" s="230"/>
      <c r="T175" s="231"/>
      <c r="AT175" s="232" t="s">
        <v>149</v>
      </c>
      <c r="AU175" s="232" t="s">
        <v>89</v>
      </c>
      <c r="AV175" s="11" t="s">
        <v>89</v>
      </c>
      <c r="AW175" s="11" t="s">
        <v>4</v>
      </c>
      <c r="AX175" s="11" t="s">
        <v>23</v>
      </c>
      <c r="AY175" s="232" t="s">
        <v>140</v>
      </c>
    </row>
    <row r="176" s="1" customFormat="1" ht="16.5" customHeight="1">
      <c r="B176" s="38"/>
      <c r="C176" s="209" t="s">
        <v>296</v>
      </c>
      <c r="D176" s="209" t="s">
        <v>143</v>
      </c>
      <c r="E176" s="210" t="s">
        <v>598</v>
      </c>
      <c r="F176" s="211" t="s">
        <v>599</v>
      </c>
      <c r="G176" s="212" t="s">
        <v>221</v>
      </c>
      <c r="H176" s="213">
        <v>0.22900000000000001</v>
      </c>
      <c r="I176" s="214"/>
      <c r="J176" s="215">
        <f>ROUND(I176*H176,2)</f>
        <v>0</v>
      </c>
      <c r="K176" s="211" t="s">
        <v>147</v>
      </c>
      <c r="L176" s="43"/>
      <c r="M176" s="216" t="s">
        <v>1</v>
      </c>
      <c r="N176" s="217" t="s">
        <v>51</v>
      </c>
      <c r="O176" s="79"/>
      <c r="P176" s="218">
        <f>O176*H176</f>
        <v>0</v>
      </c>
      <c r="Q176" s="218">
        <v>0</v>
      </c>
      <c r="R176" s="218">
        <f>Q176*H176</f>
        <v>0</v>
      </c>
      <c r="S176" s="218">
        <v>0</v>
      </c>
      <c r="T176" s="219">
        <f>S176*H176</f>
        <v>0</v>
      </c>
      <c r="AR176" s="16" t="s">
        <v>195</v>
      </c>
      <c r="AT176" s="16" t="s">
        <v>143</v>
      </c>
      <c r="AU176" s="16" t="s">
        <v>89</v>
      </c>
      <c r="AY176" s="16" t="s">
        <v>140</v>
      </c>
      <c r="BE176" s="220">
        <f>IF(N176="základní",J176,0)</f>
        <v>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16" t="s">
        <v>23</v>
      </c>
      <c r="BK176" s="220">
        <f>ROUND(I176*H176,2)</f>
        <v>0</v>
      </c>
      <c r="BL176" s="16" t="s">
        <v>195</v>
      </c>
      <c r="BM176" s="16" t="s">
        <v>600</v>
      </c>
    </row>
    <row r="177" s="10" customFormat="1" ht="22.8" customHeight="1">
      <c r="B177" s="193"/>
      <c r="C177" s="194"/>
      <c r="D177" s="195" t="s">
        <v>79</v>
      </c>
      <c r="E177" s="207" t="s">
        <v>601</v>
      </c>
      <c r="F177" s="207" t="s">
        <v>602</v>
      </c>
      <c r="G177" s="194"/>
      <c r="H177" s="194"/>
      <c r="I177" s="197"/>
      <c r="J177" s="208">
        <f>BK177</f>
        <v>0</v>
      </c>
      <c r="K177" s="194"/>
      <c r="L177" s="199"/>
      <c r="M177" s="200"/>
      <c r="N177" s="201"/>
      <c r="O177" s="201"/>
      <c r="P177" s="202">
        <f>SUM(P178:P186)</f>
        <v>0</v>
      </c>
      <c r="Q177" s="201"/>
      <c r="R177" s="202">
        <f>SUM(R178:R186)</f>
        <v>6.0651862399999992</v>
      </c>
      <c r="S177" s="201"/>
      <c r="T177" s="203">
        <f>SUM(T178:T186)</f>
        <v>0.90369999999999995</v>
      </c>
      <c r="AR177" s="204" t="s">
        <v>89</v>
      </c>
      <c r="AT177" s="205" t="s">
        <v>79</v>
      </c>
      <c r="AU177" s="205" t="s">
        <v>23</v>
      </c>
      <c r="AY177" s="204" t="s">
        <v>140</v>
      </c>
      <c r="BK177" s="206">
        <f>SUM(BK178:BK186)</f>
        <v>0</v>
      </c>
    </row>
    <row r="178" s="1" customFormat="1" ht="16.5" customHeight="1">
      <c r="B178" s="38"/>
      <c r="C178" s="209" t="s">
        <v>300</v>
      </c>
      <c r="D178" s="209" t="s">
        <v>143</v>
      </c>
      <c r="E178" s="210" t="s">
        <v>603</v>
      </c>
      <c r="F178" s="211" t="s">
        <v>604</v>
      </c>
      <c r="G178" s="212" t="s">
        <v>146</v>
      </c>
      <c r="H178" s="213">
        <v>645.5</v>
      </c>
      <c r="I178" s="214"/>
      <c r="J178" s="215">
        <f>ROUND(I178*H178,2)</f>
        <v>0</v>
      </c>
      <c r="K178" s="211" t="s">
        <v>147</v>
      </c>
      <c r="L178" s="43"/>
      <c r="M178" s="216" t="s">
        <v>1</v>
      </c>
      <c r="N178" s="217" t="s">
        <v>51</v>
      </c>
      <c r="O178" s="79"/>
      <c r="P178" s="218">
        <f>O178*H178</f>
        <v>0</v>
      </c>
      <c r="Q178" s="218">
        <v>0</v>
      </c>
      <c r="R178" s="218">
        <f>Q178*H178</f>
        <v>0</v>
      </c>
      <c r="S178" s="218">
        <v>0.0014</v>
      </c>
      <c r="T178" s="219">
        <f>S178*H178</f>
        <v>0.90369999999999995</v>
      </c>
      <c r="AR178" s="16" t="s">
        <v>195</v>
      </c>
      <c r="AT178" s="16" t="s">
        <v>143</v>
      </c>
      <c r="AU178" s="16" t="s">
        <v>89</v>
      </c>
      <c r="AY178" s="16" t="s">
        <v>140</v>
      </c>
      <c r="BE178" s="220">
        <f>IF(N178="základní",J178,0)</f>
        <v>0</v>
      </c>
      <c r="BF178" s="220">
        <f>IF(N178="snížená",J178,0)</f>
        <v>0</v>
      </c>
      <c r="BG178" s="220">
        <f>IF(N178="zákl. přenesená",J178,0)</f>
        <v>0</v>
      </c>
      <c r="BH178" s="220">
        <f>IF(N178="sníž. přenesená",J178,0)</f>
        <v>0</v>
      </c>
      <c r="BI178" s="220">
        <f>IF(N178="nulová",J178,0)</f>
        <v>0</v>
      </c>
      <c r="BJ178" s="16" t="s">
        <v>23</v>
      </c>
      <c r="BK178" s="220">
        <f>ROUND(I178*H178,2)</f>
        <v>0</v>
      </c>
      <c r="BL178" s="16" t="s">
        <v>195</v>
      </c>
      <c r="BM178" s="16" t="s">
        <v>605</v>
      </c>
    </row>
    <row r="179" s="1" customFormat="1" ht="16.5" customHeight="1">
      <c r="B179" s="38"/>
      <c r="C179" s="209" t="s">
        <v>304</v>
      </c>
      <c r="D179" s="209" t="s">
        <v>143</v>
      </c>
      <c r="E179" s="210" t="s">
        <v>606</v>
      </c>
      <c r="F179" s="211" t="s">
        <v>607</v>
      </c>
      <c r="G179" s="212" t="s">
        <v>146</v>
      </c>
      <c r="H179" s="213">
        <v>1290</v>
      </c>
      <c r="I179" s="214"/>
      <c r="J179" s="215">
        <f>ROUND(I179*H179,2)</f>
        <v>0</v>
      </c>
      <c r="K179" s="211" t="s">
        <v>147</v>
      </c>
      <c r="L179" s="43"/>
      <c r="M179" s="216" t="s">
        <v>1</v>
      </c>
      <c r="N179" s="217" t="s">
        <v>51</v>
      </c>
      <c r="O179" s="79"/>
      <c r="P179" s="218">
        <f>O179*H179</f>
        <v>0</v>
      </c>
      <c r="Q179" s="218">
        <v>0</v>
      </c>
      <c r="R179" s="218">
        <f>Q179*H179</f>
        <v>0</v>
      </c>
      <c r="S179" s="218">
        <v>0</v>
      </c>
      <c r="T179" s="219">
        <f>S179*H179</f>
        <v>0</v>
      </c>
      <c r="AR179" s="16" t="s">
        <v>195</v>
      </c>
      <c r="AT179" s="16" t="s">
        <v>143</v>
      </c>
      <c r="AU179" s="16" t="s">
        <v>89</v>
      </c>
      <c r="AY179" s="16" t="s">
        <v>140</v>
      </c>
      <c r="BE179" s="220">
        <f>IF(N179="základní",J179,0)</f>
        <v>0</v>
      </c>
      <c r="BF179" s="220">
        <f>IF(N179="snížená",J179,0)</f>
        <v>0</v>
      </c>
      <c r="BG179" s="220">
        <f>IF(N179="zákl. přenesená",J179,0)</f>
        <v>0</v>
      </c>
      <c r="BH179" s="220">
        <f>IF(N179="sníž. přenesená",J179,0)</f>
        <v>0</v>
      </c>
      <c r="BI179" s="220">
        <f>IF(N179="nulová",J179,0)</f>
        <v>0</v>
      </c>
      <c r="BJ179" s="16" t="s">
        <v>23</v>
      </c>
      <c r="BK179" s="220">
        <f>ROUND(I179*H179,2)</f>
        <v>0</v>
      </c>
      <c r="BL179" s="16" t="s">
        <v>195</v>
      </c>
      <c r="BM179" s="16" t="s">
        <v>608</v>
      </c>
    </row>
    <row r="180" s="1" customFormat="1" ht="16.5" customHeight="1">
      <c r="B180" s="38"/>
      <c r="C180" s="254" t="s">
        <v>308</v>
      </c>
      <c r="D180" s="254" t="s">
        <v>198</v>
      </c>
      <c r="E180" s="255" t="s">
        <v>609</v>
      </c>
      <c r="F180" s="256" t="s">
        <v>610</v>
      </c>
      <c r="G180" s="257" t="s">
        <v>146</v>
      </c>
      <c r="H180" s="258">
        <v>677.79999999999995</v>
      </c>
      <c r="I180" s="259"/>
      <c r="J180" s="260">
        <f>ROUND(I180*H180,2)</f>
        <v>0</v>
      </c>
      <c r="K180" s="256" t="s">
        <v>147</v>
      </c>
      <c r="L180" s="261"/>
      <c r="M180" s="262" t="s">
        <v>1</v>
      </c>
      <c r="N180" s="263" t="s">
        <v>51</v>
      </c>
      <c r="O180" s="79"/>
      <c r="P180" s="218">
        <f>O180*H180</f>
        <v>0</v>
      </c>
      <c r="Q180" s="218">
        <v>0.0048999999999999998</v>
      </c>
      <c r="R180" s="218">
        <f>Q180*H180</f>
        <v>3.3212199999999998</v>
      </c>
      <c r="S180" s="218">
        <v>0</v>
      </c>
      <c r="T180" s="219">
        <f>S180*H180</f>
        <v>0</v>
      </c>
      <c r="AR180" s="16" t="s">
        <v>201</v>
      </c>
      <c r="AT180" s="16" t="s">
        <v>198</v>
      </c>
      <c r="AU180" s="16" t="s">
        <v>89</v>
      </c>
      <c r="AY180" s="16" t="s">
        <v>140</v>
      </c>
      <c r="BE180" s="220">
        <f>IF(N180="základní",J180,0)</f>
        <v>0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16" t="s">
        <v>23</v>
      </c>
      <c r="BK180" s="220">
        <f>ROUND(I180*H180,2)</f>
        <v>0</v>
      </c>
      <c r="BL180" s="16" t="s">
        <v>195</v>
      </c>
      <c r="BM180" s="16" t="s">
        <v>611</v>
      </c>
    </row>
    <row r="181" s="11" customFormat="1">
      <c r="B181" s="221"/>
      <c r="C181" s="222"/>
      <c r="D181" s="223" t="s">
        <v>149</v>
      </c>
      <c r="E181" s="222"/>
      <c r="F181" s="225" t="s">
        <v>612</v>
      </c>
      <c r="G181" s="222"/>
      <c r="H181" s="226">
        <v>677.79999999999995</v>
      </c>
      <c r="I181" s="227"/>
      <c r="J181" s="222"/>
      <c r="K181" s="222"/>
      <c r="L181" s="228"/>
      <c r="M181" s="229"/>
      <c r="N181" s="230"/>
      <c r="O181" s="230"/>
      <c r="P181" s="230"/>
      <c r="Q181" s="230"/>
      <c r="R181" s="230"/>
      <c r="S181" s="230"/>
      <c r="T181" s="231"/>
      <c r="AT181" s="232" t="s">
        <v>149</v>
      </c>
      <c r="AU181" s="232" t="s">
        <v>89</v>
      </c>
      <c r="AV181" s="11" t="s">
        <v>89</v>
      </c>
      <c r="AW181" s="11" t="s">
        <v>4</v>
      </c>
      <c r="AX181" s="11" t="s">
        <v>23</v>
      </c>
      <c r="AY181" s="232" t="s">
        <v>140</v>
      </c>
    </row>
    <row r="182" s="1" customFormat="1" ht="16.5" customHeight="1">
      <c r="B182" s="38"/>
      <c r="C182" s="254" t="s">
        <v>201</v>
      </c>
      <c r="D182" s="254" t="s">
        <v>198</v>
      </c>
      <c r="E182" s="255" t="s">
        <v>613</v>
      </c>
      <c r="F182" s="256" t="s">
        <v>614</v>
      </c>
      <c r="G182" s="257" t="s">
        <v>146</v>
      </c>
      <c r="H182" s="258">
        <v>677.79999999999995</v>
      </c>
      <c r="I182" s="259"/>
      <c r="J182" s="260">
        <f>ROUND(I182*H182,2)</f>
        <v>0</v>
      </c>
      <c r="K182" s="256" t="s">
        <v>147</v>
      </c>
      <c r="L182" s="261"/>
      <c r="M182" s="262" t="s">
        <v>1</v>
      </c>
      <c r="N182" s="263" t="s">
        <v>51</v>
      </c>
      <c r="O182" s="79"/>
      <c r="P182" s="218">
        <f>O182*H182</f>
        <v>0</v>
      </c>
      <c r="Q182" s="218">
        <v>0.0035000000000000001</v>
      </c>
      <c r="R182" s="218">
        <f>Q182*H182</f>
        <v>2.3723000000000001</v>
      </c>
      <c r="S182" s="218">
        <v>0</v>
      </c>
      <c r="T182" s="219">
        <f>S182*H182</f>
        <v>0</v>
      </c>
      <c r="AR182" s="16" t="s">
        <v>201</v>
      </c>
      <c r="AT182" s="16" t="s">
        <v>198</v>
      </c>
      <c r="AU182" s="16" t="s">
        <v>89</v>
      </c>
      <c r="AY182" s="16" t="s">
        <v>140</v>
      </c>
      <c r="BE182" s="220">
        <f>IF(N182="základní",J182,0)</f>
        <v>0</v>
      </c>
      <c r="BF182" s="220">
        <f>IF(N182="snížená",J182,0)</f>
        <v>0</v>
      </c>
      <c r="BG182" s="220">
        <f>IF(N182="zákl. přenesená",J182,0)</f>
        <v>0</v>
      </c>
      <c r="BH182" s="220">
        <f>IF(N182="sníž. přenesená",J182,0)</f>
        <v>0</v>
      </c>
      <c r="BI182" s="220">
        <f>IF(N182="nulová",J182,0)</f>
        <v>0</v>
      </c>
      <c r="BJ182" s="16" t="s">
        <v>23</v>
      </c>
      <c r="BK182" s="220">
        <f>ROUND(I182*H182,2)</f>
        <v>0</v>
      </c>
      <c r="BL182" s="16" t="s">
        <v>195</v>
      </c>
      <c r="BM182" s="16" t="s">
        <v>615</v>
      </c>
    </row>
    <row r="183" s="11" customFormat="1">
      <c r="B183" s="221"/>
      <c r="C183" s="222"/>
      <c r="D183" s="223" t="s">
        <v>149</v>
      </c>
      <c r="E183" s="222"/>
      <c r="F183" s="225" t="s">
        <v>612</v>
      </c>
      <c r="G183" s="222"/>
      <c r="H183" s="226">
        <v>677.79999999999995</v>
      </c>
      <c r="I183" s="227"/>
      <c r="J183" s="222"/>
      <c r="K183" s="222"/>
      <c r="L183" s="228"/>
      <c r="M183" s="229"/>
      <c r="N183" s="230"/>
      <c r="O183" s="230"/>
      <c r="P183" s="230"/>
      <c r="Q183" s="230"/>
      <c r="R183" s="230"/>
      <c r="S183" s="230"/>
      <c r="T183" s="231"/>
      <c r="AT183" s="232" t="s">
        <v>149</v>
      </c>
      <c r="AU183" s="232" t="s">
        <v>89</v>
      </c>
      <c r="AV183" s="11" t="s">
        <v>89</v>
      </c>
      <c r="AW183" s="11" t="s">
        <v>4</v>
      </c>
      <c r="AX183" s="11" t="s">
        <v>23</v>
      </c>
      <c r="AY183" s="232" t="s">
        <v>140</v>
      </c>
    </row>
    <row r="184" s="1" customFormat="1" ht="16.5" customHeight="1">
      <c r="B184" s="38"/>
      <c r="C184" s="209" t="s">
        <v>315</v>
      </c>
      <c r="D184" s="209" t="s">
        <v>143</v>
      </c>
      <c r="E184" s="210" t="s">
        <v>616</v>
      </c>
      <c r="F184" s="211" t="s">
        <v>617</v>
      </c>
      <c r="G184" s="212" t="s">
        <v>618</v>
      </c>
      <c r="H184" s="213">
        <v>273.28399999999999</v>
      </c>
      <c r="I184" s="214"/>
      <c r="J184" s="215">
        <f>ROUND(I184*H184,2)</f>
        <v>0</v>
      </c>
      <c r="K184" s="211" t="s">
        <v>1</v>
      </c>
      <c r="L184" s="43"/>
      <c r="M184" s="216" t="s">
        <v>1</v>
      </c>
      <c r="N184" s="217" t="s">
        <v>51</v>
      </c>
      <c r="O184" s="79"/>
      <c r="P184" s="218">
        <f>O184*H184</f>
        <v>0</v>
      </c>
      <c r="Q184" s="218">
        <v>0.0013600000000000001</v>
      </c>
      <c r="R184" s="218">
        <f>Q184*H184</f>
        <v>0.37166624000000004</v>
      </c>
      <c r="S184" s="218">
        <v>0</v>
      </c>
      <c r="T184" s="219">
        <f>S184*H184</f>
        <v>0</v>
      </c>
      <c r="AR184" s="16" t="s">
        <v>195</v>
      </c>
      <c r="AT184" s="16" t="s">
        <v>143</v>
      </c>
      <c r="AU184" s="16" t="s">
        <v>89</v>
      </c>
      <c r="AY184" s="16" t="s">
        <v>140</v>
      </c>
      <c r="BE184" s="220">
        <f>IF(N184="základní",J184,0)</f>
        <v>0</v>
      </c>
      <c r="BF184" s="220">
        <f>IF(N184="snížená",J184,0)</f>
        <v>0</v>
      </c>
      <c r="BG184" s="220">
        <f>IF(N184="zákl. přenesená",J184,0)</f>
        <v>0</v>
      </c>
      <c r="BH184" s="220">
        <f>IF(N184="sníž. přenesená",J184,0)</f>
        <v>0</v>
      </c>
      <c r="BI184" s="220">
        <f>IF(N184="nulová",J184,0)</f>
        <v>0</v>
      </c>
      <c r="BJ184" s="16" t="s">
        <v>23</v>
      </c>
      <c r="BK184" s="220">
        <f>ROUND(I184*H184,2)</f>
        <v>0</v>
      </c>
      <c r="BL184" s="16" t="s">
        <v>195</v>
      </c>
      <c r="BM184" s="16" t="s">
        <v>619</v>
      </c>
    </row>
    <row r="185" s="11" customFormat="1">
      <c r="B185" s="221"/>
      <c r="C185" s="222"/>
      <c r="D185" s="223" t="s">
        <v>149</v>
      </c>
      <c r="E185" s="224" t="s">
        <v>1</v>
      </c>
      <c r="F185" s="225" t="s">
        <v>620</v>
      </c>
      <c r="G185" s="222"/>
      <c r="H185" s="226">
        <v>273.28399999999999</v>
      </c>
      <c r="I185" s="227"/>
      <c r="J185" s="222"/>
      <c r="K185" s="222"/>
      <c r="L185" s="228"/>
      <c r="M185" s="229"/>
      <c r="N185" s="230"/>
      <c r="O185" s="230"/>
      <c r="P185" s="230"/>
      <c r="Q185" s="230"/>
      <c r="R185" s="230"/>
      <c r="S185" s="230"/>
      <c r="T185" s="231"/>
      <c r="AT185" s="232" t="s">
        <v>149</v>
      </c>
      <c r="AU185" s="232" t="s">
        <v>89</v>
      </c>
      <c r="AV185" s="11" t="s">
        <v>89</v>
      </c>
      <c r="AW185" s="11" t="s">
        <v>42</v>
      </c>
      <c r="AX185" s="11" t="s">
        <v>23</v>
      </c>
      <c r="AY185" s="232" t="s">
        <v>140</v>
      </c>
    </row>
    <row r="186" s="1" customFormat="1" ht="16.5" customHeight="1">
      <c r="B186" s="38"/>
      <c r="C186" s="209" t="s">
        <v>319</v>
      </c>
      <c r="D186" s="209" t="s">
        <v>143</v>
      </c>
      <c r="E186" s="210" t="s">
        <v>621</v>
      </c>
      <c r="F186" s="211" t="s">
        <v>622</v>
      </c>
      <c r="G186" s="212" t="s">
        <v>326</v>
      </c>
      <c r="H186" s="264"/>
      <c r="I186" s="214"/>
      <c r="J186" s="215">
        <f>ROUND(I186*H186,2)</f>
        <v>0</v>
      </c>
      <c r="K186" s="211" t="s">
        <v>147</v>
      </c>
      <c r="L186" s="43"/>
      <c r="M186" s="216" t="s">
        <v>1</v>
      </c>
      <c r="N186" s="217" t="s">
        <v>51</v>
      </c>
      <c r="O186" s="79"/>
      <c r="P186" s="218">
        <f>O186*H186</f>
        <v>0</v>
      </c>
      <c r="Q186" s="218">
        <v>0</v>
      </c>
      <c r="R186" s="218">
        <f>Q186*H186</f>
        <v>0</v>
      </c>
      <c r="S186" s="218">
        <v>0</v>
      </c>
      <c r="T186" s="219">
        <f>S186*H186</f>
        <v>0</v>
      </c>
      <c r="AR186" s="16" t="s">
        <v>195</v>
      </c>
      <c r="AT186" s="16" t="s">
        <v>143</v>
      </c>
      <c r="AU186" s="16" t="s">
        <v>89</v>
      </c>
      <c r="AY186" s="16" t="s">
        <v>140</v>
      </c>
      <c r="BE186" s="220">
        <f>IF(N186="základní",J186,0)</f>
        <v>0</v>
      </c>
      <c r="BF186" s="220">
        <f>IF(N186="snížená",J186,0)</f>
        <v>0</v>
      </c>
      <c r="BG186" s="220">
        <f>IF(N186="zákl. přenesená",J186,0)</f>
        <v>0</v>
      </c>
      <c r="BH186" s="220">
        <f>IF(N186="sníž. přenesená",J186,0)</f>
        <v>0</v>
      </c>
      <c r="BI186" s="220">
        <f>IF(N186="nulová",J186,0)</f>
        <v>0</v>
      </c>
      <c r="BJ186" s="16" t="s">
        <v>23</v>
      </c>
      <c r="BK186" s="220">
        <f>ROUND(I186*H186,2)</f>
        <v>0</v>
      </c>
      <c r="BL186" s="16" t="s">
        <v>195</v>
      </c>
      <c r="BM186" s="16" t="s">
        <v>623</v>
      </c>
    </row>
    <row r="187" s="10" customFormat="1" ht="22.8" customHeight="1">
      <c r="B187" s="193"/>
      <c r="C187" s="194"/>
      <c r="D187" s="195" t="s">
        <v>79</v>
      </c>
      <c r="E187" s="207" t="s">
        <v>624</v>
      </c>
      <c r="F187" s="207" t="s">
        <v>625</v>
      </c>
      <c r="G187" s="194"/>
      <c r="H187" s="194"/>
      <c r="I187" s="197"/>
      <c r="J187" s="208">
        <f>BK187</f>
        <v>0</v>
      </c>
      <c r="K187" s="194"/>
      <c r="L187" s="199"/>
      <c r="M187" s="200"/>
      <c r="N187" s="201"/>
      <c r="O187" s="201"/>
      <c r="P187" s="202">
        <f>SUM(P188:P192)</f>
        <v>0</v>
      </c>
      <c r="Q187" s="201"/>
      <c r="R187" s="202">
        <f>SUM(R188:R192)</f>
        <v>2.6341199999999998</v>
      </c>
      <c r="S187" s="201"/>
      <c r="T187" s="203">
        <f>SUM(T188:T192)</f>
        <v>0</v>
      </c>
      <c r="AR187" s="204" t="s">
        <v>89</v>
      </c>
      <c r="AT187" s="205" t="s">
        <v>79</v>
      </c>
      <c r="AU187" s="205" t="s">
        <v>23</v>
      </c>
      <c r="AY187" s="204" t="s">
        <v>140</v>
      </c>
      <c r="BK187" s="206">
        <f>SUM(BK188:BK192)</f>
        <v>0</v>
      </c>
    </row>
    <row r="188" s="1" customFormat="1" ht="16.5" customHeight="1">
      <c r="B188" s="38"/>
      <c r="C188" s="209" t="s">
        <v>323</v>
      </c>
      <c r="D188" s="209" t="s">
        <v>143</v>
      </c>
      <c r="E188" s="210" t="s">
        <v>626</v>
      </c>
      <c r="F188" s="211" t="s">
        <v>627</v>
      </c>
      <c r="G188" s="212" t="s">
        <v>146</v>
      </c>
      <c r="H188" s="213">
        <v>271</v>
      </c>
      <c r="I188" s="214"/>
      <c r="J188" s="215">
        <f>ROUND(I188*H188,2)</f>
        <v>0</v>
      </c>
      <c r="K188" s="211" t="s">
        <v>147</v>
      </c>
      <c r="L188" s="43"/>
      <c r="M188" s="216" t="s">
        <v>1</v>
      </c>
      <c r="N188" s="217" t="s">
        <v>51</v>
      </c>
      <c r="O188" s="79"/>
      <c r="P188" s="218">
        <f>O188*H188</f>
        <v>0</v>
      </c>
      <c r="Q188" s="218">
        <v>0</v>
      </c>
      <c r="R188" s="218">
        <f>Q188*H188</f>
        <v>0</v>
      </c>
      <c r="S188" s="218">
        <v>0</v>
      </c>
      <c r="T188" s="219">
        <f>S188*H188</f>
        <v>0</v>
      </c>
      <c r="AR188" s="16" t="s">
        <v>195</v>
      </c>
      <c r="AT188" s="16" t="s">
        <v>143</v>
      </c>
      <c r="AU188" s="16" t="s">
        <v>89</v>
      </c>
      <c r="AY188" s="16" t="s">
        <v>140</v>
      </c>
      <c r="BE188" s="220">
        <f>IF(N188="základní",J188,0)</f>
        <v>0</v>
      </c>
      <c r="BF188" s="220">
        <f>IF(N188="snížená",J188,0)</f>
        <v>0</v>
      </c>
      <c r="BG188" s="220">
        <f>IF(N188="zákl. přenesená",J188,0)</f>
        <v>0</v>
      </c>
      <c r="BH188" s="220">
        <f>IF(N188="sníž. přenesená",J188,0)</f>
        <v>0</v>
      </c>
      <c r="BI188" s="220">
        <f>IF(N188="nulová",J188,0)</f>
        <v>0</v>
      </c>
      <c r="BJ188" s="16" t="s">
        <v>23</v>
      </c>
      <c r="BK188" s="220">
        <f>ROUND(I188*H188,2)</f>
        <v>0</v>
      </c>
      <c r="BL188" s="16" t="s">
        <v>195</v>
      </c>
      <c r="BM188" s="16" t="s">
        <v>628</v>
      </c>
    </row>
    <row r="189" s="11" customFormat="1">
      <c r="B189" s="221"/>
      <c r="C189" s="222"/>
      <c r="D189" s="223" t="s">
        <v>149</v>
      </c>
      <c r="E189" s="224" t="s">
        <v>1</v>
      </c>
      <c r="F189" s="225" t="s">
        <v>629</v>
      </c>
      <c r="G189" s="222"/>
      <c r="H189" s="226">
        <v>271</v>
      </c>
      <c r="I189" s="227"/>
      <c r="J189" s="222"/>
      <c r="K189" s="222"/>
      <c r="L189" s="228"/>
      <c r="M189" s="229"/>
      <c r="N189" s="230"/>
      <c r="O189" s="230"/>
      <c r="P189" s="230"/>
      <c r="Q189" s="230"/>
      <c r="R189" s="230"/>
      <c r="S189" s="230"/>
      <c r="T189" s="231"/>
      <c r="AT189" s="232" t="s">
        <v>149</v>
      </c>
      <c r="AU189" s="232" t="s">
        <v>89</v>
      </c>
      <c r="AV189" s="11" t="s">
        <v>89</v>
      </c>
      <c r="AW189" s="11" t="s">
        <v>42</v>
      </c>
      <c r="AX189" s="11" t="s">
        <v>23</v>
      </c>
      <c r="AY189" s="232" t="s">
        <v>140</v>
      </c>
    </row>
    <row r="190" s="1" customFormat="1" ht="16.5" customHeight="1">
      <c r="B190" s="38"/>
      <c r="C190" s="254" t="s">
        <v>330</v>
      </c>
      <c r="D190" s="254" t="s">
        <v>198</v>
      </c>
      <c r="E190" s="255" t="s">
        <v>630</v>
      </c>
      <c r="F190" s="256" t="s">
        <v>631</v>
      </c>
      <c r="G190" s="257" t="s">
        <v>146</v>
      </c>
      <c r="H190" s="258">
        <v>292.68000000000001</v>
      </c>
      <c r="I190" s="259"/>
      <c r="J190" s="260">
        <f>ROUND(I190*H190,2)</f>
        <v>0</v>
      </c>
      <c r="K190" s="256" t="s">
        <v>147</v>
      </c>
      <c r="L190" s="261"/>
      <c r="M190" s="262" t="s">
        <v>1</v>
      </c>
      <c r="N190" s="263" t="s">
        <v>51</v>
      </c>
      <c r="O190" s="79"/>
      <c r="P190" s="218">
        <f>O190*H190</f>
        <v>0</v>
      </c>
      <c r="Q190" s="218">
        <v>0.0089999999999999993</v>
      </c>
      <c r="R190" s="218">
        <f>Q190*H190</f>
        <v>2.6341199999999998</v>
      </c>
      <c r="S190" s="218">
        <v>0</v>
      </c>
      <c r="T190" s="219">
        <f>S190*H190</f>
        <v>0</v>
      </c>
      <c r="AR190" s="16" t="s">
        <v>201</v>
      </c>
      <c r="AT190" s="16" t="s">
        <v>198</v>
      </c>
      <c r="AU190" s="16" t="s">
        <v>89</v>
      </c>
      <c r="AY190" s="16" t="s">
        <v>140</v>
      </c>
      <c r="BE190" s="220">
        <f>IF(N190="základní",J190,0)</f>
        <v>0</v>
      </c>
      <c r="BF190" s="220">
        <f>IF(N190="snížená",J190,0)</f>
        <v>0</v>
      </c>
      <c r="BG190" s="220">
        <f>IF(N190="zákl. přenesená",J190,0)</f>
        <v>0</v>
      </c>
      <c r="BH190" s="220">
        <f>IF(N190="sníž. přenesená",J190,0)</f>
        <v>0</v>
      </c>
      <c r="BI190" s="220">
        <f>IF(N190="nulová",J190,0)</f>
        <v>0</v>
      </c>
      <c r="BJ190" s="16" t="s">
        <v>23</v>
      </c>
      <c r="BK190" s="220">
        <f>ROUND(I190*H190,2)</f>
        <v>0</v>
      </c>
      <c r="BL190" s="16" t="s">
        <v>195</v>
      </c>
      <c r="BM190" s="16" t="s">
        <v>632</v>
      </c>
    </row>
    <row r="191" s="11" customFormat="1">
      <c r="B191" s="221"/>
      <c r="C191" s="222"/>
      <c r="D191" s="223" t="s">
        <v>149</v>
      </c>
      <c r="E191" s="222"/>
      <c r="F191" s="225" t="s">
        <v>633</v>
      </c>
      <c r="G191" s="222"/>
      <c r="H191" s="226">
        <v>292.68000000000001</v>
      </c>
      <c r="I191" s="227"/>
      <c r="J191" s="222"/>
      <c r="K191" s="222"/>
      <c r="L191" s="228"/>
      <c r="M191" s="229"/>
      <c r="N191" s="230"/>
      <c r="O191" s="230"/>
      <c r="P191" s="230"/>
      <c r="Q191" s="230"/>
      <c r="R191" s="230"/>
      <c r="S191" s="230"/>
      <c r="T191" s="231"/>
      <c r="AT191" s="232" t="s">
        <v>149</v>
      </c>
      <c r="AU191" s="232" t="s">
        <v>89</v>
      </c>
      <c r="AV191" s="11" t="s">
        <v>89</v>
      </c>
      <c r="AW191" s="11" t="s">
        <v>4</v>
      </c>
      <c r="AX191" s="11" t="s">
        <v>23</v>
      </c>
      <c r="AY191" s="232" t="s">
        <v>140</v>
      </c>
    </row>
    <row r="192" s="1" customFormat="1" ht="16.5" customHeight="1">
      <c r="B192" s="38"/>
      <c r="C192" s="209" t="s">
        <v>335</v>
      </c>
      <c r="D192" s="209" t="s">
        <v>143</v>
      </c>
      <c r="E192" s="210" t="s">
        <v>634</v>
      </c>
      <c r="F192" s="211" t="s">
        <v>635</v>
      </c>
      <c r="G192" s="212" t="s">
        <v>326</v>
      </c>
      <c r="H192" s="264"/>
      <c r="I192" s="214"/>
      <c r="J192" s="215">
        <f>ROUND(I192*H192,2)</f>
        <v>0</v>
      </c>
      <c r="K192" s="211" t="s">
        <v>147</v>
      </c>
      <c r="L192" s="43"/>
      <c r="M192" s="216" t="s">
        <v>1</v>
      </c>
      <c r="N192" s="217" t="s">
        <v>51</v>
      </c>
      <c r="O192" s="79"/>
      <c r="P192" s="218">
        <f>O192*H192</f>
        <v>0</v>
      </c>
      <c r="Q192" s="218">
        <v>0</v>
      </c>
      <c r="R192" s="218">
        <f>Q192*H192</f>
        <v>0</v>
      </c>
      <c r="S192" s="218">
        <v>0</v>
      </c>
      <c r="T192" s="219">
        <f>S192*H192</f>
        <v>0</v>
      </c>
      <c r="AR192" s="16" t="s">
        <v>195</v>
      </c>
      <c r="AT192" s="16" t="s">
        <v>143</v>
      </c>
      <c r="AU192" s="16" t="s">
        <v>89</v>
      </c>
      <c r="AY192" s="16" t="s">
        <v>140</v>
      </c>
      <c r="BE192" s="220">
        <f>IF(N192="základní",J192,0)</f>
        <v>0</v>
      </c>
      <c r="BF192" s="220">
        <f>IF(N192="snížená",J192,0)</f>
        <v>0</v>
      </c>
      <c r="BG192" s="220">
        <f>IF(N192="zákl. přenesená",J192,0)</f>
        <v>0</v>
      </c>
      <c r="BH192" s="220">
        <f>IF(N192="sníž. přenesená",J192,0)</f>
        <v>0</v>
      </c>
      <c r="BI192" s="220">
        <f>IF(N192="nulová",J192,0)</f>
        <v>0</v>
      </c>
      <c r="BJ192" s="16" t="s">
        <v>23</v>
      </c>
      <c r="BK192" s="220">
        <f>ROUND(I192*H192,2)</f>
        <v>0</v>
      </c>
      <c r="BL192" s="16" t="s">
        <v>195</v>
      </c>
      <c r="BM192" s="16" t="s">
        <v>636</v>
      </c>
    </row>
    <row r="193" s="10" customFormat="1" ht="22.8" customHeight="1">
      <c r="B193" s="193"/>
      <c r="C193" s="194"/>
      <c r="D193" s="195" t="s">
        <v>79</v>
      </c>
      <c r="E193" s="207" t="s">
        <v>246</v>
      </c>
      <c r="F193" s="207" t="s">
        <v>247</v>
      </c>
      <c r="G193" s="194"/>
      <c r="H193" s="194"/>
      <c r="I193" s="197"/>
      <c r="J193" s="208">
        <f>BK193</f>
        <v>0</v>
      </c>
      <c r="K193" s="194"/>
      <c r="L193" s="199"/>
      <c r="M193" s="200"/>
      <c r="N193" s="201"/>
      <c r="O193" s="201"/>
      <c r="P193" s="202">
        <f>SUM(P194:P264)</f>
        <v>0</v>
      </c>
      <c r="Q193" s="201"/>
      <c r="R193" s="202">
        <f>SUM(R194:R264)</f>
        <v>0.1206412</v>
      </c>
      <c r="S193" s="201"/>
      <c r="T193" s="203">
        <f>SUM(T194:T264)</f>
        <v>0</v>
      </c>
      <c r="AR193" s="204" t="s">
        <v>89</v>
      </c>
      <c r="AT193" s="205" t="s">
        <v>79</v>
      </c>
      <c r="AU193" s="205" t="s">
        <v>23</v>
      </c>
      <c r="AY193" s="204" t="s">
        <v>140</v>
      </c>
      <c r="BK193" s="206">
        <f>SUM(BK194:BK264)</f>
        <v>0</v>
      </c>
    </row>
    <row r="194" s="1" customFormat="1" ht="16.5" customHeight="1">
      <c r="B194" s="38"/>
      <c r="C194" s="209" t="s">
        <v>341</v>
      </c>
      <c r="D194" s="209" t="s">
        <v>143</v>
      </c>
      <c r="E194" s="210" t="s">
        <v>249</v>
      </c>
      <c r="F194" s="211" t="s">
        <v>250</v>
      </c>
      <c r="G194" s="212" t="s">
        <v>158</v>
      </c>
      <c r="H194" s="213">
        <v>219.511</v>
      </c>
      <c r="I194" s="214"/>
      <c r="J194" s="215">
        <f>ROUND(I194*H194,2)</f>
        <v>0</v>
      </c>
      <c r="K194" s="211" t="s">
        <v>1</v>
      </c>
      <c r="L194" s="43"/>
      <c r="M194" s="216" t="s">
        <v>1</v>
      </c>
      <c r="N194" s="217" t="s">
        <v>51</v>
      </c>
      <c r="O194" s="79"/>
      <c r="P194" s="218">
        <f>O194*H194</f>
        <v>0</v>
      </c>
      <c r="Q194" s="218">
        <v>0</v>
      </c>
      <c r="R194" s="218">
        <f>Q194*H194</f>
        <v>0</v>
      </c>
      <c r="S194" s="218">
        <v>0</v>
      </c>
      <c r="T194" s="219">
        <f>S194*H194</f>
        <v>0</v>
      </c>
      <c r="AR194" s="16" t="s">
        <v>195</v>
      </c>
      <c r="AT194" s="16" t="s">
        <v>143</v>
      </c>
      <c r="AU194" s="16" t="s">
        <v>89</v>
      </c>
      <c r="AY194" s="16" t="s">
        <v>140</v>
      </c>
      <c r="BE194" s="220">
        <f>IF(N194="základní",J194,0)</f>
        <v>0</v>
      </c>
      <c r="BF194" s="220">
        <f>IF(N194="snížená",J194,0)</f>
        <v>0</v>
      </c>
      <c r="BG194" s="220">
        <f>IF(N194="zákl. přenesená",J194,0)</f>
        <v>0</v>
      </c>
      <c r="BH194" s="220">
        <f>IF(N194="sníž. přenesená",J194,0)</f>
        <v>0</v>
      </c>
      <c r="BI194" s="220">
        <f>IF(N194="nulová",J194,0)</f>
        <v>0</v>
      </c>
      <c r="BJ194" s="16" t="s">
        <v>23</v>
      </c>
      <c r="BK194" s="220">
        <f>ROUND(I194*H194,2)</f>
        <v>0</v>
      </c>
      <c r="BL194" s="16" t="s">
        <v>195</v>
      </c>
      <c r="BM194" s="16" t="s">
        <v>637</v>
      </c>
    </row>
    <row r="195" s="11" customFormat="1">
      <c r="B195" s="221"/>
      <c r="C195" s="222"/>
      <c r="D195" s="223" t="s">
        <v>149</v>
      </c>
      <c r="E195" s="224" t="s">
        <v>1</v>
      </c>
      <c r="F195" s="225" t="s">
        <v>638</v>
      </c>
      <c r="G195" s="222"/>
      <c r="H195" s="226">
        <v>6.0800000000000001</v>
      </c>
      <c r="I195" s="227"/>
      <c r="J195" s="222"/>
      <c r="K195" s="222"/>
      <c r="L195" s="228"/>
      <c r="M195" s="229"/>
      <c r="N195" s="230"/>
      <c r="O195" s="230"/>
      <c r="P195" s="230"/>
      <c r="Q195" s="230"/>
      <c r="R195" s="230"/>
      <c r="S195" s="230"/>
      <c r="T195" s="231"/>
      <c r="AT195" s="232" t="s">
        <v>149</v>
      </c>
      <c r="AU195" s="232" t="s">
        <v>89</v>
      </c>
      <c r="AV195" s="11" t="s">
        <v>89</v>
      </c>
      <c r="AW195" s="11" t="s">
        <v>42</v>
      </c>
      <c r="AX195" s="11" t="s">
        <v>80</v>
      </c>
      <c r="AY195" s="232" t="s">
        <v>140</v>
      </c>
    </row>
    <row r="196" s="11" customFormat="1">
      <c r="B196" s="221"/>
      <c r="C196" s="222"/>
      <c r="D196" s="223" t="s">
        <v>149</v>
      </c>
      <c r="E196" s="224" t="s">
        <v>1</v>
      </c>
      <c r="F196" s="225" t="s">
        <v>639</v>
      </c>
      <c r="G196" s="222"/>
      <c r="H196" s="226">
        <v>5.4000000000000004</v>
      </c>
      <c r="I196" s="227"/>
      <c r="J196" s="222"/>
      <c r="K196" s="222"/>
      <c r="L196" s="228"/>
      <c r="M196" s="229"/>
      <c r="N196" s="230"/>
      <c r="O196" s="230"/>
      <c r="P196" s="230"/>
      <c r="Q196" s="230"/>
      <c r="R196" s="230"/>
      <c r="S196" s="230"/>
      <c r="T196" s="231"/>
      <c r="AT196" s="232" t="s">
        <v>149</v>
      </c>
      <c r="AU196" s="232" t="s">
        <v>89</v>
      </c>
      <c r="AV196" s="11" t="s">
        <v>89</v>
      </c>
      <c r="AW196" s="11" t="s">
        <v>42</v>
      </c>
      <c r="AX196" s="11" t="s">
        <v>80</v>
      </c>
      <c r="AY196" s="232" t="s">
        <v>140</v>
      </c>
    </row>
    <row r="197" s="11" customFormat="1">
      <c r="B197" s="221"/>
      <c r="C197" s="222"/>
      <c r="D197" s="223" t="s">
        <v>149</v>
      </c>
      <c r="E197" s="224" t="s">
        <v>1</v>
      </c>
      <c r="F197" s="225" t="s">
        <v>640</v>
      </c>
      <c r="G197" s="222"/>
      <c r="H197" s="226">
        <v>8.1199999999999992</v>
      </c>
      <c r="I197" s="227"/>
      <c r="J197" s="222"/>
      <c r="K197" s="222"/>
      <c r="L197" s="228"/>
      <c r="M197" s="229"/>
      <c r="N197" s="230"/>
      <c r="O197" s="230"/>
      <c r="P197" s="230"/>
      <c r="Q197" s="230"/>
      <c r="R197" s="230"/>
      <c r="S197" s="230"/>
      <c r="T197" s="231"/>
      <c r="AT197" s="232" t="s">
        <v>149</v>
      </c>
      <c r="AU197" s="232" t="s">
        <v>89</v>
      </c>
      <c r="AV197" s="11" t="s">
        <v>89</v>
      </c>
      <c r="AW197" s="11" t="s">
        <v>42</v>
      </c>
      <c r="AX197" s="11" t="s">
        <v>80</v>
      </c>
      <c r="AY197" s="232" t="s">
        <v>140</v>
      </c>
    </row>
    <row r="198" s="11" customFormat="1">
      <c r="B198" s="221"/>
      <c r="C198" s="222"/>
      <c r="D198" s="223" t="s">
        <v>149</v>
      </c>
      <c r="E198" s="224" t="s">
        <v>1</v>
      </c>
      <c r="F198" s="225" t="s">
        <v>641</v>
      </c>
      <c r="G198" s="222"/>
      <c r="H198" s="226">
        <v>3.6800000000000002</v>
      </c>
      <c r="I198" s="227"/>
      <c r="J198" s="222"/>
      <c r="K198" s="222"/>
      <c r="L198" s="228"/>
      <c r="M198" s="229"/>
      <c r="N198" s="230"/>
      <c r="O198" s="230"/>
      <c r="P198" s="230"/>
      <c r="Q198" s="230"/>
      <c r="R198" s="230"/>
      <c r="S198" s="230"/>
      <c r="T198" s="231"/>
      <c r="AT198" s="232" t="s">
        <v>149</v>
      </c>
      <c r="AU198" s="232" t="s">
        <v>89</v>
      </c>
      <c r="AV198" s="11" t="s">
        <v>89</v>
      </c>
      <c r="AW198" s="11" t="s">
        <v>42</v>
      </c>
      <c r="AX198" s="11" t="s">
        <v>80</v>
      </c>
      <c r="AY198" s="232" t="s">
        <v>140</v>
      </c>
    </row>
    <row r="199" s="11" customFormat="1">
      <c r="B199" s="221"/>
      <c r="C199" s="222"/>
      <c r="D199" s="223" t="s">
        <v>149</v>
      </c>
      <c r="E199" s="224" t="s">
        <v>1</v>
      </c>
      <c r="F199" s="225" t="s">
        <v>642</v>
      </c>
      <c r="G199" s="222"/>
      <c r="H199" s="226">
        <v>1.25</v>
      </c>
      <c r="I199" s="227"/>
      <c r="J199" s="222"/>
      <c r="K199" s="222"/>
      <c r="L199" s="228"/>
      <c r="M199" s="229"/>
      <c r="N199" s="230"/>
      <c r="O199" s="230"/>
      <c r="P199" s="230"/>
      <c r="Q199" s="230"/>
      <c r="R199" s="230"/>
      <c r="S199" s="230"/>
      <c r="T199" s="231"/>
      <c r="AT199" s="232" t="s">
        <v>149</v>
      </c>
      <c r="AU199" s="232" t="s">
        <v>89</v>
      </c>
      <c r="AV199" s="11" t="s">
        <v>89</v>
      </c>
      <c r="AW199" s="11" t="s">
        <v>42</v>
      </c>
      <c r="AX199" s="11" t="s">
        <v>80</v>
      </c>
      <c r="AY199" s="232" t="s">
        <v>140</v>
      </c>
    </row>
    <row r="200" s="11" customFormat="1">
      <c r="B200" s="221"/>
      <c r="C200" s="222"/>
      <c r="D200" s="223" t="s">
        <v>149</v>
      </c>
      <c r="E200" s="224" t="s">
        <v>1</v>
      </c>
      <c r="F200" s="225" t="s">
        <v>643</v>
      </c>
      <c r="G200" s="222"/>
      <c r="H200" s="226">
        <v>19.199999999999999</v>
      </c>
      <c r="I200" s="227"/>
      <c r="J200" s="222"/>
      <c r="K200" s="222"/>
      <c r="L200" s="228"/>
      <c r="M200" s="229"/>
      <c r="N200" s="230"/>
      <c r="O200" s="230"/>
      <c r="P200" s="230"/>
      <c r="Q200" s="230"/>
      <c r="R200" s="230"/>
      <c r="S200" s="230"/>
      <c r="T200" s="231"/>
      <c r="AT200" s="232" t="s">
        <v>149</v>
      </c>
      <c r="AU200" s="232" t="s">
        <v>89</v>
      </c>
      <c r="AV200" s="11" t="s">
        <v>89</v>
      </c>
      <c r="AW200" s="11" t="s">
        <v>42</v>
      </c>
      <c r="AX200" s="11" t="s">
        <v>80</v>
      </c>
      <c r="AY200" s="232" t="s">
        <v>140</v>
      </c>
    </row>
    <row r="201" s="11" customFormat="1">
      <c r="B201" s="221"/>
      <c r="C201" s="222"/>
      <c r="D201" s="223" t="s">
        <v>149</v>
      </c>
      <c r="E201" s="224" t="s">
        <v>1</v>
      </c>
      <c r="F201" s="225" t="s">
        <v>644</v>
      </c>
      <c r="G201" s="222"/>
      <c r="H201" s="226">
        <v>19.68</v>
      </c>
      <c r="I201" s="227"/>
      <c r="J201" s="222"/>
      <c r="K201" s="222"/>
      <c r="L201" s="228"/>
      <c r="M201" s="229"/>
      <c r="N201" s="230"/>
      <c r="O201" s="230"/>
      <c r="P201" s="230"/>
      <c r="Q201" s="230"/>
      <c r="R201" s="230"/>
      <c r="S201" s="230"/>
      <c r="T201" s="231"/>
      <c r="AT201" s="232" t="s">
        <v>149</v>
      </c>
      <c r="AU201" s="232" t="s">
        <v>89</v>
      </c>
      <c r="AV201" s="11" t="s">
        <v>89</v>
      </c>
      <c r="AW201" s="11" t="s">
        <v>42</v>
      </c>
      <c r="AX201" s="11" t="s">
        <v>80</v>
      </c>
      <c r="AY201" s="232" t="s">
        <v>140</v>
      </c>
    </row>
    <row r="202" s="11" customFormat="1">
      <c r="B202" s="221"/>
      <c r="C202" s="222"/>
      <c r="D202" s="223" t="s">
        <v>149</v>
      </c>
      <c r="E202" s="224" t="s">
        <v>1</v>
      </c>
      <c r="F202" s="225" t="s">
        <v>645</v>
      </c>
      <c r="G202" s="222"/>
      <c r="H202" s="226">
        <v>1.0600000000000001</v>
      </c>
      <c r="I202" s="227"/>
      <c r="J202" s="222"/>
      <c r="K202" s="222"/>
      <c r="L202" s="228"/>
      <c r="M202" s="229"/>
      <c r="N202" s="230"/>
      <c r="O202" s="230"/>
      <c r="P202" s="230"/>
      <c r="Q202" s="230"/>
      <c r="R202" s="230"/>
      <c r="S202" s="230"/>
      <c r="T202" s="231"/>
      <c r="AT202" s="232" t="s">
        <v>149</v>
      </c>
      <c r="AU202" s="232" t="s">
        <v>89</v>
      </c>
      <c r="AV202" s="11" t="s">
        <v>89</v>
      </c>
      <c r="AW202" s="11" t="s">
        <v>42</v>
      </c>
      <c r="AX202" s="11" t="s">
        <v>80</v>
      </c>
      <c r="AY202" s="232" t="s">
        <v>140</v>
      </c>
    </row>
    <row r="203" s="11" customFormat="1">
      <c r="B203" s="221"/>
      <c r="C203" s="222"/>
      <c r="D203" s="223" t="s">
        <v>149</v>
      </c>
      <c r="E203" s="224" t="s">
        <v>1</v>
      </c>
      <c r="F203" s="225" t="s">
        <v>646</v>
      </c>
      <c r="G203" s="222"/>
      <c r="H203" s="226">
        <v>1.6699999999999999</v>
      </c>
      <c r="I203" s="227"/>
      <c r="J203" s="222"/>
      <c r="K203" s="222"/>
      <c r="L203" s="228"/>
      <c r="M203" s="229"/>
      <c r="N203" s="230"/>
      <c r="O203" s="230"/>
      <c r="P203" s="230"/>
      <c r="Q203" s="230"/>
      <c r="R203" s="230"/>
      <c r="S203" s="230"/>
      <c r="T203" s="231"/>
      <c r="AT203" s="232" t="s">
        <v>149</v>
      </c>
      <c r="AU203" s="232" t="s">
        <v>89</v>
      </c>
      <c r="AV203" s="11" t="s">
        <v>89</v>
      </c>
      <c r="AW203" s="11" t="s">
        <v>42</v>
      </c>
      <c r="AX203" s="11" t="s">
        <v>80</v>
      </c>
      <c r="AY203" s="232" t="s">
        <v>140</v>
      </c>
    </row>
    <row r="204" s="11" customFormat="1">
      <c r="B204" s="221"/>
      <c r="C204" s="222"/>
      <c r="D204" s="223" t="s">
        <v>149</v>
      </c>
      <c r="E204" s="224" t="s">
        <v>1</v>
      </c>
      <c r="F204" s="225" t="s">
        <v>647</v>
      </c>
      <c r="G204" s="222"/>
      <c r="H204" s="226">
        <v>12.4</v>
      </c>
      <c r="I204" s="227"/>
      <c r="J204" s="222"/>
      <c r="K204" s="222"/>
      <c r="L204" s="228"/>
      <c r="M204" s="229"/>
      <c r="N204" s="230"/>
      <c r="O204" s="230"/>
      <c r="P204" s="230"/>
      <c r="Q204" s="230"/>
      <c r="R204" s="230"/>
      <c r="S204" s="230"/>
      <c r="T204" s="231"/>
      <c r="AT204" s="232" t="s">
        <v>149</v>
      </c>
      <c r="AU204" s="232" t="s">
        <v>89</v>
      </c>
      <c r="AV204" s="11" t="s">
        <v>89</v>
      </c>
      <c r="AW204" s="11" t="s">
        <v>42</v>
      </c>
      <c r="AX204" s="11" t="s">
        <v>80</v>
      </c>
      <c r="AY204" s="232" t="s">
        <v>140</v>
      </c>
    </row>
    <row r="205" s="11" customFormat="1">
      <c r="B205" s="221"/>
      <c r="C205" s="222"/>
      <c r="D205" s="223" t="s">
        <v>149</v>
      </c>
      <c r="E205" s="224" t="s">
        <v>1</v>
      </c>
      <c r="F205" s="225" t="s">
        <v>648</v>
      </c>
      <c r="G205" s="222"/>
      <c r="H205" s="226">
        <v>1.8400000000000001</v>
      </c>
      <c r="I205" s="227"/>
      <c r="J205" s="222"/>
      <c r="K205" s="222"/>
      <c r="L205" s="228"/>
      <c r="M205" s="229"/>
      <c r="N205" s="230"/>
      <c r="O205" s="230"/>
      <c r="P205" s="230"/>
      <c r="Q205" s="230"/>
      <c r="R205" s="230"/>
      <c r="S205" s="230"/>
      <c r="T205" s="231"/>
      <c r="AT205" s="232" t="s">
        <v>149</v>
      </c>
      <c r="AU205" s="232" t="s">
        <v>89</v>
      </c>
      <c r="AV205" s="11" t="s">
        <v>89</v>
      </c>
      <c r="AW205" s="11" t="s">
        <v>42</v>
      </c>
      <c r="AX205" s="11" t="s">
        <v>80</v>
      </c>
      <c r="AY205" s="232" t="s">
        <v>140</v>
      </c>
    </row>
    <row r="206" s="11" customFormat="1">
      <c r="B206" s="221"/>
      <c r="C206" s="222"/>
      <c r="D206" s="223" t="s">
        <v>149</v>
      </c>
      <c r="E206" s="224" t="s">
        <v>1</v>
      </c>
      <c r="F206" s="225" t="s">
        <v>649</v>
      </c>
      <c r="G206" s="222"/>
      <c r="H206" s="226">
        <v>1.53</v>
      </c>
      <c r="I206" s="227"/>
      <c r="J206" s="222"/>
      <c r="K206" s="222"/>
      <c r="L206" s="228"/>
      <c r="M206" s="229"/>
      <c r="N206" s="230"/>
      <c r="O206" s="230"/>
      <c r="P206" s="230"/>
      <c r="Q206" s="230"/>
      <c r="R206" s="230"/>
      <c r="S206" s="230"/>
      <c r="T206" s="231"/>
      <c r="AT206" s="232" t="s">
        <v>149</v>
      </c>
      <c r="AU206" s="232" t="s">
        <v>89</v>
      </c>
      <c r="AV206" s="11" t="s">
        <v>89</v>
      </c>
      <c r="AW206" s="11" t="s">
        <v>42</v>
      </c>
      <c r="AX206" s="11" t="s">
        <v>80</v>
      </c>
      <c r="AY206" s="232" t="s">
        <v>140</v>
      </c>
    </row>
    <row r="207" s="11" customFormat="1">
      <c r="B207" s="221"/>
      <c r="C207" s="222"/>
      <c r="D207" s="223" t="s">
        <v>149</v>
      </c>
      <c r="E207" s="224" t="s">
        <v>1</v>
      </c>
      <c r="F207" s="225" t="s">
        <v>650</v>
      </c>
      <c r="G207" s="222"/>
      <c r="H207" s="226">
        <v>9</v>
      </c>
      <c r="I207" s="227"/>
      <c r="J207" s="222"/>
      <c r="K207" s="222"/>
      <c r="L207" s="228"/>
      <c r="M207" s="229"/>
      <c r="N207" s="230"/>
      <c r="O207" s="230"/>
      <c r="P207" s="230"/>
      <c r="Q207" s="230"/>
      <c r="R207" s="230"/>
      <c r="S207" s="230"/>
      <c r="T207" s="231"/>
      <c r="AT207" s="232" t="s">
        <v>149</v>
      </c>
      <c r="AU207" s="232" t="s">
        <v>89</v>
      </c>
      <c r="AV207" s="11" t="s">
        <v>89</v>
      </c>
      <c r="AW207" s="11" t="s">
        <v>42</v>
      </c>
      <c r="AX207" s="11" t="s">
        <v>80</v>
      </c>
      <c r="AY207" s="232" t="s">
        <v>140</v>
      </c>
    </row>
    <row r="208" s="11" customFormat="1">
      <c r="B208" s="221"/>
      <c r="C208" s="222"/>
      <c r="D208" s="223" t="s">
        <v>149</v>
      </c>
      <c r="E208" s="224" t="s">
        <v>1</v>
      </c>
      <c r="F208" s="225" t="s">
        <v>651</v>
      </c>
      <c r="G208" s="222"/>
      <c r="H208" s="226">
        <v>10.15</v>
      </c>
      <c r="I208" s="227"/>
      <c r="J208" s="222"/>
      <c r="K208" s="222"/>
      <c r="L208" s="228"/>
      <c r="M208" s="229"/>
      <c r="N208" s="230"/>
      <c r="O208" s="230"/>
      <c r="P208" s="230"/>
      <c r="Q208" s="230"/>
      <c r="R208" s="230"/>
      <c r="S208" s="230"/>
      <c r="T208" s="231"/>
      <c r="AT208" s="232" t="s">
        <v>149</v>
      </c>
      <c r="AU208" s="232" t="s">
        <v>89</v>
      </c>
      <c r="AV208" s="11" t="s">
        <v>89</v>
      </c>
      <c r="AW208" s="11" t="s">
        <v>42</v>
      </c>
      <c r="AX208" s="11" t="s">
        <v>80</v>
      </c>
      <c r="AY208" s="232" t="s">
        <v>140</v>
      </c>
    </row>
    <row r="209" s="11" customFormat="1">
      <c r="B209" s="221"/>
      <c r="C209" s="222"/>
      <c r="D209" s="223" t="s">
        <v>149</v>
      </c>
      <c r="E209" s="224" t="s">
        <v>1</v>
      </c>
      <c r="F209" s="225" t="s">
        <v>652</v>
      </c>
      <c r="G209" s="222"/>
      <c r="H209" s="226">
        <v>5.8200000000000003</v>
      </c>
      <c r="I209" s="227"/>
      <c r="J209" s="222"/>
      <c r="K209" s="222"/>
      <c r="L209" s="228"/>
      <c r="M209" s="229"/>
      <c r="N209" s="230"/>
      <c r="O209" s="230"/>
      <c r="P209" s="230"/>
      <c r="Q209" s="230"/>
      <c r="R209" s="230"/>
      <c r="S209" s="230"/>
      <c r="T209" s="231"/>
      <c r="AT209" s="232" t="s">
        <v>149</v>
      </c>
      <c r="AU209" s="232" t="s">
        <v>89</v>
      </c>
      <c r="AV209" s="11" t="s">
        <v>89</v>
      </c>
      <c r="AW209" s="11" t="s">
        <v>42</v>
      </c>
      <c r="AX209" s="11" t="s">
        <v>80</v>
      </c>
      <c r="AY209" s="232" t="s">
        <v>140</v>
      </c>
    </row>
    <row r="210" s="11" customFormat="1">
      <c r="B210" s="221"/>
      <c r="C210" s="222"/>
      <c r="D210" s="223" t="s">
        <v>149</v>
      </c>
      <c r="E210" s="224" t="s">
        <v>1</v>
      </c>
      <c r="F210" s="225" t="s">
        <v>653</v>
      </c>
      <c r="G210" s="222"/>
      <c r="H210" s="226">
        <v>9</v>
      </c>
      <c r="I210" s="227"/>
      <c r="J210" s="222"/>
      <c r="K210" s="222"/>
      <c r="L210" s="228"/>
      <c r="M210" s="229"/>
      <c r="N210" s="230"/>
      <c r="O210" s="230"/>
      <c r="P210" s="230"/>
      <c r="Q210" s="230"/>
      <c r="R210" s="230"/>
      <c r="S210" s="230"/>
      <c r="T210" s="231"/>
      <c r="AT210" s="232" t="s">
        <v>149</v>
      </c>
      <c r="AU210" s="232" t="s">
        <v>89</v>
      </c>
      <c r="AV210" s="11" t="s">
        <v>89</v>
      </c>
      <c r="AW210" s="11" t="s">
        <v>42</v>
      </c>
      <c r="AX210" s="11" t="s">
        <v>80</v>
      </c>
      <c r="AY210" s="232" t="s">
        <v>140</v>
      </c>
    </row>
    <row r="211" s="11" customFormat="1">
      <c r="B211" s="221"/>
      <c r="C211" s="222"/>
      <c r="D211" s="223" t="s">
        <v>149</v>
      </c>
      <c r="E211" s="224" t="s">
        <v>1</v>
      </c>
      <c r="F211" s="225" t="s">
        <v>654</v>
      </c>
      <c r="G211" s="222"/>
      <c r="H211" s="226">
        <v>4.944</v>
      </c>
      <c r="I211" s="227"/>
      <c r="J211" s="222"/>
      <c r="K211" s="222"/>
      <c r="L211" s="228"/>
      <c r="M211" s="229"/>
      <c r="N211" s="230"/>
      <c r="O211" s="230"/>
      <c r="P211" s="230"/>
      <c r="Q211" s="230"/>
      <c r="R211" s="230"/>
      <c r="S211" s="230"/>
      <c r="T211" s="231"/>
      <c r="AT211" s="232" t="s">
        <v>149</v>
      </c>
      <c r="AU211" s="232" t="s">
        <v>89</v>
      </c>
      <c r="AV211" s="11" t="s">
        <v>89</v>
      </c>
      <c r="AW211" s="11" t="s">
        <v>42</v>
      </c>
      <c r="AX211" s="11" t="s">
        <v>80</v>
      </c>
      <c r="AY211" s="232" t="s">
        <v>140</v>
      </c>
    </row>
    <row r="212" s="11" customFormat="1">
      <c r="B212" s="221"/>
      <c r="C212" s="222"/>
      <c r="D212" s="223" t="s">
        <v>149</v>
      </c>
      <c r="E212" s="224" t="s">
        <v>1</v>
      </c>
      <c r="F212" s="225" t="s">
        <v>655</v>
      </c>
      <c r="G212" s="222"/>
      <c r="H212" s="226">
        <v>25.27</v>
      </c>
      <c r="I212" s="227"/>
      <c r="J212" s="222"/>
      <c r="K212" s="222"/>
      <c r="L212" s="228"/>
      <c r="M212" s="229"/>
      <c r="N212" s="230"/>
      <c r="O212" s="230"/>
      <c r="P212" s="230"/>
      <c r="Q212" s="230"/>
      <c r="R212" s="230"/>
      <c r="S212" s="230"/>
      <c r="T212" s="231"/>
      <c r="AT212" s="232" t="s">
        <v>149</v>
      </c>
      <c r="AU212" s="232" t="s">
        <v>89</v>
      </c>
      <c r="AV212" s="11" t="s">
        <v>89</v>
      </c>
      <c r="AW212" s="11" t="s">
        <v>42</v>
      </c>
      <c r="AX212" s="11" t="s">
        <v>80</v>
      </c>
      <c r="AY212" s="232" t="s">
        <v>140</v>
      </c>
    </row>
    <row r="213" s="11" customFormat="1">
      <c r="B213" s="221"/>
      <c r="C213" s="222"/>
      <c r="D213" s="223" t="s">
        <v>149</v>
      </c>
      <c r="E213" s="224" t="s">
        <v>1</v>
      </c>
      <c r="F213" s="225" t="s">
        <v>656</v>
      </c>
      <c r="G213" s="222"/>
      <c r="H213" s="226">
        <v>5.0099999999999998</v>
      </c>
      <c r="I213" s="227"/>
      <c r="J213" s="222"/>
      <c r="K213" s="222"/>
      <c r="L213" s="228"/>
      <c r="M213" s="229"/>
      <c r="N213" s="230"/>
      <c r="O213" s="230"/>
      <c r="P213" s="230"/>
      <c r="Q213" s="230"/>
      <c r="R213" s="230"/>
      <c r="S213" s="230"/>
      <c r="T213" s="231"/>
      <c r="AT213" s="232" t="s">
        <v>149</v>
      </c>
      <c r="AU213" s="232" t="s">
        <v>89</v>
      </c>
      <c r="AV213" s="11" t="s">
        <v>89</v>
      </c>
      <c r="AW213" s="11" t="s">
        <v>42</v>
      </c>
      <c r="AX213" s="11" t="s">
        <v>80</v>
      </c>
      <c r="AY213" s="232" t="s">
        <v>140</v>
      </c>
    </row>
    <row r="214" s="11" customFormat="1">
      <c r="B214" s="221"/>
      <c r="C214" s="222"/>
      <c r="D214" s="223" t="s">
        <v>149</v>
      </c>
      <c r="E214" s="224" t="s">
        <v>1</v>
      </c>
      <c r="F214" s="225" t="s">
        <v>657</v>
      </c>
      <c r="G214" s="222"/>
      <c r="H214" s="226">
        <v>4.9199999999999999</v>
      </c>
      <c r="I214" s="227"/>
      <c r="J214" s="222"/>
      <c r="K214" s="222"/>
      <c r="L214" s="228"/>
      <c r="M214" s="229"/>
      <c r="N214" s="230"/>
      <c r="O214" s="230"/>
      <c r="P214" s="230"/>
      <c r="Q214" s="230"/>
      <c r="R214" s="230"/>
      <c r="S214" s="230"/>
      <c r="T214" s="231"/>
      <c r="AT214" s="232" t="s">
        <v>149</v>
      </c>
      <c r="AU214" s="232" t="s">
        <v>89</v>
      </c>
      <c r="AV214" s="11" t="s">
        <v>89</v>
      </c>
      <c r="AW214" s="11" t="s">
        <v>42</v>
      </c>
      <c r="AX214" s="11" t="s">
        <v>80</v>
      </c>
      <c r="AY214" s="232" t="s">
        <v>140</v>
      </c>
    </row>
    <row r="215" s="11" customFormat="1">
      <c r="B215" s="221"/>
      <c r="C215" s="222"/>
      <c r="D215" s="223" t="s">
        <v>149</v>
      </c>
      <c r="E215" s="224" t="s">
        <v>1</v>
      </c>
      <c r="F215" s="225" t="s">
        <v>658</v>
      </c>
      <c r="G215" s="222"/>
      <c r="H215" s="226">
        <v>15.84</v>
      </c>
      <c r="I215" s="227"/>
      <c r="J215" s="222"/>
      <c r="K215" s="222"/>
      <c r="L215" s="228"/>
      <c r="M215" s="229"/>
      <c r="N215" s="230"/>
      <c r="O215" s="230"/>
      <c r="P215" s="230"/>
      <c r="Q215" s="230"/>
      <c r="R215" s="230"/>
      <c r="S215" s="230"/>
      <c r="T215" s="231"/>
      <c r="AT215" s="232" t="s">
        <v>149</v>
      </c>
      <c r="AU215" s="232" t="s">
        <v>89</v>
      </c>
      <c r="AV215" s="11" t="s">
        <v>89</v>
      </c>
      <c r="AW215" s="11" t="s">
        <v>42</v>
      </c>
      <c r="AX215" s="11" t="s">
        <v>80</v>
      </c>
      <c r="AY215" s="232" t="s">
        <v>140</v>
      </c>
    </row>
    <row r="216" s="14" customFormat="1">
      <c r="B216" s="272"/>
      <c r="C216" s="273"/>
      <c r="D216" s="223" t="s">
        <v>149</v>
      </c>
      <c r="E216" s="274" t="s">
        <v>1</v>
      </c>
      <c r="F216" s="275" t="s">
        <v>659</v>
      </c>
      <c r="G216" s="273"/>
      <c r="H216" s="276">
        <v>171.864</v>
      </c>
      <c r="I216" s="277"/>
      <c r="J216" s="273"/>
      <c r="K216" s="273"/>
      <c r="L216" s="278"/>
      <c r="M216" s="279"/>
      <c r="N216" s="280"/>
      <c r="O216" s="280"/>
      <c r="P216" s="280"/>
      <c r="Q216" s="280"/>
      <c r="R216" s="280"/>
      <c r="S216" s="280"/>
      <c r="T216" s="281"/>
      <c r="AT216" s="282" t="s">
        <v>149</v>
      </c>
      <c r="AU216" s="282" t="s">
        <v>89</v>
      </c>
      <c r="AV216" s="14" t="s">
        <v>155</v>
      </c>
      <c r="AW216" s="14" t="s">
        <v>42</v>
      </c>
      <c r="AX216" s="14" t="s">
        <v>80</v>
      </c>
      <c r="AY216" s="282" t="s">
        <v>140</v>
      </c>
    </row>
    <row r="217" s="12" customFormat="1">
      <c r="B217" s="233"/>
      <c r="C217" s="234"/>
      <c r="D217" s="223" t="s">
        <v>149</v>
      </c>
      <c r="E217" s="235" t="s">
        <v>1</v>
      </c>
      <c r="F217" s="236" t="s">
        <v>660</v>
      </c>
      <c r="G217" s="234"/>
      <c r="H217" s="235" t="s">
        <v>1</v>
      </c>
      <c r="I217" s="237"/>
      <c r="J217" s="234"/>
      <c r="K217" s="234"/>
      <c r="L217" s="238"/>
      <c r="M217" s="239"/>
      <c r="N217" s="240"/>
      <c r="O217" s="240"/>
      <c r="P217" s="240"/>
      <c r="Q217" s="240"/>
      <c r="R217" s="240"/>
      <c r="S217" s="240"/>
      <c r="T217" s="241"/>
      <c r="AT217" s="242" t="s">
        <v>149</v>
      </c>
      <c r="AU217" s="242" t="s">
        <v>89</v>
      </c>
      <c r="AV217" s="12" t="s">
        <v>23</v>
      </c>
      <c r="AW217" s="12" t="s">
        <v>42</v>
      </c>
      <c r="AX217" s="12" t="s">
        <v>80</v>
      </c>
      <c r="AY217" s="242" t="s">
        <v>140</v>
      </c>
    </row>
    <row r="218" s="11" customFormat="1">
      <c r="B218" s="221"/>
      <c r="C218" s="222"/>
      <c r="D218" s="223" t="s">
        <v>149</v>
      </c>
      <c r="E218" s="224" t="s">
        <v>1</v>
      </c>
      <c r="F218" s="225" t="s">
        <v>661</v>
      </c>
      <c r="G218" s="222"/>
      <c r="H218" s="226">
        <v>47.646999999999998</v>
      </c>
      <c r="I218" s="227"/>
      <c r="J218" s="222"/>
      <c r="K218" s="222"/>
      <c r="L218" s="228"/>
      <c r="M218" s="229"/>
      <c r="N218" s="230"/>
      <c r="O218" s="230"/>
      <c r="P218" s="230"/>
      <c r="Q218" s="230"/>
      <c r="R218" s="230"/>
      <c r="S218" s="230"/>
      <c r="T218" s="231"/>
      <c r="AT218" s="232" t="s">
        <v>149</v>
      </c>
      <c r="AU218" s="232" t="s">
        <v>89</v>
      </c>
      <c r="AV218" s="11" t="s">
        <v>89</v>
      </c>
      <c r="AW218" s="11" t="s">
        <v>42</v>
      </c>
      <c r="AX218" s="11" t="s">
        <v>80</v>
      </c>
      <c r="AY218" s="232" t="s">
        <v>140</v>
      </c>
    </row>
    <row r="219" s="14" customFormat="1">
      <c r="B219" s="272"/>
      <c r="C219" s="273"/>
      <c r="D219" s="223" t="s">
        <v>149</v>
      </c>
      <c r="E219" s="274" t="s">
        <v>1</v>
      </c>
      <c r="F219" s="275" t="s">
        <v>659</v>
      </c>
      <c r="G219" s="273"/>
      <c r="H219" s="276">
        <v>47.646999999999998</v>
      </c>
      <c r="I219" s="277"/>
      <c r="J219" s="273"/>
      <c r="K219" s="273"/>
      <c r="L219" s="278"/>
      <c r="M219" s="279"/>
      <c r="N219" s="280"/>
      <c r="O219" s="280"/>
      <c r="P219" s="280"/>
      <c r="Q219" s="280"/>
      <c r="R219" s="280"/>
      <c r="S219" s="280"/>
      <c r="T219" s="281"/>
      <c r="AT219" s="282" t="s">
        <v>149</v>
      </c>
      <c r="AU219" s="282" t="s">
        <v>89</v>
      </c>
      <c r="AV219" s="14" t="s">
        <v>155</v>
      </c>
      <c r="AW219" s="14" t="s">
        <v>42</v>
      </c>
      <c r="AX219" s="14" t="s">
        <v>80</v>
      </c>
      <c r="AY219" s="282" t="s">
        <v>140</v>
      </c>
    </row>
    <row r="220" s="13" customFormat="1">
      <c r="B220" s="243"/>
      <c r="C220" s="244"/>
      <c r="D220" s="223" t="s">
        <v>149</v>
      </c>
      <c r="E220" s="245" t="s">
        <v>1</v>
      </c>
      <c r="F220" s="246" t="s">
        <v>179</v>
      </c>
      <c r="G220" s="244"/>
      <c r="H220" s="247">
        <v>219.511</v>
      </c>
      <c r="I220" s="248"/>
      <c r="J220" s="244"/>
      <c r="K220" s="244"/>
      <c r="L220" s="249"/>
      <c r="M220" s="250"/>
      <c r="N220" s="251"/>
      <c r="O220" s="251"/>
      <c r="P220" s="251"/>
      <c r="Q220" s="251"/>
      <c r="R220" s="251"/>
      <c r="S220" s="251"/>
      <c r="T220" s="252"/>
      <c r="AT220" s="253" t="s">
        <v>149</v>
      </c>
      <c r="AU220" s="253" t="s">
        <v>89</v>
      </c>
      <c r="AV220" s="13" t="s">
        <v>98</v>
      </c>
      <c r="AW220" s="13" t="s">
        <v>42</v>
      </c>
      <c r="AX220" s="13" t="s">
        <v>23</v>
      </c>
      <c r="AY220" s="253" t="s">
        <v>140</v>
      </c>
    </row>
    <row r="221" s="1" customFormat="1" ht="16.5" customHeight="1">
      <c r="B221" s="38"/>
      <c r="C221" s="209" t="s">
        <v>345</v>
      </c>
      <c r="D221" s="209" t="s">
        <v>143</v>
      </c>
      <c r="E221" s="210" t="s">
        <v>254</v>
      </c>
      <c r="F221" s="211" t="s">
        <v>255</v>
      </c>
      <c r="G221" s="212" t="s">
        <v>158</v>
      </c>
      <c r="H221" s="213">
        <v>32.927</v>
      </c>
      <c r="I221" s="214"/>
      <c r="J221" s="215">
        <f>ROUND(I221*H221,2)</f>
        <v>0</v>
      </c>
      <c r="K221" s="211" t="s">
        <v>1</v>
      </c>
      <c r="L221" s="43"/>
      <c r="M221" s="216" t="s">
        <v>1</v>
      </c>
      <c r="N221" s="217" t="s">
        <v>51</v>
      </c>
      <c r="O221" s="79"/>
      <c r="P221" s="218">
        <f>O221*H221</f>
        <v>0</v>
      </c>
      <c r="Q221" s="218">
        <v>0</v>
      </c>
      <c r="R221" s="218">
        <f>Q221*H221</f>
        <v>0</v>
      </c>
      <c r="S221" s="218">
        <v>0</v>
      </c>
      <c r="T221" s="219">
        <f>S221*H221</f>
        <v>0</v>
      </c>
      <c r="AR221" s="16" t="s">
        <v>195</v>
      </c>
      <c r="AT221" s="16" t="s">
        <v>143</v>
      </c>
      <c r="AU221" s="16" t="s">
        <v>89</v>
      </c>
      <c r="AY221" s="16" t="s">
        <v>140</v>
      </c>
      <c r="BE221" s="220">
        <f>IF(N221="základní",J221,0)</f>
        <v>0</v>
      </c>
      <c r="BF221" s="220">
        <f>IF(N221="snížená",J221,0)</f>
        <v>0</v>
      </c>
      <c r="BG221" s="220">
        <f>IF(N221="zákl. přenesená",J221,0)</f>
        <v>0</v>
      </c>
      <c r="BH221" s="220">
        <f>IF(N221="sníž. přenesená",J221,0)</f>
        <v>0</v>
      </c>
      <c r="BI221" s="220">
        <f>IF(N221="nulová",J221,0)</f>
        <v>0</v>
      </c>
      <c r="BJ221" s="16" t="s">
        <v>23</v>
      </c>
      <c r="BK221" s="220">
        <f>ROUND(I221*H221,2)</f>
        <v>0</v>
      </c>
      <c r="BL221" s="16" t="s">
        <v>195</v>
      </c>
      <c r="BM221" s="16" t="s">
        <v>662</v>
      </c>
    </row>
    <row r="222" s="12" customFormat="1">
      <c r="B222" s="233"/>
      <c r="C222" s="234"/>
      <c r="D222" s="223" t="s">
        <v>149</v>
      </c>
      <c r="E222" s="235" t="s">
        <v>1</v>
      </c>
      <c r="F222" s="236" t="s">
        <v>663</v>
      </c>
      <c r="G222" s="234"/>
      <c r="H222" s="235" t="s">
        <v>1</v>
      </c>
      <c r="I222" s="237"/>
      <c r="J222" s="234"/>
      <c r="K222" s="234"/>
      <c r="L222" s="238"/>
      <c r="M222" s="239"/>
      <c r="N222" s="240"/>
      <c r="O222" s="240"/>
      <c r="P222" s="240"/>
      <c r="Q222" s="240"/>
      <c r="R222" s="240"/>
      <c r="S222" s="240"/>
      <c r="T222" s="241"/>
      <c r="AT222" s="242" t="s">
        <v>149</v>
      </c>
      <c r="AU222" s="242" t="s">
        <v>89</v>
      </c>
      <c r="AV222" s="12" t="s">
        <v>23</v>
      </c>
      <c r="AW222" s="12" t="s">
        <v>42</v>
      </c>
      <c r="AX222" s="12" t="s">
        <v>80</v>
      </c>
      <c r="AY222" s="242" t="s">
        <v>140</v>
      </c>
    </row>
    <row r="223" s="12" customFormat="1">
      <c r="B223" s="233"/>
      <c r="C223" s="234"/>
      <c r="D223" s="223" t="s">
        <v>149</v>
      </c>
      <c r="E223" s="235" t="s">
        <v>1</v>
      </c>
      <c r="F223" s="236" t="s">
        <v>664</v>
      </c>
      <c r="G223" s="234"/>
      <c r="H223" s="235" t="s">
        <v>1</v>
      </c>
      <c r="I223" s="237"/>
      <c r="J223" s="234"/>
      <c r="K223" s="234"/>
      <c r="L223" s="238"/>
      <c r="M223" s="239"/>
      <c r="N223" s="240"/>
      <c r="O223" s="240"/>
      <c r="P223" s="240"/>
      <c r="Q223" s="240"/>
      <c r="R223" s="240"/>
      <c r="S223" s="240"/>
      <c r="T223" s="241"/>
      <c r="AT223" s="242" t="s">
        <v>149</v>
      </c>
      <c r="AU223" s="242" t="s">
        <v>89</v>
      </c>
      <c r="AV223" s="12" t="s">
        <v>23</v>
      </c>
      <c r="AW223" s="12" t="s">
        <v>42</v>
      </c>
      <c r="AX223" s="12" t="s">
        <v>80</v>
      </c>
      <c r="AY223" s="242" t="s">
        <v>140</v>
      </c>
    </row>
    <row r="224" s="11" customFormat="1">
      <c r="B224" s="221"/>
      <c r="C224" s="222"/>
      <c r="D224" s="223" t="s">
        <v>149</v>
      </c>
      <c r="E224" s="224" t="s">
        <v>1</v>
      </c>
      <c r="F224" s="225" t="s">
        <v>638</v>
      </c>
      <c r="G224" s="222"/>
      <c r="H224" s="226">
        <v>6.0800000000000001</v>
      </c>
      <c r="I224" s="227"/>
      <c r="J224" s="222"/>
      <c r="K224" s="222"/>
      <c r="L224" s="228"/>
      <c r="M224" s="229"/>
      <c r="N224" s="230"/>
      <c r="O224" s="230"/>
      <c r="P224" s="230"/>
      <c r="Q224" s="230"/>
      <c r="R224" s="230"/>
      <c r="S224" s="230"/>
      <c r="T224" s="231"/>
      <c r="AT224" s="232" t="s">
        <v>149</v>
      </c>
      <c r="AU224" s="232" t="s">
        <v>89</v>
      </c>
      <c r="AV224" s="11" t="s">
        <v>89</v>
      </c>
      <c r="AW224" s="11" t="s">
        <v>42</v>
      </c>
      <c r="AX224" s="11" t="s">
        <v>80</v>
      </c>
      <c r="AY224" s="232" t="s">
        <v>140</v>
      </c>
    </row>
    <row r="225" s="11" customFormat="1">
      <c r="B225" s="221"/>
      <c r="C225" s="222"/>
      <c r="D225" s="223" t="s">
        <v>149</v>
      </c>
      <c r="E225" s="224" t="s">
        <v>1</v>
      </c>
      <c r="F225" s="225" t="s">
        <v>639</v>
      </c>
      <c r="G225" s="222"/>
      <c r="H225" s="226">
        <v>5.4000000000000004</v>
      </c>
      <c r="I225" s="227"/>
      <c r="J225" s="222"/>
      <c r="K225" s="222"/>
      <c r="L225" s="228"/>
      <c r="M225" s="229"/>
      <c r="N225" s="230"/>
      <c r="O225" s="230"/>
      <c r="P225" s="230"/>
      <c r="Q225" s="230"/>
      <c r="R225" s="230"/>
      <c r="S225" s="230"/>
      <c r="T225" s="231"/>
      <c r="AT225" s="232" t="s">
        <v>149</v>
      </c>
      <c r="AU225" s="232" t="s">
        <v>89</v>
      </c>
      <c r="AV225" s="11" t="s">
        <v>89</v>
      </c>
      <c r="AW225" s="11" t="s">
        <v>42</v>
      </c>
      <c r="AX225" s="11" t="s">
        <v>80</v>
      </c>
      <c r="AY225" s="232" t="s">
        <v>140</v>
      </c>
    </row>
    <row r="226" s="11" customFormat="1">
      <c r="B226" s="221"/>
      <c r="C226" s="222"/>
      <c r="D226" s="223" t="s">
        <v>149</v>
      </c>
      <c r="E226" s="224" t="s">
        <v>1</v>
      </c>
      <c r="F226" s="225" t="s">
        <v>640</v>
      </c>
      <c r="G226" s="222"/>
      <c r="H226" s="226">
        <v>8.1199999999999992</v>
      </c>
      <c r="I226" s="227"/>
      <c r="J226" s="222"/>
      <c r="K226" s="222"/>
      <c r="L226" s="228"/>
      <c r="M226" s="229"/>
      <c r="N226" s="230"/>
      <c r="O226" s="230"/>
      <c r="P226" s="230"/>
      <c r="Q226" s="230"/>
      <c r="R226" s="230"/>
      <c r="S226" s="230"/>
      <c r="T226" s="231"/>
      <c r="AT226" s="232" t="s">
        <v>149</v>
      </c>
      <c r="AU226" s="232" t="s">
        <v>89</v>
      </c>
      <c r="AV226" s="11" t="s">
        <v>89</v>
      </c>
      <c r="AW226" s="11" t="s">
        <v>42</v>
      </c>
      <c r="AX226" s="11" t="s">
        <v>80</v>
      </c>
      <c r="AY226" s="232" t="s">
        <v>140</v>
      </c>
    </row>
    <row r="227" s="11" customFormat="1">
      <c r="B227" s="221"/>
      <c r="C227" s="222"/>
      <c r="D227" s="223" t="s">
        <v>149</v>
      </c>
      <c r="E227" s="224" t="s">
        <v>1</v>
      </c>
      <c r="F227" s="225" t="s">
        <v>641</v>
      </c>
      <c r="G227" s="222"/>
      <c r="H227" s="226">
        <v>3.6800000000000002</v>
      </c>
      <c r="I227" s="227"/>
      <c r="J227" s="222"/>
      <c r="K227" s="222"/>
      <c r="L227" s="228"/>
      <c r="M227" s="229"/>
      <c r="N227" s="230"/>
      <c r="O227" s="230"/>
      <c r="P227" s="230"/>
      <c r="Q227" s="230"/>
      <c r="R227" s="230"/>
      <c r="S227" s="230"/>
      <c r="T227" s="231"/>
      <c r="AT227" s="232" t="s">
        <v>149</v>
      </c>
      <c r="AU227" s="232" t="s">
        <v>89</v>
      </c>
      <c r="AV227" s="11" t="s">
        <v>89</v>
      </c>
      <c r="AW227" s="11" t="s">
        <v>42</v>
      </c>
      <c r="AX227" s="11" t="s">
        <v>80</v>
      </c>
      <c r="AY227" s="232" t="s">
        <v>140</v>
      </c>
    </row>
    <row r="228" s="11" customFormat="1">
      <c r="B228" s="221"/>
      <c r="C228" s="222"/>
      <c r="D228" s="223" t="s">
        <v>149</v>
      </c>
      <c r="E228" s="224" t="s">
        <v>1</v>
      </c>
      <c r="F228" s="225" t="s">
        <v>642</v>
      </c>
      <c r="G228" s="222"/>
      <c r="H228" s="226">
        <v>1.25</v>
      </c>
      <c r="I228" s="227"/>
      <c r="J228" s="222"/>
      <c r="K228" s="222"/>
      <c r="L228" s="228"/>
      <c r="M228" s="229"/>
      <c r="N228" s="230"/>
      <c r="O228" s="230"/>
      <c r="P228" s="230"/>
      <c r="Q228" s="230"/>
      <c r="R228" s="230"/>
      <c r="S228" s="230"/>
      <c r="T228" s="231"/>
      <c r="AT228" s="232" t="s">
        <v>149</v>
      </c>
      <c r="AU228" s="232" t="s">
        <v>89</v>
      </c>
      <c r="AV228" s="11" t="s">
        <v>89</v>
      </c>
      <c r="AW228" s="11" t="s">
        <v>42</v>
      </c>
      <c r="AX228" s="11" t="s">
        <v>80</v>
      </c>
      <c r="AY228" s="232" t="s">
        <v>140</v>
      </c>
    </row>
    <row r="229" s="11" customFormat="1">
      <c r="B229" s="221"/>
      <c r="C229" s="222"/>
      <c r="D229" s="223" t="s">
        <v>149</v>
      </c>
      <c r="E229" s="224" t="s">
        <v>1</v>
      </c>
      <c r="F229" s="225" t="s">
        <v>643</v>
      </c>
      <c r="G229" s="222"/>
      <c r="H229" s="226">
        <v>19.199999999999999</v>
      </c>
      <c r="I229" s="227"/>
      <c r="J229" s="222"/>
      <c r="K229" s="222"/>
      <c r="L229" s="228"/>
      <c r="M229" s="229"/>
      <c r="N229" s="230"/>
      <c r="O229" s="230"/>
      <c r="P229" s="230"/>
      <c r="Q229" s="230"/>
      <c r="R229" s="230"/>
      <c r="S229" s="230"/>
      <c r="T229" s="231"/>
      <c r="AT229" s="232" t="s">
        <v>149</v>
      </c>
      <c r="AU229" s="232" t="s">
        <v>89</v>
      </c>
      <c r="AV229" s="11" t="s">
        <v>89</v>
      </c>
      <c r="AW229" s="11" t="s">
        <v>42</v>
      </c>
      <c r="AX229" s="11" t="s">
        <v>80</v>
      </c>
      <c r="AY229" s="232" t="s">
        <v>140</v>
      </c>
    </row>
    <row r="230" s="11" customFormat="1">
      <c r="B230" s="221"/>
      <c r="C230" s="222"/>
      <c r="D230" s="223" t="s">
        <v>149</v>
      </c>
      <c r="E230" s="224" t="s">
        <v>1</v>
      </c>
      <c r="F230" s="225" t="s">
        <v>644</v>
      </c>
      <c r="G230" s="222"/>
      <c r="H230" s="226">
        <v>19.68</v>
      </c>
      <c r="I230" s="227"/>
      <c r="J230" s="222"/>
      <c r="K230" s="222"/>
      <c r="L230" s="228"/>
      <c r="M230" s="229"/>
      <c r="N230" s="230"/>
      <c r="O230" s="230"/>
      <c r="P230" s="230"/>
      <c r="Q230" s="230"/>
      <c r="R230" s="230"/>
      <c r="S230" s="230"/>
      <c r="T230" s="231"/>
      <c r="AT230" s="232" t="s">
        <v>149</v>
      </c>
      <c r="AU230" s="232" t="s">
        <v>89</v>
      </c>
      <c r="AV230" s="11" t="s">
        <v>89</v>
      </c>
      <c r="AW230" s="11" t="s">
        <v>42</v>
      </c>
      <c r="AX230" s="11" t="s">
        <v>80</v>
      </c>
      <c r="AY230" s="232" t="s">
        <v>140</v>
      </c>
    </row>
    <row r="231" s="11" customFormat="1">
      <c r="B231" s="221"/>
      <c r="C231" s="222"/>
      <c r="D231" s="223" t="s">
        <v>149</v>
      </c>
      <c r="E231" s="224" t="s">
        <v>1</v>
      </c>
      <c r="F231" s="225" t="s">
        <v>645</v>
      </c>
      <c r="G231" s="222"/>
      <c r="H231" s="226">
        <v>1.0600000000000001</v>
      </c>
      <c r="I231" s="227"/>
      <c r="J231" s="222"/>
      <c r="K231" s="222"/>
      <c r="L231" s="228"/>
      <c r="M231" s="229"/>
      <c r="N231" s="230"/>
      <c r="O231" s="230"/>
      <c r="P231" s="230"/>
      <c r="Q231" s="230"/>
      <c r="R231" s="230"/>
      <c r="S231" s="230"/>
      <c r="T231" s="231"/>
      <c r="AT231" s="232" t="s">
        <v>149</v>
      </c>
      <c r="AU231" s="232" t="s">
        <v>89</v>
      </c>
      <c r="AV231" s="11" t="s">
        <v>89</v>
      </c>
      <c r="AW231" s="11" t="s">
        <v>42</v>
      </c>
      <c r="AX231" s="11" t="s">
        <v>80</v>
      </c>
      <c r="AY231" s="232" t="s">
        <v>140</v>
      </c>
    </row>
    <row r="232" s="11" customFormat="1">
      <c r="B232" s="221"/>
      <c r="C232" s="222"/>
      <c r="D232" s="223" t="s">
        <v>149</v>
      </c>
      <c r="E232" s="224" t="s">
        <v>1</v>
      </c>
      <c r="F232" s="225" t="s">
        <v>646</v>
      </c>
      <c r="G232" s="222"/>
      <c r="H232" s="226">
        <v>1.6699999999999999</v>
      </c>
      <c r="I232" s="227"/>
      <c r="J232" s="222"/>
      <c r="K232" s="222"/>
      <c r="L232" s="228"/>
      <c r="M232" s="229"/>
      <c r="N232" s="230"/>
      <c r="O232" s="230"/>
      <c r="P232" s="230"/>
      <c r="Q232" s="230"/>
      <c r="R232" s="230"/>
      <c r="S232" s="230"/>
      <c r="T232" s="231"/>
      <c r="AT232" s="232" t="s">
        <v>149</v>
      </c>
      <c r="AU232" s="232" t="s">
        <v>89</v>
      </c>
      <c r="AV232" s="11" t="s">
        <v>89</v>
      </c>
      <c r="AW232" s="11" t="s">
        <v>42</v>
      </c>
      <c r="AX232" s="11" t="s">
        <v>80</v>
      </c>
      <c r="AY232" s="232" t="s">
        <v>140</v>
      </c>
    </row>
    <row r="233" s="11" customFormat="1">
      <c r="B233" s="221"/>
      <c r="C233" s="222"/>
      <c r="D233" s="223" t="s">
        <v>149</v>
      </c>
      <c r="E233" s="224" t="s">
        <v>1</v>
      </c>
      <c r="F233" s="225" t="s">
        <v>647</v>
      </c>
      <c r="G233" s="222"/>
      <c r="H233" s="226">
        <v>12.4</v>
      </c>
      <c r="I233" s="227"/>
      <c r="J233" s="222"/>
      <c r="K233" s="222"/>
      <c r="L233" s="228"/>
      <c r="M233" s="229"/>
      <c r="N233" s="230"/>
      <c r="O233" s="230"/>
      <c r="P233" s="230"/>
      <c r="Q233" s="230"/>
      <c r="R233" s="230"/>
      <c r="S233" s="230"/>
      <c r="T233" s="231"/>
      <c r="AT233" s="232" t="s">
        <v>149</v>
      </c>
      <c r="AU233" s="232" t="s">
        <v>89</v>
      </c>
      <c r="AV233" s="11" t="s">
        <v>89</v>
      </c>
      <c r="AW233" s="11" t="s">
        <v>42</v>
      </c>
      <c r="AX233" s="11" t="s">
        <v>80</v>
      </c>
      <c r="AY233" s="232" t="s">
        <v>140</v>
      </c>
    </row>
    <row r="234" s="11" customFormat="1">
      <c r="B234" s="221"/>
      <c r="C234" s="222"/>
      <c r="D234" s="223" t="s">
        <v>149</v>
      </c>
      <c r="E234" s="224" t="s">
        <v>1</v>
      </c>
      <c r="F234" s="225" t="s">
        <v>648</v>
      </c>
      <c r="G234" s="222"/>
      <c r="H234" s="226">
        <v>1.8400000000000001</v>
      </c>
      <c r="I234" s="227"/>
      <c r="J234" s="222"/>
      <c r="K234" s="222"/>
      <c r="L234" s="228"/>
      <c r="M234" s="229"/>
      <c r="N234" s="230"/>
      <c r="O234" s="230"/>
      <c r="P234" s="230"/>
      <c r="Q234" s="230"/>
      <c r="R234" s="230"/>
      <c r="S234" s="230"/>
      <c r="T234" s="231"/>
      <c r="AT234" s="232" t="s">
        <v>149</v>
      </c>
      <c r="AU234" s="232" t="s">
        <v>89</v>
      </c>
      <c r="AV234" s="11" t="s">
        <v>89</v>
      </c>
      <c r="AW234" s="11" t="s">
        <v>42</v>
      </c>
      <c r="AX234" s="11" t="s">
        <v>80</v>
      </c>
      <c r="AY234" s="232" t="s">
        <v>140</v>
      </c>
    </row>
    <row r="235" s="11" customFormat="1">
      <c r="B235" s="221"/>
      <c r="C235" s="222"/>
      <c r="D235" s="223" t="s">
        <v>149</v>
      </c>
      <c r="E235" s="224" t="s">
        <v>1</v>
      </c>
      <c r="F235" s="225" t="s">
        <v>649</v>
      </c>
      <c r="G235" s="222"/>
      <c r="H235" s="226">
        <v>1.53</v>
      </c>
      <c r="I235" s="227"/>
      <c r="J235" s="222"/>
      <c r="K235" s="222"/>
      <c r="L235" s="228"/>
      <c r="M235" s="229"/>
      <c r="N235" s="230"/>
      <c r="O235" s="230"/>
      <c r="P235" s="230"/>
      <c r="Q235" s="230"/>
      <c r="R235" s="230"/>
      <c r="S235" s="230"/>
      <c r="T235" s="231"/>
      <c r="AT235" s="232" t="s">
        <v>149</v>
      </c>
      <c r="AU235" s="232" t="s">
        <v>89</v>
      </c>
      <c r="AV235" s="11" t="s">
        <v>89</v>
      </c>
      <c r="AW235" s="11" t="s">
        <v>42</v>
      </c>
      <c r="AX235" s="11" t="s">
        <v>80</v>
      </c>
      <c r="AY235" s="232" t="s">
        <v>140</v>
      </c>
    </row>
    <row r="236" s="11" customFormat="1">
      <c r="B236" s="221"/>
      <c r="C236" s="222"/>
      <c r="D236" s="223" t="s">
        <v>149</v>
      </c>
      <c r="E236" s="224" t="s">
        <v>1</v>
      </c>
      <c r="F236" s="225" t="s">
        <v>650</v>
      </c>
      <c r="G236" s="222"/>
      <c r="H236" s="226">
        <v>9</v>
      </c>
      <c r="I236" s="227"/>
      <c r="J236" s="222"/>
      <c r="K236" s="222"/>
      <c r="L236" s="228"/>
      <c r="M236" s="229"/>
      <c r="N236" s="230"/>
      <c r="O236" s="230"/>
      <c r="P236" s="230"/>
      <c r="Q236" s="230"/>
      <c r="R236" s="230"/>
      <c r="S236" s="230"/>
      <c r="T236" s="231"/>
      <c r="AT236" s="232" t="s">
        <v>149</v>
      </c>
      <c r="AU236" s="232" t="s">
        <v>89</v>
      </c>
      <c r="AV236" s="11" t="s">
        <v>89</v>
      </c>
      <c r="AW236" s="11" t="s">
        <v>42</v>
      </c>
      <c r="AX236" s="11" t="s">
        <v>80</v>
      </c>
      <c r="AY236" s="232" t="s">
        <v>140</v>
      </c>
    </row>
    <row r="237" s="11" customFormat="1">
      <c r="B237" s="221"/>
      <c r="C237" s="222"/>
      <c r="D237" s="223" t="s">
        <v>149</v>
      </c>
      <c r="E237" s="224" t="s">
        <v>1</v>
      </c>
      <c r="F237" s="225" t="s">
        <v>651</v>
      </c>
      <c r="G237" s="222"/>
      <c r="H237" s="226">
        <v>10.15</v>
      </c>
      <c r="I237" s="227"/>
      <c r="J237" s="222"/>
      <c r="K237" s="222"/>
      <c r="L237" s="228"/>
      <c r="M237" s="229"/>
      <c r="N237" s="230"/>
      <c r="O237" s="230"/>
      <c r="P237" s="230"/>
      <c r="Q237" s="230"/>
      <c r="R237" s="230"/>
      <c r="S237" s="230"/>
      <c r="T237" s="231"/>
      <c r="AT237" s="232" t="s">
        <v>149</v>
      </c>
      <c r="AU237" s="232" t="s">
        <v>89</v>
      </c>
      <c r="AV237" s="11" t="s">
        <v>89</v>
      </c>
      <c r="AW237" s="11" t="s">
        <v>42</v>
      </c>
      <c r="AX237" s="11" t="s">
        <v>80</v>
      </c>
      <c r="AY237" s="232" t="s">
        <v>140</v>
      </c>
    </row>
    <row r="238" s="11" customFormat="1">
      <c r="B238" s="221"/>
      <c r="C238" s="222"/>
      <c r="D238" s="223" t="s">
        <v>149</v>
      </c>
      <c r="E238" s="224" t="s">
        <v>1</v>
      </c>
      <c r="F238" s="225" t="s">
        <v>652</v>
      </c>
      <c r="G238" s="222"/>
      <c r="H238" s="226">
        <v>5.8200000000000003</v>
      </c>
      <c r="I238" s="227"/>
      <c r="J238" s="222"/>
      <c r="K238" s="222"/>
      <c r="L238" s="228"/>
      <c r="M238" s="229"/>
      <c r="N238" s="230"/>
      <c r="O238" s="230"/>
      <c r="P238" s="230"/>
      <c r="Q238" s="230"/>
      <c r="R238" s="230"/>
      <c r="S238" s="230"/>
      <c r="T238" s="231"/>
      <c r="AT238" s="232" t="s">
        <v>149</v>
      </c>
      <c r="AU238" s="232" t="s">
        <v>89</v>
      </c>
      <c r="AV238" s="11" t="s">
        <v>89</v>
      </c>
      <c r="AW238" s="11" t="s">
        <v>42</v>
      </c>
      <c r="AX238" s="11" t="s">
        <v>80</v>
      </c>
      <c r="AY238" s="232" t="s">
        <v>140</v>
      </c>
    </row>
    <row r="239" s="11" customFormat="1">
      <c r="B239" s="221"/>
      <c r="C239" s="222"/>
      <c r="D239" s="223" t="s">
        <v>149</v>
      </c>
      <c r="E239" s="224" t="s">
        <v>1</v>
      </c>
      <c r="F239" s="225" t="s">
        <v>653</v>
      </c>
      <c r="G239" s="222"/>
      <c r="H239" s="226">
        <v>9</v>
      </c>
      <c r="I239" s="227"/>
      <c r="J239" s="222"/>
      <c r="K239" s="222"/>
      <c r="L239" s="228"/>
      <c r="M239" s="229"/>
      <c r="N239" s="230"/>
      <c r="O239" s="230"/>
      <c r="P239" s="230"/>
      <c r="Q239" s="230"/>
      <c r="R239" s="230"/>
      <c r="S239" s="230"/>
      <c r="T239" s="231"/>
      <c r="AT239" s="232" t="s">
        <v>149</v>
      </c>
      <c r="AU239" s="232" t="s">
        <v>89</v>
      </c>
      <c r="AV239" s="11" t="s">
        <v>89</v>
      </c>
      <c r="AW239" s="11" t="s">
        <v>42</v>
      </c>
      <c r="AX239" s="11" t="s">
        <v>80</v>
      </c>
      <c r="AY239" s="232" t="s">
        <v>140</v>
      </c>
    </row>
    <row r="240" s="11" customFormat="1">
      <c r="B240" s="221"/>
      <c r="C240" s="222"/>
      <c r="D240" s="223" t="s">
        <v>149</v>
      </c>
      <c r="E240" s="224" t="s">
        <v>1</v>
      </c>
      <c r="F240" s="225" t="s">
        <v>654</v>
      </c>
      <c r="G240" s="222"/>
      <c r="H240" s="226">
        <v>4.944</v>
      </c>
      <c r="I240" s="227"/>
      <c r="J240" s="222"/>
      <c r="K240" s="222"/>
      <c r="L240" s="228"/>
      <c r="M240" s="229"/>
      <c r="N240" s="230"/>
      <c r="O240" s="230"/>
      <c r="P240" s="230"/>
      <c r="Q240" s="230"/>
      <c r="R240" s="230"/>
      <c r="S240" s="230"/>
      <c r="T240" s="231"/>
      <c r="AT240" s="232" t="s">
        <v>149</v>
      </c>
      <c r="AU240" s="232" t="s">
        <v>89</v>
      </c>
      <c r="AV240" s="11" t="s">
        <v>89</v>
      </c>
      <c r="AW240" s="11" t="s">
        <v>42</v>
      </c>
      <c r="AX240" s="11" t="s">
        <v>80</v>
      </c>
      <c r="AY240" s="232" t="s">
        <v>140</v>
      </c>
    </row>
    <row r="241" s="11" customFormat="1">
      <c r="B241" s="221"/>
      <c r="C241" s="222"/>
      <c r="D241" s="223" t="s">
        <v>149</v>
      </c>
      <c r="E241" s="224" t="s">
        <v>1</v>
      </c>
      <c r="F241" s="225" t="s">
        <v>655</v>
      </c>
      <c r="G241" s="222"/>
      <c r="H241" s="226">
        <v>25.27</v>
      </c>
      <c r="I241" s="227"/>
      <c r="J241" s="222"/>
      <c r="K241" s="222"/>
      <c r="L241" s="228"/>
      <c r="M241" s="229"/>
      <c r="N241" s="230"/>
      <c r="O241" s="230"/>
      <c r="P241" s="230"/>
      <c r="Q241" s="230"/>
      <c r="R241" s="230"/>
      <c r="S241" s="230"/>
      <c r="T241" s="231"/>
      <c r="AT241" s="232" t="s">
        <v>149</v>
      </c>
      <c r="AU241" s="232" t="s">
        <v>89</v>
      </c>
      <c r="AV241" s="11" t="s">
        <v>89</v>
      </c>
      <c r="AW241" s="11" t="s">
        <v>42</v>
      </c>
      <c r="AX241" s="11" t="s">
        <v>80</v>
      </c>
      <c r="AY241" s="232" t="s">
        <v>140</v>
      </c>
    </row>
    <row r="242" s="11" customFormat="1">
      <c r="B242" s="221"/>
      <c r="C242" s="222"/>
      <c r="D242" s="223" t="s">
        <v>149</v>
      </c>
      <c r="E242" s="224" t="s">
        <v>1</v>
      </c>
      <c r="F242" s="225" t="s">
        <v>656</v>
      </c>
      <c r="G242" s="222"/>
      <c r="H242" s="226">
        <v>5.0099999999999998</v>
      </c>
      <c r="I242" s="227"/>
      <c r="J242" s="222"/>
      <c r="K242" s="222"/>
      <c r="L242" s="228"/>
      <c r="M242" s="229"/>
      <c r="N242" s="230"/>
      <c r="O242" s="230"/>
      <c r="P242" s="230"/>
      <c r="Q242" s="230"/>
      <c r="R242" s="230"/>
      <c r="S242" s="230"/>
      <c r="T242" s="231"/>
      <c r="AT242" s="232" t="s">
        <v>149</v>
      </c>
      <c r="AU242" s="232" t="s">
        <v>89</v>
      </c>
      <c r="AV242" s="11" t="s">
        <v>89</v>
      </c>
      <c r="AW242" s="11" t="s">
        <v>42</v>
      </c>
      <c r="AX242" s="11" t="s">
        <v>80</v>
      </c>
      <c r="AY242" s="232" t="s">
        <v>140</v>
      </c>
    </row>
    <row r="243" s="11" customFormat="1">
      <c r="B243" s="221"/>
      <c r="C243" s="222"/>
      <c r="D243" s="223" t="s">
        <v>149</v>
      </c>
      <c r="E243" s="224" t="s">
        <v>1</v>
      </c>
      <c r="F243" s="225" t="s">
        <v>657</v>
      </c>
      <c r="G243" s="222"/>
      <c r="H243" s="226">
        <v>4.9199999999999999</v>
      </c>
      <c r="I243" s="227"/>
      <c r="J243" s="222"/>
      <c r="K243" s="222"/>
      <c r="L243" s="228"/>
      <c r="M243" s="229"/>
      <c r="N243" s="230"/>
      <c r="O243" s="230"/>
      <c r="P243" s="230"/>
      <c r="Q243" s="230"/>
      <c r="R243" s="230"/>
      <c r="S243" s="230"/>
      <c r="T243" s="231"/>
      <c r="AT243" s="232" t="s">
        <v>149</v>
      </c>
      <c r="AU243" s="232" t="s">
        <v>89</v>
      </c>
      <c r="AV243" s="11" t="s">
        <v>89</v>
      </c>
      <c r="AW243" s="11" t="s">
        <v>42</v>
      </c>
      <c r="AX243" s="11" t="s">
        <v>80</v>
      </c>
      <c r="AY243" s="232" t="s">
        <v>140</v>
      </c>
    </row>
    <row r="244" s="11" customFormat="1">
      <c r="B244" s="221"/>
      <c r="C244" s="222"/>
      <c r="D244" s="223" t="s">
        <v>149</v>
      </c>
      <c r="E244" s="224" t="s">
        <v>1</v>
      </c>
      <c r="F244" s="225" t="s">
        <v>658</v>
      </c>
      <c r="G244" s="222"/>
      <c r="H244" s="226">
        <v>15.84</v>
      </c>
      <c r="I244" s="227"/>
      <c r="J244" s="222"/>
      <c r="K244" s="222"/>
      <c r="L244" s="228"/>
      <c r="M244" s="229"/>
      <c r="N244" s="230"/>
      <c r="O244" s="230"/>
      <c r="P244" s="230"/>
      <c r="Q244" s="230"/>
      <c r="R244" s="230"/>
      <c r="S244" s="230"/>
      <c r="T244" s="231"/>
      <c r="AT244" s="232" t="s">
        <v>149</v>
      </c>
      <c r="AU244" s="232" t="s">
        <v>89</v>
      </c>
      <c r="AV244" s="11" t="s">
        <v>89</v>
      </c>
      <c r="AW244" s="11" t="s">
        <v>42</v>
      </c>
      <c r="AX244" s="11" t="s">
        <v>80</v>
      </c>
      <c r="AY244" s="232" t="s">
        <v>140</v>
      </c>
    </row>
    <row r="245" s="14" customFormat="1">
      <c r="B245" s="272"/>
      <c r="C245" s="273"/>
      <c r="D245" s="223" t="s">
        <v>149</v>
      </c>
      <c r="E245" s="274" t="s">
        <v>1</v>
      </c>
      <c r="F245" s="275" t="s">
        <v>659</v>
      </c>
      <c r="G245" s="273"/>
      <c r="H245" s="276">
        <v>171.864</v>
      </c>
      <c r="I245" s="277"/>
      <c r="J245" s="273"/>
      <c r="K245" s="273"/>
      <c r="L245" s="278"/>
      <c r="M245" s="279"/>
      <c r="N245" s="280"/>
      <c r="O245" s="280"/>
      <c r="P245" s="280"/>
      <c r="Q245" s="280"/>
      <c r="R245" s="280"/>
      <c r="S245" s="280"/>
      <c r="T245" s="281"/>
      <c r="AT245" s="282" t="s">
        <v>149</v>
      </c>
      <c r="AU245" s="282" t="s">
        <v>89</v>
      </c>
      <c r="AV245" s="14" t="s">
        <v>155</v>
      </c>
      <c r="AW245" s="14" t="s">
        <v>42</v>
      </c>
      <c r="AX245" s="14" t="s">
        <v>80</v>
      </c>
      <c r="AY245" s="282" t="s">
        <v>140</v>
      </c>
    </row>
    <row r="246" s="12" customFormat="1">
      <c r="B246" s="233"/>
      <c r="C246" s="234"/>
      <c r="D246" s="223" t="s">
        <v>149</v>
      </c>
      <c r="E246" s="235" t="s">
        <v>1</v>
      </c>
      <c r="F246" s="236" t="s">
        <v>660</v>
      </c>
      <c r="G246" s="234"/>
      <c r="H246" s="235" t="s">
        <v>1</v>
      </c>
      <c r="I246" s="237"/>
      <c r="J246" s="234"/>
      <c r="K246" s="234"/>
      <c r="L246" s="238"/>
      <c r="M246" s="239"/>
      <c r="N246" s="240"/>
      <c r="O246" s="240"/>
      <c r="P246" s="240"/>
      <c r="Q246" s="240"/>
      <c r="R246" s="240"/>
      <c r="S246" s="240"/>
      <c r="T246" s="241"/>
      <c r="AT246" s="242" t="s">
        <v>149</v>
      </c>
      <c r="AU246" s="242" t="s">
        <v>89</v>
      </c>
      <c r="AV246" s="12" t="s">
        <v>23</v>
      </c>
      <c r="AW246" s="12" t="s">
        <v>42</v>
      </c>
      <c r="AX246" s="12" t="s">
        <v>80</v>
      </c>
      <c r="AY246" s="242" t="s">
        <v>140</v>
      </c>
    </row>
    <row r="247" s="11" customFormat="1">
      <c r="B247" s="221"/>
      <c r="C247" s="222"/>
      <c r="D247" s="223" t="s">
        <v>149</v>
      </c>
      <c r="E247" s="224" t="s">
        <v>1</v>
      </c>
      <c r="F247" s="225" t="s">
        <v>661</v>
      </c>
      <c r="G247" s="222"/>
      <c r="H247" s="226">
        <v>47.646999999999998</v>
      </c>
      <c r="I247" s="227"/>
      <c r="J247" s="222"/>
      <c r="K247" s="222"/>
      <c r="L247" s="228"/>
      <c r="M247" s="229"/>
      <c r="N247" s="230"/>
      <c r="O247" s="230"/>
      <c r="P247" s="230"/>
      <c r="Q247" s="230"/>
      <c r="R247" s="230"/>
      <c r="S247" s="230"/>
      <c r="T247" s="231"/>
      <c r="AT247" s="232" t="s">
        <v>149</v>
      </c>
      <c r="AU247" s="232" t="s">
        <v>89</v>
      </c>
      <c r="AV247" s="11" t="s">
        <v>89</v>
      </c>
      <c r="AW247" s="11" t="s">
        <v>42</v>
      </c>
      <c r="AX247" s="11" t="s">
        <v>80</v>
      </c>
      <c r="AY247" s="232" t="s">
        <v>140</v>
      </c>
    </row>
    <row r="248" s="14" customFormat="1">
      <c r="B248" s="272"/>
      <c r="C248" s="273"/>
      <c r="D248" s="223" t="s">
        <v>149</v>
      </c>
      <c r="E248" s="274" t="s">
        <v>1</v>
      </c>
      <c r="F248" s="275" t="s">
        <v>659</v>
      </c>
      <c r="G248" s="273"/>
      <c r="H248" s="276">
        <v>47.646999999999998</v>
      </c>
      <c r="I248" s="277"/>
      <c r="J248" s="273"/>
      <c r="K248" s="273"/>
      <c r="L248" s="278"/>
      <c r="M248" s="279"/>
      <c r="N248" s="280"/>
      <c r="O248" s="280"/>
      <c r="P248" s="280"/>
      <c r="Q248" s="280"/>
      <c r="R248" s="280"/>
      <c r="S248" s="280"/>
      <c r="T248" s="281"/>
      <c r="AT248" s="282" t="s">
        <v>149</v>
      </c>
      <c r="AU248" s="282" t="s">
        <v>89</v>
      </c>
      <c r="AV248" s="14" t="s">
        <v>155</v>
      </c>
      <c r="AW248" s="14" t="s">
        <v>42</v>
      </c>
      <c r="AX248" s="14" t="s">
        <v>80</v>
      </c>
      <c r="AY248" s="282" t="s">
        <v>140</v>
      </c>
    </row>
    <row r="249" s="12" customFormat="1">
      <c r="B249" s="233"/>
      <c r="C249" s="234"/>
      <c r="D249" s="223" t="s">
        <v>149</v>
      </c>
      <c r="E249" s="235" t="s">
        <v>1</v>
      </c>
      <c r="F249" s="236" t="s">
        <v>665</v>
      </c>
      <c r="G249" s="234"/>
      <c r="H249" s="235" t="s">
        <v>1</v>
      </c>
      <c r="I249" s="237"/>
      <c r="J249" s="234"/>
      <c r="K249" s="234"/>
      <c r="L249" s="238"/>
      <c r="M249" s="239"/>
      <c r="N249" s="240"/>
      <c r="O249" s="240"/>
      <c r="P249" s="240"/>
      <c r="Q249" s="240"/>
      <c r="R249" s="240"/>
      <c r="S249" s="240"/>
      <c r="T249" s="241"/>
      <c r="AT249" s="242" t="s">
        <v>149</v>
      </c>
      <c r="AU249" s="242" t="s">
        <v>89</v>
      </c>
      <c r="AV249" s="12" t="s">
        <v>23</v>
      </c>
      <c r="AW249" s="12" t="s">
        <v>42</v>
      </c>
      <c r="AX249" s="12" t="s">
        <v>80</v>
      </c>
      <c r="AY249" s="242" t="s">
        <v>140</v>
      </c>
    </row>
    <row r="250" s="11" customFormat="1">
      <c r="B250" s="221"/>
      <c r="C250" s="222"/>
      <c r="D250" s="223" t="s">
        <v>149</v>
      </c>
      <c r="E250" s="224" t="s">
        <v>1</v>
      </c>
      <c r="F250" s="225" t="s">
        <v>666</v>
      </c>
      <c r="G250" s="222"/>
      <c r="H250" s="226">
        <v>32.927</v>
      </c>
      <c r="I250" s="227"/>
      <c r="J250" s="222"/>
      <c r="K250" s="222"/>
      <c r="L250" s="228"/>
      <c r="M250" s="229"/>
      <c r="N250" s="230"/>
      <c r="O250" s="230"/>
      <c r="P250" s="230"/>
      <c r="Q250" s="230"/>
      <c r="R250" s="230"/>
      <c r="S250" s="230"/>
      <c r="T250" s="231"/>
      <c r="AT250" s="232" t="s">
        <v>149</v>
      </c>
      <c r="AU250" s="232" t="s">
        <v>89</v>
      </c>
      <c r="AV250" s="11" t="s">
        <v>89</v>
      </c>
      <c r="AW250" s="11" t="s">
        <v>42</v>
      </c>
      <c r="AX250" s="11" t="s">
        <v>23</v>
      </c>
      <c r="AY250" s="232" t="s">
        <v>140</v>
      </c>
    </row>
    <row r="251" s="1" customFormat="1" ht="16.5" customHeight="1">
      <c r="B251" s="38"/>
      <c r="C251" s="209" t="s">
        <v>349</v>
      </c>
      <c r="D251" s="209" t="s">
        <v>143</v>
      </c>
      <c r="E251" s="210" t="s">
        <v>667</v>
      </c>
      <c r="F251" s="211" t="s">
        <v>668</v>
      </c>
      <c r="G251" s="212" t="s">
        <v>158</v>
      </c>
      <c r="H251" s="213">
        <v>6</v>
      </c>
      <c r="I251" s="214"/>
      <c r="J251" s="215">
        <f>ROUND(I251*H251,2)</f>
        <v>0</v>
      </c>
      <c r="K251" s="211" t="s">
        <v>147</v>
      </c>
      <c r="L251" s="43"/>
      <c r="M251" s="216" t="s">
        <v>1</v>
      </c>
      <c r="N251" s="217" t="s">
        <v>51</v>
      </c>
      <c r="O251" s="79"/>
      <c r="P251" s="218">
        <f>O251*H251</f>
        <v>0</v>
      </c>
      <c r="Q251" s="218">
        <v>0.0011900000000000001</v>
      </c>
      <c r="R251" s="218">
        <f>Q251*H251</f>
        <v>0.0071400000000000005</v>
      </c>
      <c r="S251" s="218">
        <v>0</v>
      </c>
      <c r="T251" s="219">
        <f>S251*H251</f>
        <v>0</v>
      </c>
      <c r="AR251" s="16" t="s">
        <v>195</v>
      </c>
      <c r="AT251" s="16" t="s">
        <v>143</v>
      </c>
      <c r="AU251" s="16" t="s">
        <v>89</v>
      </c>
      <c r="AY251" s="16" t="s">
        <v>140</v>
      </c>
      <c r="BE251" s="220">
        <f>IF(N251="základní",J251,0)</f>
        <v>0</v>
      </c>
      <c r="BF251" s="220">
        <f>IF(N251="snížená",J251,0)</f>
        <v>0</v>
      </c>
      <c r="BG251" s="220">
        <f>IF(N251="zákl. přenesená",J251,0)</f>
        <v>0</v>
      </c>
      <c r="BH251" s="220">
        <f>IF(N251="sníž. přenesená",J251,0)</f>
        <v>0</v>
      </c>
      <c r="BI251" s="220">
        <f>IF(N251="nulová",J251,0)</f>
        <v>0</v>
      </c>
      <c r="BJ251" s="16" t="s">
        <v>23</v>
      </c>
      <c r="BK251" s="220">
        <f>ROUND(I251*H251,2)</f>
        <v>0</v>
      </c>
      <c r="BL251" s="16" t="s">
        <v>195</v>
      </c>
      <c r="BM251" s="16" t="s">
        <v>669</v>
      </c>
    </row>
    <row r="252" s="12" customFormat="1">
      <c r="B252" s="233"/>
      <c r="C252" s="234"/>
      <c r="D252" s="223" t="s">
        <v>149</v>
      </c>
      <c r="E252" s="235" t="s">
        <v>1</v>
      </c>
      <c r="F252" s="236" t="s">
        <v>670</v>
      </c>
      <c r="G252" s="234"/>
      <c r="H252" s="235" t="s">
        <v>1</v>
      </c>
      <c r="I252" s="237"/>
      <c r="J252" s="234"/>
      <c r="K252" s="234"/>
      <c r="L252" s="238"/>
      <c r="M252" s="239"/>
      <c r="N252" s="240"/>
      <c r="O252" s="240"/>
      <c r="P252" s="240"/>
      <c r="Q252" s="240"/>
      <c r="R252" s="240"/>
      <c r="S252" s="240"/>
      <c r="T252" s="241"/>
      <c r="AT252" s="242" t="s">
        <v>149</v>
      </c>
      <c r="AU252" s="242" t="s">
        <v>89</v>
      </c>
      <c r="AV252" s="12" t="s">
        <v>23</v>
      </c>
      <c r="AW252" s="12" t="s">
        <v>42</v>
      </c>
      <c r="AX252" s="12" t="s">
        <v>80</v>
      </c>
      <c r="AY252" s="242" t="s">
        <v>140</v>
      </c>
    </row>
    <row r="253" s="11" customFormat="1">
      <c r="B253" s="221"/>
      <c r="C253" s="222"/>
      <c r="D253" s="223" t="s">
        <v>149</v>
      </c>
      <c r="E253" s="224" t="s">
        <v>1</v>
      </c>
      <c r="F253" s="225" t="s">
        <v>671</v>
      </c>
      <c r="G253" s="222"/>
      <c r="H253" s="226">
        <v>4.5</v>
      </c>
      <c r="I253" s="227"/>
      <c r="J253" s="222"/>
      <c r="K253" s="222"/>
      <c r="L253" s="228"/>
      <c r="M253" s="229"/>
      <c r="N253" s="230"/>
      <c r="O253" s="230"/>
      <c r="P253" s="230"/>
      <c r="Q253" s="230"/>
      <c r="R253" s="230"/>
      <c r="S253" s="230"/>
      <c r="T253" s="231"/>
      <c r="AT253" s="232" t="s">
        <v>149</v>
      </c>
      <c r="AU253" s="232" t="s">
        <v>89</v>
      </c>
      <c r="AV253" s="11" t="s">
        <v>89</v>
      </c>
      <c r="AW253" s="11" t="s">
        <v>42</v>
      </c>
      <c r="AX253" s="11" t="s">
        <v>80</v>
      </c>
      <c r="AY253" s="232" t="s">
        <v>140</v>
      </c>
    </row>
    <row r="254" s="11" customFormat="1">
      <c r="B254" s="221"/>
      <c r="C254" s="222"/>
      <c r="D254" s="223" t="s">
        <v>149</v>
      </c>
      <c r="E254" s="224" t="s">
        <v>1</v>
      </c>
      <c r="F254" s="225" t="s">
        <v>672</v>
      </c>
      <c r="G254" s="222"/>
      <c r="H254" s="226">
        <v>1.5</v>
      </c>
      <c r="I254" s="227"/>
      <c r="J254" s="222"/>
      <c r="K254" s="222"/>
      <c r="L254" s="228"/>
      <c r="M254" s="229"/>
      <c r="N254" s="230"/>
      <c r="O254" s="230"/>
      <c r="P254" s="230"/>
      <c r="Q254" s="230"/>
      <c r="R254" s="230"/>
      <c r="S254" s="230"/>
      <c r="T254" s="231"/>
      <c r="AT254" s="232" t="s">
        <v>149</v>
      </c>
      <c r="AU254" s="232" t="s">
        <v>89</v>
      </c>
      <c r="AV254" s="11" t="s">
        <v>89</v>
      </c>
      <c r="AW254" s="11" t="s">
        <v>42</v>
      </c>
      <c r="AX254" s="11" t="s">
        <v>80</v>
      </c>
      <c r="AY254" s="232" t="s">
        <v>140</v>
      </c>
    </row>
    <row r="255" s="13" customFormat="1">
      <c r="B255" s="243"/>
      <c r="C255" s="244"/>
      <c r="D255" s="223" t="s">
        <v>149</v>
      </c>
      <c r="E255" s="245" t="s">
        <v>1</v>
      </c>
      <c r="F255" s="246" t="s">
        <v>179</v>
      </c>
      <c r="G255" s="244"/>
      <c r="H255" s="247">
        <v>6</v>
      </c>
      <c r="I255" s="248"/>
      <c r="J255" s="244"/>
      <c r="K255" s="244"/>
      <c r="L255" s="249"/>
      <c r="M255" s="250"/>
      <c r="N255" s="251"/>
      <c r="O255" s="251"/>
      <c r="P255" s="251"/>
      <c r="Q255" s="251"/>
      <c r="R255" s="251"/>
      <c r="S255" s="251"/>
      <c r="T255" s="252"/>
      <c r="AT255" s="253" t="s">
        <v>149</v>
      </c>
      <c r="AU255" s="253" t="s">
        <v>89</v>
      </c>
      <c r="AV255" s="13" t="s">
        <v>98</v>
      </c>
      <c r="AW255" s="13" t="s">
        <v>42</v>
      </c>
      <c r="AX255" s="13" t="s">
        <v>23</v>
      </c>
      <c r="AY255" s="253" t="s">
        <v>140</v>
      </c>
    </row>
    <row r="256" s="1" customFormat="1" ht="16.5" customHeight="1">
      <c r="B256" s="38"/>
      <c r="C256" s="209" t="s">
        <v>355</v>
      </c>
      <c r="D256" s="209" t="s">
        <v>143</v>
      </c>
      <c r="E256" s="210" t="s">
        <v>673</v>
      </c>
      <c r="F256" s="211" t="s">
        <v>674</v>
      </c>
      <c r="G256" s="212" t="s">
        <v>158</v>
      </c>
      <c r="H256" s="213">
        <v>76.689999999999998</v>
      </c>
      <c r="I256" s="214"/>
      <c r="J256" s="215">
        <f>ROUND(I256*H256,2)</f>
        <v>0</v>
      </c>
      <c r="K256" s="211" t="s">
        <v>147</v>
      </c>
      <c r="L256" s="43"/>
      <c r="M256" s="216" t="s">
        <v>1</v>
      </c>
      <c r="N256" s="217" t="s">
        <v>51</v>
      </c>
      <c r="O256" s="79"/>
      <c r="P256" s="218">
        <f>O256*H256</f>
        <v>0</v>
      </c>
      <c r="Q256" s="218">
        <v>0.00148</v>
      </c>
      <c r="R256" s="218">
        <f>Q256*H256</f>
        <v>0.1135012</v>
      </c>
      <c r="S256" s="218">
        <v>0</v>
      </c>
      <c r="T256" s="219">
        <f>S256*H256</f>
        <v>0</v>
      </c>
      <c r="AR256" s="16" t="s">
        <v>195</v>
      </c>
      <c r="AT256" s="16" t="s">
        <v>143</v>
      </c>
      <c r="AU256" s="16" t="s">
        <v>89</v>
      </c>
      <c r="AY256" s="16" t="s">
        <v>140</v>
      </c>
      <c r="BE256" s="220">
        <f>IF(N256="základní",J256,0)</f>
        <v>0</v>
      </c>
      <c r="BF256" s="220">
        <f>IF(N256="snížená",J256,0)</f>
        <v>0</v>
      </c>
      <c r="BG256" s="220">
        <f>IF(N256="zákl. přenesená",J256,0)</f>
        <v>0</v>
      </c>
      <c r="BH256" s="220">
        <f>IF(N256="sníž. přenesená",J256,0)</f>
        <v>0</v>
      </c>
      <c r="BI256" s="220">
        <f>IF(N256="nulová",J256,0)</f>
        <v>0</v>
      </c>
      <c r="BJ256" s="16" t="s">
        <v>23</v>
      </c>
      <c r="BK256" s="220">
        <f>ROUND(I256*H256,2)</f>
        <v>0</v>
      </c>
      <c r="BL256" s="16" t="s">
        <v>195</v>
      </c>
      <c r="BM256" s="16" t="s">
        <v>675</v>
      </c>
    </row>
    <row r="257" s="12" customFormat="1">
      <c r="B257" s="233"/>
      <c r="C257" s="234"/>
      <c r="D257" s="223" t="s">
        <v>149</v>
      </c>
      <c r="E257" s="235" t="s">
        <v>1</v>
      </c>
      <c r="F257" s="236" t="s">
        <v>670</v>
      </c>
      <c r="G257" s="234"/>
      <c r="H257" s="235" t="s">
        <v>1</v>
      </c>
      <c r="I257" s="237"/>
      <c r="J257" s="234"/>
      <c r="K257" s="234"/>
      <c r="L257" s="238"/>
      <c r="M257" s="239"/>
      <c r="N257" s="240"/>
      <c r="O257" s="240"/>
      <c r="P257" s="240"/>
      <c r="Q257" s="240"/>
      <c r="R257" s="240"/>
      <c r="S257" s="240"/>
      <c r="T257" s="241"/>
      <c r="AT257" s="242" t="s">
        <v>149</v>
      </c>
      <c r="AU257" s="242" t="s">
        <v>89</v>
      </c>
      <c r="AV257" s="12" t="s">
        <v>23</v>
      </c>
      <c r="AW257" s="12" t="s">
        <v>42</v>
      </c>
      <c r="AX257" s="12" t="s">
        <v>80</v>
      </c>
      <c r="AY257" s="242" t="s">
        <v>140</v>
      </c>
    </row>
    <row r="258" s="11" customFormat="1">
      <c r="B258" s="221"/>
      <c r="C258" s="222"/>
      <c r="D258" s="223" t="s">
        <v>149</v>
      </c>
      <c r="E258" s="224" t="s">
        <v>1</v>
      </c>
      <c r="F258" s="225" t="s">
        <v>676</v>
      </c>
      <c r="G258" s="222"/>
      <c r="H258" s="226">
        <v>11.199999999999999</v>
      </c>
      <c r="I258" s="227"/>
      <c r="J258" s="222"/>
      <c r="K258" s="222"/>
      <c r="L258" s="228"/>
      <c r="M258" s="229"/>
      <c r="N258" s="230"/>
      <c r="O258" s="230"/>
      <c r="P258" s="230"/>
      <c r="Q258" s="230"/>
      <c r="R258" s="230"/>
      <c r="S258" s="230"/>
      <c r="T258" s="231"/>
      <c r="AT258" s="232" t="s">
        <v>149</v>
      </c>
      <c r="AU258" s="232" t="s">
        <v>89</v>
      </c>
      <c r="AV258" s="11" t="s">
        <v>89</v>
      </c>
      <c r="AW258" s="11" t="s">
        <v>42</v>
      </c>
      <c r="AX258" s="11" t="s">
        <v>80</v>
      </c>
      <c r="AY258" s="232" t="s">
        <v>140</v>
      </c>
    </row>
    <row r="259" s="11" customFormat="1">
      <c r="B259" s="221"/>
      <c r="C259" s="222"/>
      <c r="D259" s="223" t="s">
        <v>149</v>
      </c>
      <c r="E259" s="224" t="s">
        <v>1</v>
      </c>
      <c r="F259" s="225" t="s">
        <v>677</v>
      </c>
      <c r="G259" s="222"/>
      <c r="H259" s="226">
        <v>24.050000000000001</v>
      </c>
      <c r="I259" s="227"/>
      <c r="J259" s="222"/>
      <c r="K259" s="222"/>
      <c r="L259" s="228"/>
      <c r="M259" s="229"/>
      <c r="N259" s="230"/>
      <c r="O259" s="230"/>
      <c r="P259" s="230"/>
      <c r="Q259" s="230"/>
      <c r="R259" s="230"/>
      <c r="S259" s="230"/>
      <c r="T259" s="231"/>
      <c r="AT259" s="232" t="s">
        <v>149</v>
      </c>
      <c r="AU259" s="232" t="s">
        <v>89</v>
      </c>
      <c r="AV259" s="11" t="s">
        <v>89</v>
      </c>
      <c r="AW259" s="11" t="s">
        <v>42</v>
      </c>
      <c r="AX259" s="11" t="s">
        <v>80</v>
      </c>
      <c r="AY259" s="232" t="s">
        <v>140</v>
      </c>
    </row>
    <row r="260" s="11" customFormat="1">
      <c r="B260" s="221"/>
      <c r="C260" s="222"/>
      <c r="D260" s="223" t="s">
        <v>149</v>
      </c>
      <c r="E260" s="224" t="s">
        <v>1</v>
      </c>
      <c r="F260" s="225" t="s">
        <v>678</v>
      </c>
      <c r="G260" s="222"/>
      <c r="H260" s="226">
        <v>19</v>
      </c>
      <c r="I260" s="227"/>
      <c r="J260" s="222"/>
      <c r="K260" s="222"/>
      <c r="L260" s="228"/>
      <c r="M260" s="229"/>
      <c r="N260" s="230"/>
      <c r="O260" s="230"/>
      <c r="P260" s="230"/>
      <c r="Q260" s="230"/>
      <c r="R260" s="230"/>
      <c r="S260" s="230"/>
      <c r="T260" s="231"/>
      <c r="AT260" s="232" t="s">
        <v>149</v>
      </c>
      <c r="AU260" s="232" t="s">
        <v>89</v>
      </c>
      <c r="AV260" s="11" t="s">
        <v>89</v>
      </c>
      <c r="AW260" s="11" t="s">
        <v>42</v>
      </c>
      <c r="AX260" s="11" t="s">
        <v>80</v>
      </c>
      <c r="AY260" s="232" t="s">
        <v>140</v>
      </c>
    </row>
    <row r="261" s="11" customFormat="1">
      <c r="B261" s="221"/>
      <c r="C261" s="222"/>
      <c r="D261" s="223" t="s">
        <v>149</v>
      </c>
      <c r="E261" s="224" t="s">
        <v>1</v>
      </c>
      <c r="F261" s="225" t="s">
        <v>679</v>
      </c>
      <c r="G261" s="222"/>
      <c r="H261" s="226">
        <v>14.039999999999999</v>
      </c>
      <c r="I261" s="227"/>
      <c r="J261" s="222"/>
      <c r="K261" s="222"/>
      <c r="L261" s="228"/>
      <c r="M261" s="229"/>
      <c r="N261" s="230"/>
      <c r="O261" s="230"/>
      <c r="P261" s="230"/>
      <c r="Q261" s="230"/>
      <c r="R261" s="230"/>
      <c r="S261" s="230"/>
      <c r="T261" s="231"/>
      <c r="AT261" s="232" t="s">
        <v>149</v>
      </c>
      <c r="AU261" s="232" t="s">
        <v>89</v>
      </c>
      <c r="AV261" s="11" t="s">
        <v>89</v>
      </c>
      <c r="AW261" s="11" t="s">
        <v>42</v>
      </c>
      <c r="AX261" s="11" t="s">
        <v>80</v>
      </c>
      <c r="AY261" s="232" t="s">
        <v>140</v>
      </c>
    </row>
    <row r="262" s="11" customFormat="1">
      <c r="B262" s="221"/>
      <c r="C262" s="222"/>
      <c r="D262" s="223" t="s">
        <v>149</v>
      </c>
      <c r="E262" s="224" t="s">
        <v>1</v>
      </c>
      <c r="F262" s="225" t="s">
        <v>680</v>
      </c>
      <c r="G262" s="222"/>
      <c r="H262" s="226">
        <v>8.4000000000000004</v>
      </c>
      <c r="I262" s="227"/>
      <c r="J262" s="222"/>
      <c r="K262" s="222"/>
      <c r="L262" s="228"/>
      <c r="M262" s="229"/>
      <c r="N262" s="230"/>
      <c r="O262" s="230"/>
      <c r="P262" s="230"/>
      <c r="Q262" s="230"/>
      <c r="R262" s="230"/>
      <c r="S262" s="230"/>
      <c r="T262" s="231"/>
      <c r="AT262" s="232" t="s">
        <v>149</v>
      </c>
      <c r="AU262" s="232" t="s">
        <v>89</v>
      </c>
      <c r="AV262" s="11" t="s">
        <v>89</v>
      </c>
      <c r="AW262" s="11" t="s">
        <v>42</v>
      </c>
      <c r="AX262" s="11" t="s">
        <v>80</v>
      </c>
      <c r="AY262" s="232" t="s">
        <v>140</v>
      </c>
    </row>
    <row r="263" s="13" customFormat="1">
      <c r="B263" s="243"/>
      <c r="C263" s="244"/>
      <c r="D263" s="223" t="s">
        <v>149</v>
      </c>
      <c r="E263" s="245" t="s">
        <v>1</v>
      </c>
      <c r="F263" s="246" t="s">
        <v>179</v>
      </c>
      <c r="G263" s="244"/>
      <c r="H263" s="247">
        <v>76.689999999999998</v>
      </c>
      <c r="I263" s="248"/>
      <c r="J263" s="244"/>
      <c r="K263" s="244"/>
      <c r="L263" s="249"/>
      <c r="M263" s="250"/>
      <c r="N263" s="251"/>
      <c r="O263" s="251"/>
      <c r="P263" s="251"/>
      <c r="Q263" s="251"/>
      <c r="R263" s="251"/>
      <c r="S263" s="251"/>
      <c r="T263" s="252"/>
      <c r="AT263" s="253" t="s">
        <v>149</v>
      </c>
      <c r="AU263" s="253" t="s">
        <v>89</v>
      </c>
      <c r="AV263" s="13" t="s">
        <v>98</v>
      </c>
      <c r="AW263" s="13" t="s">
        <v>42</v>
      </c>
      <c r="AX263" s="13" t="s">
        <v>23</v>
      </c>
      <c r="AY263" s="253" t="s">
        <v>140</v>
      </c>
    </row>
    <row r="264" s="1" customFormat="1" ht="16.5" customHeight="1">
      <c r="B264" s="38"/>
      <c r="C264" s="209" t="s">
        <v>361</v>
      </c>
      <c r="D264" s="209" t="s">
        <v>143</v>
      </c>
      <c r="E264" s="210" t="s">
        <v>681</v>
      </c>
      <c r="F264" s="211" t="s">
        <v>682</v>
      </c>
      <c r="G264" s="212" t="s">
        <v>221</v>
      </c>
      <c r="H264" s="213">
        <v>0.121</v>
      </c>
      <c r="I264" s="214"/>
      <c r="J264" s="215">
        <f>ROUND(I264*H264,2)</f>
        <v>0</v>
      </c>
      <c r="K264" s="211" t="s">
        <v>147</v>
      </c>
      <c r="L264" s="43"/>
      <c r="M264" s="216" t="s">
        <v>1</v>
      </c>
      <c r="N264" s="217" t="s">
        <v>51</v>
      </c>
      <c r="O264" s="79"/>
      <c r="P264" s="218">
        <f>O264*H264</f>
        <v>0</v>
      </c>
      <c r="Q264" s="218">
        <v>0</v>
      </c>
      <c r="R264" s="218">
        <f>Q264*H264</f>
        <v>0</v>
      </c>
      <c r="S264" s="218">
        <v>0</v>
      </c>
      <c r="T264" s="219">
        <f>S264*H264</f>
        <v>0</v>
      </c>
      <c r="AR264" s="16" t="s">
        <v>195</v>
      </c>
      <c r="AT264" s="16" t="s">
        <v>143</v>
      </c>
      <c r="AU264" s="16" t="s">
        <v>89</v>
      </c>
      <c r="AY264" s="16" t="s">
        <v>140</v>
      </c>
      <c r="BE264" s="220">
        <f>IF(N264="základní",J264,0)</f>
        <v>0</v>
      </c>
      <c r="BF264" s="220">
        <f>IF(N264="snížená",J264,0)</f>
        <v>0</v>
      </c>
      <c r="BG264" s="220">
        <f>IF(N264="zákl. přenesená",J264,0)</f>
        <v>0</v>
      </c>
      <c r="BH264" s="220">
        <f>IF(N264="sníž. přenesená",J264,0)</f>
        <v>0</v>
      </c>
      <c r="BI264" s="220">
        <f>IF(N264="nulová",J264,0)</f>
        <v>0</v>
      </c>
      <c r="BJ264" s="16" t="s">
        <v>23</v>
      </c>
      <c r="BK264" s="220">
        <f>ROUND(I264*H264,2)</f>
        <v>0</v>
      </c>
      <c r="BL264" s="16" t="s">
        <v>195</v>
      </c>
      <c r="BM264" s="16" t="s">
        <v>683</v>
      </c>
    </row>
    <row r="265" s="10" customFormat="1" ht="22.8" customHeight="1">
      <c r="B265" s="193"/>
      <c r="C265" s="194"/>
      <c r="D265" s="195" t="s">
        <v>79</v>
      </c>
      <c r="E265" s="207" t="s">
        <v>259</v>
      </c>
      <c r="F265" s="207" t="s">
        <v>260</v>
      </c>
      <c r="G265" s="194"/>
      <c r="H265" s="194"/>
      <c r="I265" s="197"/>
      <c r="J265" s="208">
        <f>BK265</f>
        <v>0</v>
      </c>
      <c r="K265" s="194"/>
      <c r="L265" s="199"/>
      <c r="M265" s="200"/>
      <c r="N265" s="201"/>
      <c r="O265" s="201"/>
      <c r="P265" s="202">
        <f>SUM(P266:P269)</f>
        <v>0</v>
      </c>
      <c r="Q265" s="201"/>
      <c r="R265" s="202">
        <f>SUM(R266:R269)</f>
        <v>9.9450000000000003</v>
      </c>
      <c r="S265" s="201"/>
      <c r="T265" s="203">
        <f>SUM(T266:T269)</f>
        <v>0.016500000000000001</v>
      </c>
      <c r="AR265" s="204" t="s">
        <v>89</v>
      </c>
      <c r="AT265" s="205" t="s">
        <v>79</v>
      </c>
      <c r="AU265" s="205" t="s">
        <v>23</v>
      </c>
      <c r="AY265" s="204" t="s">
        <v>140</v>
      </c>
      <c r="BK265" s="206">
        <f>SUM(BK266:BK269)</f>
        <v>0</v>
      </c>
    </row>
    <row r="266" s="1" customFormat="1" ht="16.5" customHeight="1">
      <c r="B266" s="38"/>
      <c r="C266" s="209" t="s">
        <v>365</v>
      </c>
      <c r="D266" s="209" t="s">
        <v>143</v>
      </c>
      <c r="E266" s="210" t="s">
        <v>262</v>
      </c>
      <c r="F266" s="211" t="s">
        <v>263</v>
      </c>
      <c r="G266" s="212" t="s">
        <v>146</v>
      </c>
      <c r="H266" s="213">
        <v>127.5</v>
      </c>
      <c r="I266" s="214"/>
      <c r="J266" s="215">
        <f>ROUND(I266*H266,2)</f>
        <v>0</v>
      </c>
      <c r="K266" s="211" t="s">
        <v>1</v>
      </c>
      <c r="L266" s="43"/>
      <c r="M266" s="216" t="s">
        <v>1</v>
      </c>
      <c r="N266" s="217" t="s">
        <v>51</v>
      </c>
      <c r="O266" s="79"/>
      <c r="P266" s="218">
        <f>O266*H266</f>
        <v>0</v>
      </c>
      <c r="Q266" s="218">
        <v>0.078</v>
      </c>
      <c r="R266" s="218">
        <f>Q266*H266</f>
        <v>9.9450000000000003</v>
      </c>
      <c r="S266" s="218">
        <v>0</v>
      </c>
      <c r="T266" s="219">
        <f>S266*H266</f>
        <v>0</v>
      </c>
      <c r="AR266" s="16" t="s">
        <v>195</v>
      </c>
      <c r="AT266" s="16" t="s">
        <v>143</v>
      </c>
      <c r="AU266" s="16" t="s">
        <v>89</v>
      </c>
      <c r="AY266" s="16" t="s">
        <v>140</v>
      </c>
      <c r="BE266" s="220">
        <f>IF(N266="základní",J266,0)</f>
        <v>0</v>
      </c>
      <c r="BF266" s="220">
        <f>IF(N266="snížená",J266,0)</f>
        <v>0</v>
      </c>
      <c r="BG266" s="220">
        <f>IF(N266="zákl. přenesená",J266,0)</f>
        <v>0</v>
      </c>
      <c r="BH266" s="220">
        <f>IF(N266="sníž. přenesená",J266,0)</f>
        <v>0</v>
      </c>
      <c r="BI266" s="220">
        <f>IF(N266="nulová",J266,0)</f>
        <v>0</v>
      </c>
      <c r="BJ266" s="16" t="s">
        <v>23</v>
      </c>
      <c r="BK266" s="220">
        <f>ROUND(I266*H266,2)</f>
        <v>0</v>
      </c>
      <c r="BL266" s="16" t="s">
        <v>195</v>
      </c>
      <c r="BM266" s="16" t="s">
        <v>684</v>
      </c>
    </row>
    <row r="267" s="12" customFormat="1">
      <c r="B267" s="233"/>
      <c r="C267" s="234"/>
      <c r="D267" s="223" t="s">
        <v>149</v>
      </c>
      <c r="E267" s="235" t="s">
        <v>1</v>
      </c>
      <c r="F267" s="236" t="s">
        <v>265</v>
      </c>
      <c r="G267" s="234"/>
      <c r="H267" s="235" t="s">
        <v>1</v>
      </c>
      <c r="I267" s="237"/>
      <c r="J267" s="234"/>
      <c r="K267" s="234"/>
      <c r="L267" s="238"/>
      <c r="M267" s="239"/>
      <c r="N267" s="240"/>
      <c r="O267" s="240"/>
      <c r="P267" s="240"/>
      <c r="Q267" s="240"/>
      <c r="R267" s="240"/>
      <c r="S267" s="240"/>
      <c r="T267" s="241"/>
      <c r="AT267" s="242" t="s">
        <v>149</v>
      </c>
      <c r="AU267" s="242" t="s">
        <v>89</v>
      </c>
      <c r="AV267" s="12" t="s">
        <v>23</v>
      </c>
      <c r="AW267" s="12" t="s">
        <v>42</v>
      </c>
      <c r="AX267" s="12" t="s">
        <v>80</v>
      </c>
      <c r="AY267" s="242" t="s">
        <v>140</v>
      </c>
    </row>
    <row r="268" s="11" customFormat="1">
      <c r="B268" s="221"/>
      <c r="C268" s="222"/>
      <c r="D268" s="223" t="s">
        <v>149</v>
      </c>
      <c r="E268" s="224" t="s">
        <v>1</v>
      </c>
      <c r="F268" s="225" t="s">
        <v>685</v>
      </c>
      <c r="G268" s="222"/>
      <c r="H268" s="226">
        <v>127.5</v>
      </c>
      <c r="I268" s="227"/>
      <c r="J268" s="222"/>
      <c r="K268" s="222"/>
      <c r="L268" s="228"/>
      <c r="M268" s="229"/>
      <c r="N268" s="230"/>
      <c r="O268" s="230"/>
      <c r="P268" s="230"/>
      <c r="Q268" s="230"/>
      <c r="R268" s="230"/>
      <c r="S268" s="230"/>
      <c r="T268" s="231"/>
      <c r="AT268" s="232" t="s">
        <v>149</v>
      </c>
      <c r="AU268" s="232" t="s">
        <v>89</v>
      </c>
      <c r="AV268" s="11" t="s">
        <v>89</v>
      </c>
      <c r="AW268" s="11" t="s">
        <v>42</v>
      </c>
      <c r="AX268" s="11" t="s">
        <v>23</v>
      </c>
      <c r="AY268" s="232" t="s">
        <v>140</v>
      </c>
    </row>
    <row r="269" s="1" customFormat="1" ht="16.5" customHeight="1">
      <c r="B269" s="38"/>
      <c r="C269" s="209" t="s">
        <v>371</v>
      </c>
      <c r="D269" s="209" t="s">
        <v>143</v>
      </c>
      <c r="E269" s="210" t="s">
        <v>686</v>
      </c>
      <c r="F269" s="211" t="s">
        <v>687</v>
      </c>
      <c r="G269" s="212" t="s">
        <v>168</v>
      </c>
      <c r="H269" s="213">
        <v>1</v>
      </c>
      <c r="I269" s="214"/>
      <c r="J269" s="215">
        <f>ROUND(I269*H269,2)</f>
        <v>0</v>
      </c>
      <c r="K269" s="211" t="s">
        <v>147</v>
      </c>
      <c r="L269" s="43"/>
      <c r="M269" s="216" t="s">
        <v>1</v>
      </c>
      <c r="N269" s="217" t="s">
        <v>51</v>
      </c>
      <c r="O269" s="79"/>
      <c r="P269" s="218">
        <f>O269*H269</f>
        <v>0</v>
      </c>
      <c r="Q269" s="218">
        <v>0</v>
      </c>
      <c r="R269" s="218">
        <f>Q269*H269</f>
        <v>0</v>
      </c>
      <c r="S269" s="218">
        <v>0.016500000000000001</v>
      </c>
      <c r="T269" s="219">
        <f>S269*H269</f>
        <v>0.016500000000000001</v>
      </c>
      <c r="AR269" s="16" t="s">
        <v>195</v>
      </c>
      <c r="AT269" s="16" t="s">
        <v>143</v>
      </c>
      <c r="AU269" s="16" t="s">
        <v>89</v>
      </c>
      <c r="AY269" s="16" t="s">
        <v>140</v>
      </c>
      <c r="BE269" s="220">
        <f>IF(N269="základní",J269,0)</f>
        <v>0</v>
      </c>
      <c r="BF269" s="220">
        <f>IF(N269="snížená",J269,0)</f>
        <v>0</v>
      </c>
      <c r="BG269" s="220">
        <f>IF(N269="zákl. přenesená",J269,0)</f>
        <v>0</v>
      </c>
      <c r="BH269" s="220">
        <f>IF(N269="sníž. přenesená",J269,0)</f>
        <v>0</v>
      </c>
      <c r="BI269" s="220">
        <f>IF(N269="nulová",J269,0)</f>
        <v>0</v>
      </c>
      <c r="BJ269" s="16" t="s">
        <v>23</v>
      </c>
      <c r="BK269" s="220">
        <f>ROUND(I269*H269,2)</f>
        <v>0</v>
      </c>
      <c r="BL269" s="16" t="s">
        <v>195</v>
      </c>
      <c r="BM269" s="16" t="s">
        <v>688</v>
      </c>
    </row>
    <row r="270" s="10" customFormat="1" ht="22.8" customHeight="1">
      <c r="B270" s="193"/>
      <c r="C270" s="194"/>
      <c r="D270" s="195" t="s">
        <v>79</v>
      </c>
      <c r="E270" s="207" t="s">
        <v>267</v>
      </c>
      <c r="F270" s="207" t="s">
        <v>268</v>
      </c>
      <c r="G270" s="194"/>
      <c r="H270" s="194"/>
      <c r="I270" s="197"/>
      <c r="J270" s="208">
        <f>BK270</f>
        <v>0</v>
      </c>
      <c r="K270" s="194"/>
      <c r="L270" s="199"/>
      <c r="M270" s="200"/>
      <c r="N270" s="201"/>
      <c r="O270" s="201"/>
      <c r="P270" s="202">
        <f>SUM(P271:P424)</f>
        <v>0</v>
      </c>
      <c r="Q270" s="201"/>
      <c r="R270" s="202">
        <f>SUM(R271:R424)</f>
        <v>0.0080200000000000011</v>
      </c>
      <c r="S270" s="201"/>
      <c r="T270" s="203">
        <f>SUM(T271:T424)</f>
        <v>48.5</v>
      </c>
      <c r="AR270" s="204" t="s">
        <v>89</v>
      </c>
      <c r="AT270" s="205" t="s">
        <v>79</v>
      </c>
      <c r="AU270" s="205" t="s">
        <v>23</v>
      </c>
      <c r="AY270" s="204" t="s">
        <v>140</v>
      </c>
      <c r="BK270" s="206">
        <f>SUM(BK271:BK424)</f>
        <v>0</v>
      </c>
    </row>
    <row r="271" s="1" customFormat="1" ht="16.5" customHeight="1">
      <c r="B271" s="38"/>
      <c r="C271" s="209" t="s">
        <v>375</v>
      </c>
      <c r="D271" s="209" t="s">
        <v>143</v>
      </c>
      <c r="E271" s="210" t="s">
        <v>689</v>
      </c>
      <c r="F271" s="211" t="s">
        <v>690</v>
      </c>
      <c r="G271" s="212" t="s">
        <v>168</v>
      </c>
      <c r="H271" s="213">
        <v>1</v>
      </c>
      <c r="I271" s="214"/>
      <c r="J271" s="215">
        <f>ROUND(I271*H271,2)</f>
        <v>0</v>
      </c>
      <c r="K271" s="211" t="s">
        <v>1</v>
      </c>
      <c r="L271" s="43"/>
      <c r="M271" s="216" t="s">
        <v>1</v>
      </c>
      <c r="N271" s="217" t="s">
        <v>51</v>
      </c>
      <c r="O271" s="79"/>
      <c r="P271" s="218">
        <f>O271*H271</f>
        <v>0</v>
      </c>
      <c r="Q271" s="218">
        <v>0.00042000000000000002</v>
      </c>
      <c r="R271" s="218">
        <f>Q271*H271</f>
        <v>0.00042000000000000002</v>
      </c>
      <c r="S271" s="218">
        <v>0</v>
      </c>
      <c r="T271" s="219">
        <f>S271*H271</f>
        <v>0</v>
      </c>
      <c r="AR271" s="16" t="s">
        <v>195</v>
      </c>
      <c r="AT271" s="16" t="s">
        <v>143</v>
      </c>
      <c r="AU271" s="16" t="s">
        <v>89</v>
      </c>
      <c r="AY271" s="16" t="s">
        <v>140</v>
      </c>
      <c r="BE271" s="220">
        <f>IF(N271="základní",J271,0)</f>
        <v>0</v>
      </c>
      <c r="BF271" s="220">
        <f>IF(N271="snížená",J271,0)</f>
        <v>0</v>
      </c>
      <c r="BG271" s="220">
        <f>IF(N271="zákl. přenesená",J271,0)</f>
        <v>0</v>
      </c>
      <c r="BH271" s="220">
        <f>IF(N271="sníž. přenesená",J271,0)</f>
        <v>0</v>
      </c>
      <c r="BI271" s="220">
        <f>IF(N271="nulová",J271,0)</f>
        <v>0</v>
      </c>
      <c r="BJ271" s="16" t="s">
        <v>23</v>
      </c>
      <c r="BK271" s="220">
        <f>ROUND(I271*H271,2)</f>
        <v>0</v>
      </c>
      <c r="BL271" s="16" t="s">
        <v>195</v>
      </c>
      <c r="BM271" s="16" t="s">
        <v>691</v>
      </c>
    </row>
    <row r="272" s="1" customFormat="1" ht="16.5" customHeight="1">
      <c r="B272" s="38"/>
      <c r="C272" s="254" t="s">
        <v>379</v>
      </c>
      <c r="D272" s="254" t="s">
        <v>198</v>
      </c>
      <c r="E272" s="255" t="s">
        <v>692</v>
      </c>
      <c r="F272" s="256" t="s">
        <v>693</v>
      </c>
      <c r="G272" s="257" t="s">
        <v>168</v>
      </c>
      <c r="H272" s="258">
        <v>1</v>
      </c>
      <c r="I272" s="259"/>
      <c r="J272" s="260">
        <f>ROUND(I272*H272,2)</f>
        <v>0</v>
      </c>
      <c r="K272" s="256" t="s">
        <v>1</v>
      </c>
      <c r="L272" s="261"/>
      <c r="M272" s="262" t="s">
        <v>1</v>
      </c>
      <c r="N272" s="263" t="s">
        <v>51</v>
      </c>
      <c r="O272" s="79"/>
      <c r="P272" s="218">
        <f>O272*H272</f>
        <v>0</v>
      </c>
      <c r="Q272" s="218">
        <v>0.0060000000000000001</v>
      </c>
      <c r="R272" s="218">
        <f>Q272*H272</f>
        <v>0.0060000000000000001</v>
      </c>
      <c r="S272" s="218">
        <v>0</v>
      </c>
      <c r="T272" s="219">
        <f>S272*H272</f>
        <v>0</v>
      </c>
      <c r="AR272" s="16" t="s">
        <v>201</v>
      </c>
      <c r="AT272" s="16" t="s">
        <v>198</v>
      </c>
      <c r="AU272" s="16" t="s">
        <v>89</v>
      </c>
      <c r="AY272" s="16" t="s">
        <v>140</v>
      </c>
      <c r="BE272" s="220">
        <f>IF(N272="základní",J272,0)</f>
        <v>0</v>
      </c>
      <c r="BF272" s="220">
        <f>IF(N272="snížená",J272,0)</f>
        <v>0</v>
      </c>
      <c r="BG272" s="220">
        <f>IF(N272="zákl. přenesená",J272,0)</f>
        <v>0</v>
      </c>
      <c r="BH272" s="220">
        <f>IF(N272="sníž. přenesená",J272,0)</f>
        <v>0</v>
      </c>
      <c r="BI272" s="220">
        <f>IF(N272="nulová",J272,0)</f>
        <v>0</v>
      </c>
      <c r="BJ272" s="16" t="s">
        <v>23</v>
      </c>
      <c r="BK272" s="220">
        <f>ROUND(I272*H272,2)</f>
        <v>0</v>
      </c>
      <c r="BL272" s="16" t="s">
        <v>195</v>
      </c>
      <c r="BM272" s="16" t="s">
        <v>694</v>
      </c>
    </row>
    <row r="273" s="1" customFormat="1" ht="22.5" customHeight="1">
      <c r="B273" s="38"/>
      <c r="C273" s="209" t="s">
        <v>383</v>
      </c>
      <c r="D273" s="209" t="s">
        <v>143</v>
      </c>
      <c r="E273" s="210" t="s">
        <v>695</v>
      </c>
      <c r="F273" s="211" t="s">
        <v>696</v>
      </c>
      <c r="G273" s="212" t="s">
        <v>290</v>
      </c>
      <c r="H273" s="213">
        <v>1</v>
      </c>
      <c r="I273" s="214"/>
      <c r="J273" s="215">
        <f>ROUND(I273*H273,2)</f>
        <v>0</v>
      </c>
      <c r="K273" s="211" t="s">
        <v>1</v>
      </c>
      <c r="L273" s="43"/>
      <c r="M273" s="216" t="s">
        <v>1</v>
      </c>
      <c r="N273" s="217" t="s">
        <v>51</v>
      </c>
      <c r="O273" s="79"/>
      <c r="P273" s="218">
        <f>O273*H273</f>
        <v>0</v>
      </c>
      <c r="Q273" s="218">
        <v>0</v>
      </c>
      <c r="R273" s="218">
        <f>Q273*H273</f>
        <v>0</v>
      </c>
      <c r="S273" s="218">
        <v>0</v>
      </c>
      <c r="T273" s="219">
        <f>S273*H273</f>
        <v>0</v>
      </c>
      <c r="AR273" s="16" t="s">
        <v>195</v>
      </c>
      <c r="AT273" s="16" t="s">
        <v>143</v>
      </c>
      <c r="AU273" s="16" t="s">
        <v>89</v>
      </c>
      <c r="AY273" s="16" t="s">
        <v>140</v>
      </c>
      <c r="BE273" s="220">
        <f>IF(N273="základní",J273,0)</f>
        <v>0</v>
      </c>
      <c r="BF273" s="220">
        <f>IF(N273="snížená",J273,0)</f>
        <v>0</v>
      </c>
      <c r="BG273" s="220">
        <f>IF(N273="zákl. přenesená",J273,0)</f>
        <v>0</v>
      </c>
      <c r="BH273" s="220">
        <f>IF(N273="sníž. přenesená",J273,0)</f>
        <v>0</v>
      </c>
      <c r="BI273" s="220">
        <f>IF(N273="nulová",J273,0)</f>
        <v>0</v>
      </c>
      <c r="BJ273" s="16" t="s">
        <v>23</v>
      </c>
      <c r="BK273" s="220">
        <f>ROUND(I273*H273,2)</f>
        <v>0</v>
      </c>
      <c r="BL273" s="16" t="s">
        <v>195</v>
      </c>
      <c r="BM273" s="16" t="s">
        <v>697</v>
      </c>
    </row>
    <row r="274" s="1" customFormat="1" ht="22.5" customHeight="1">
      <c r="B274" s="38"/>
      <c r="C274" s="209" t="s">
        <v>387</v>
      </c>
      <c r="D274" s="209" t="s">
        <v>143</v>
      </c>
      <c r="E274" s="210" t="s">
        <v>698</v>
      </c>
      <c r="F274" s="211" t="s">
        <v>699</v>
      </c>
      <c r="G274" s="212" t="s">
        <v>290</v>
      </c>
      <c r="H274" s="213">
        <v>1</v>
      </c>
      <c r="I274" s="214"/>
      <c r="J274" s="215">
        <f>ROUND(I274*H274,2)</f>
        <v>0</v>
      </c>
      <c r="K274" s="211" t="s">
        <v>1</v>
      </c>
      <c r="L274" s="43"/>
      <c r="M274" s="216" t="s">
        <v>1</v>
      </c>
      <c r="N274" s="217" t="s">
        <v>51</v>
      </c>
      <c r="O274" s="79"/>
      <c r="P274" s="218">
        <f>O274*H274</f>
        <v>0</v>
      </c>
      <c r="Q274" s="218">
        <v>0</v>
      </c>
      <c r="R274" s="218">
        <f>Q274*H274</f>
        <v>0</v>
      </c>
      <c r="S274" s="218">
        <v>0</v>
      </c>
      <c r="T274" s="219">
        <f>S274*H274</f>
        <v>0</v>
      </c>
      <c r="AR274" s="16" t="s">
        <v>195</v>
      </c>
      <c r="AT274" s="16" t="s">
        <v>143</v>
      </c>
      <c r="AU274" s="16" t="s">
        <v>89</v>
      </c>
      <c r="AY274" s="16" t="s">
        <v>140</v>
      </c>
      <c r="BE274" s="220">
        <f>IF(N274="základní",J274,0)</f>
        <v>0</v>
      </c>
      <c r="BF274" s="220">
        <f>IF(N274="snížená",J274,0)</f>
        <v>0</v>
      </c>
      <c r="BG274" s="220">
        <f>IF(N274="zákl. přenesená",J274,0)</f>
        <v>0</v>
      </c>
      <c r="BH274" s="220">
        <f>IF(N274="sníž. přenesená",J274,0)</f>
        <v>0</v>
      </c>
      <c r="BI274" s="220">
        <f>IF(N274="nulová",J274,0)</f>
        <v>0</v>
      </c>
      <c r="BJ274" s="16" t="s">
        <v>23</v>
      </c>
      <c r="BK274" s="220">
        <f>ROUND(I274*H274,2)</f>
        <v>0</v>
      </c>
      <c r="BL274" s="16" t="s">
        <v>195</v>
      </c>
      <c r="BM274" s="16" t="s">
        <v>700</v>
      </c>
    </row>
    <row r="275" s="1" customFormat="1" ht="22.5" customHeight="1">
      <c r="B275" s="38"/>
      <c r="C275" s="209" t="s">
        <v>391</v>
      </c>
      <c r="D275" s="209" t="s">
        <v>143</v>
      </c>
      <c r="E275" s="210" t="s">
        <v>701</v>
      </c>
      <c r="F275" s="211" t="s">
        <v>702</v>
      </c>
      <c r="G275" s="212" t="s">
        <v>290</v>
      </c>
      <c r="H275" s="213">
        <v>1</v>
      </c>
      <c r="I275" s="214"/>
      <c r="J275" s="215">
        <f>ROUND(I275*H275,2)</f>
        <v>0</v>
      </c>
      <c r="K275" s="211" t="s">
        <v>1</v>
      </c>
      <c r="L275" s="43"/>
      <c r="M275" s="216" t="s">
        <v>1</v>
      </c>
      <c r="N275" s="217" t="s">
        <v>51</v>
      </c>
      <c r="O275" s="79"/>
      <c r="P275" s="218">
        <f>O275*H275</f>
        <v>0</v>
      </c>
      <c r="Q275" s="218">
        <v>0</v>
      </c>
      <c r="R275" s="218">
        <f>Q275*H275</f>
        <v>0</v>
      </c>
      <c r="S275" s="218">
        <v>0</v>
      </c>
      <c r="T275" s="219">
        <f>S275*H275</f>
        <v>0</v>
      </c>
      <c r="AR275" s="16" t="s">
        <v>195</v>
      </c>
      <c r="AT275" s="16" t="s">
        <v>143</v>
      </c>
      <c r="AU275" s="16" t="s">
        <v>89</v>
      </c>
      <c r="AY275" s="16" t="s">
        <v>140</v>
      </c>
      <c r="BE275" s="220">
        <f>IF(N275="základní",J275,0)</f>
        <v>0</v>
      </c>
      <c r="BF275" s="220">
        <f>IF(N275="snížená",J275,0)</f>
        <v>0</v>
      </c>
      <c r="BG275" s="220">
        <f>IF(N275="zákl. přenesená",J275,0)</f>
        <v>0</v>
      </c>
      <c r="BH275" s="220">
        <f>IF(N275="sníž. přenesená",J275,0)</f>
        <v>0</v>
      </c>
      <c r="BI275" s="220">
        <f>IF(N275="nulová",J275,0)</f>
        <v>0</v>
      </c>
      <c r="BJ275" s="16" t="s">
        <v>23</v>
      </c>
      <c r="BK275" s="220">
        <f>ROUND(I275*H275,2)</f>
        <v>0</v>
      </c>
      <c r="BL275" s="16" t="s">
        <v>195</v>
      </c>
      <c r="BM275" s="16" t="s">
        <v>703</v>
      </c>
    </row>
    <row r="276" s="1" customFormat="1" ht="22.5" customHeight="1">
      <c r="B276" s="38"/>
      <c r="C276" s="209" t="s">
        <v>395</v>
      </c>
      <c r="D276" s="209" t="s">
        <v>143</v>
      </c>
      <c r="E276" s="210" t="s">
        <v>704</v>
      </c>
      <c r="F276" s="211" t="s">
        <v>705</v>
      </c>
      <c r="G276" s="212" t="s">
        <v>290</v>
      </c>
      <c r="H276" s="213">
        <v>1</v>
      </c>
      <c r="I276" s="214"/>
      <c r="J276" s="215">
        <f>ROUND(I276*H276,2)</f>
        <v>0</v>
      </c>
      <c r="K276" s="211" t="s">
        <v>1</v>
      </c>
      <c r="L276" s="43"/>
      <c r="M276" s="216" t="s">
        <v>1</v>
      </c>
      <c r="N276" s="217" t="s">
        <v>51</v>
      </c>
      <c r="O276" s="79"/>
      <c r="P276" s="218">
        <f>O276*H276</f>
        <v>0</v>
      </c>
      <c r="Q276" s="218">
        <v>0</v>
      </c>
      <c r="R276" s="218">
        <f>Q276*H276</f>
        <v>0</v>
      </c>
      <c r="S276" s="218">
        <v>0</v>
      </c>
      <c r="T276" s="219">
        <f>S276*H276</f>
        <v>0</v>
      </c>
      <c r="AR276" s="16" t="s">
        <v>195</v>
      </c>
      <c r="AT276" s="16" t="s">
        <v>143</v>
      </c>
      <c r="AU276" s="16" t="s">
        <v>89</v>
      </c>
      <c r="AY276" s="16" t="s">
        <v>140</v>
      </c>
      <c r="BE276" s="220">
        <f>IF(N276="základní",J276,0)</f>
        <v>0</v>
      </c>
      <c r="BF276" s="220">
        <f>IF(N276="snížená",J276,0)</f>
        <v>0</v>
      </c>
      <c r="BG276" s="220">
        <f>IF(N276="zákl. přenesená",J276,0)</f>
        <v>0</v>
      </c>
      <c r="BH276" s="220">
        <f>IF(N276="sníž. přenesená",J276,0)</f>
        <v>0</v>
      </c>
      <c r="BI276" s="220">
        <f>IF(N276="nulová",J276,0)</f>
        <v>0</v>
      </c>
      <c r="BJ276" s="16" t="s">
        <v>23</v>
      </c>
      <c r="BK276" s="220">
        <f>ROUND(I276*H276,2)</f>
        <v>0</v>
      </c>
      <c r="BL276" s="16" t="s">
        <v>195</v>
      </c>
      <c r="BM276" s="16" t="s">
        <v>706</v>
      </c>
    </row>
    <row r="277" s="1" customFormat="1" ht="22.5" customHeight="1">
      <c r="B277" s="38"/>
      <c r="C277" s="209" t="s">
        <v>401</v>
      </c>
      <c r="D277" s="209" t="s">
        <v>143</v>
      </c>
      <c r="E277" s="210" t="s">
        <v>707</v>
      </c>
      <c r="F277" s="211" t="s">
        <v>708</v>
      </c>
      <c r="G277" s="212" t="s">
        <v>290</v>
      </c>
      <c r="H277" s="213">
        <v>1</v>
      </c>
      <c r="I277" s="214"/>
      <c r="J277" s="215">
        <f>ROUND(I277*H277,2)</f>
        <v>0</v>
      </c>
      <c r="K277" s="211" t="s">
        <v>1</v>
      </c>
      <c r="L277" s="43"/>
      <c r="M277" s="216" t="s">
        <v>1</v>
      </c>
      <c r="N277" s="217" t="s">
        <v>51</v>
      </c>
      <c r="O277" s="79"/>
      <c r="P277" s="218">
        <f>O277*H277</f>
        <v>0</v>
      </c>
      <c r="Q277" s="218">
        <v>0</v>
      </c>
      <c r="R277" s="218">
        <f>Q277*H277</f>
        <v>0</v>
      </c>
      <c r="S277" s="218">
        <v>0</v>
      </c>
      <c r="T277" s="219">
        <f>S277*H277</f>
        <v>0</v>
      </c>
      <c r="AR277" s="16" t="s">
        <v>195</v>
      </c>
      <c r="AT277" s="16" t="s">
        <v>143</v>
      </c>
      <c r="AU277" s="16" t="s">
        <v>89</v>
      </c>
      <c r="AY277" s="16" t="s">
        <v>140</v>
      </c>
      <c r="BE277" s="220">
        <f>IF(N277="základní",J277,0)</f>
        <v>0</v>
      </c>
      <c r="BF277" s="220">
        <f>IF(N277="snížená",J277,0)</f>
        <v>0</v>
      </c>
      <c r="BG277" s="220">
        <f>IF(N277="zákl. přenesená",J277,0)</f>
        <v>0</v>
      </c>
      <c r="BH277" s="220">
        <f>IF(N277="sníž. přenesená",J277,0)</f>
        <v>0</v>
      </c>
      <c r="BI277" s="220">
        <f>IF(N277="nulová",J277,0)</f>
        <v>0</v>
      </c>
      <c r="BJ277" s="16" t="s">
        <v>23</v>
      </c>
      <c r="BK277" s="220">
        <f>ROUND(I277*H277,2)</f>
        <v>0</v>
      </c>
      <c r="BL277" s="16" t="s">
        <v>195</v>
      </c>
      <c r="BM277" s="16" t="s">
        <v>709</v>
      </c>
    </row>
    <row r="278" s="1" customFormat="1" ht="22.5" customHeight="1">
      <c r="B278" s="38"/>
      <c r="C278" s="209" t="s">
        <v>406</v>
      </c>
      <c r="D278" s="209" t="s">
        <v>143</v>
      </c>
      <c r="E278" s="210" t="s">
        <v>710</v>
      </c>
      <c r="F278" s="211" t="s">
        <v>711</v>
      </c>
      <c r="G278" s="212" t="s">
        <v>290</v>
      </c>
      <c r="H278" s="213">
        <v>1</v>
      </c>
      <c r="I278" s="214"/>
      <c r="J278" s="215">
        <f>ROUND(I278*H278,2)</f>
        <v>0</v>
      </c>
      <c r="K278" s="211" t="s">
        <v>1</v>
      </c>
      <c r="L278" s="43"/>
      <c r="M278" s="216" t="s">
        <v>1</v>
      </c>
      <c r="N278" s="217" t="s">
        <v>51</v>
      </c>
      <c r="O278" s="79"/>
      <c r="P278" s="218">
        <f>O278*H278</f>
        <v>0</v>
      </c>
      <c r="Q278" s="218">
        <v>0</v>
      </c>
      <c r="R278" s="218">
        <f>Q278*H278</f>
        <v>0</v>
      </c>
      <c r="S278" s="218">
        <v>0</v>
      </c>
      <c r="T278" s="219">
        <f>S278*H278</f>
        <v>0</v>
      </c>
      <c r="AR278" s="16" t="s">
        <v>195</v>
      </c>
      <c r="AT278" s="16" t="s">
        <v>143</v>
      </c>
      <c r="AU278" s="16" t="s">
        <v>89</v>
      </c>
      <c r="AY278" s="16" t="s">
        <v>140</v>
      </c>
      <c r="BE278" s="220">
        <f>IF(N278="základní",J278,0)</f>
        <v>0</v>
      </c>
      <c r="BF278" s="220">
        <f>IF(N278="snížená",J278,0)</f>
        <v>0</v>
      </c>
      <c r="BG278" s="220">
        <f>IF(N278="zákl. přenesená",J278,0)</f>
        <v>0</v>
      </c>
      <c r="BH278" s="220">
        <f>IF(N278="sníž. přenesená",J278,0)</f>
        <v>0</v>
      </c>
      <c r="BI278" s="220">
        <f>IF(N278="nulová",J278,0)</f>
        <v>0</v>
      </c>
      <c r="BJ278" s="16" t="s">
        <v>23</v>
      </c>
      <c r="BK278" s="220">
        <f>ROUND(I278*H278,2)</f>
        <v>0</v>
      </c>
      <c r="BL278" s="16" t="s">
        <v>195</v>
      </c>
      <c r="BM278" s="16" t="s">
        <v>712</v>
      </c>
    </row>
    <row r="279" s="1" customFormat="1" ht="22.5" customHeight="1">
      <c r="B279" s="38"/>
      <c r="C279" s="209" t="s">
        <v>413</v>
      </c>
      <c r="D279" s="209" t="s">
        <v>143</v>
      </c>
      <c r="E279" s="210" t="s">
        <v>713</v>
      </c>
      <c r="F279" s="211" t="s">
        <v>714</v>
      </c>
      <c r="G279" s="212" t="s">
        <v>290</v>
      </c>
      <c r="H279" s="213">
        <v>1</v>
      </c>
      <c r="I279" s="214"/>
      <c r="J279" s="215">
        <f>ROUND(I279*H279,2)</f>
        <v>0</v>
      </c>
      <c r="K279" s="211" t="s">
        <v>1</v>
      </c>
      <c r="L279" s="43"/>
      <c r="M279" s="216" t="s">
        <v>1</v>
      </c>
      <c r="N279" s="217" t="s">
        <v>51</v>
      </c>
      <c r="O279" s="79"/>
      <c r="P279" s="218">
        <f>O279*H279</f>
        <v>0</v>
      </c>
      <c r="Q279" s="218">
        <v>0</v>
      </c>
      <c r="R279" s="218">
        <f>Q279*H279</f>
        <v>0</v>
      </c>
      <c r="S279" s="218">
        <v>0</v>
      </c>
      <c r="T279" s="219">
        <f>S279*H279</f>
        <v>0</v>
      </c>
      <c r="AR279" s="16" t="s">
        <v>195</v>
      </c>
      <c r="AT279" s="16" t="s">
        <v>143</v>
      </c>
      <c r="AU279" s="16" t="s">
        <v>89</v>
      </c>
      <c r="AY279" s="16" t="s">
        <v>140</v>
      </c>
      <c r="BE279" s="220">
        <f>IF(N279="základní",J279,0)</f>
        <v>0</v>
      </c>
      <c r="BF279" s="220">
        <f>IF(N279="snížená",J279,0)</f>
        <v>0</v>
      </c>
      <c r="BG279" s="220">
        <f>IF(N279="zákl. přenesená",J279,0)</f>
        <v>0</v>
      </c>
      <c r="BH279" s="220">
        <f>IF(N279="sníž. přenesená",J279,0)</f>
        <v>0</v>
      </c>
      <c r="BI279" s="220">
        <f>IF(N279="nulová",J279,0)</f>
        <v>0</v>
      </c>
      <c r="BJ279" s="16" t="s">
        <v>23</v>
      </c>
      <c r="BK279" s="220">
        <f>ROUND(I279*H279,2)</f>
        <v>0</v>
      </c>
      <c r="BL279" s="16" t="s">
        <v>195</v>
      </c>
      <c r="BM279" s="16" t="s">
        <v>715</v>
      </c>
    </row>
    <row r="280" s="1" customFormat="1" ht="22.5" customHeight="1">
      <c r="B280" s="38"/>
      <c r="C280" s="209" t="s">
        <v>423</v>
      </c>
      <c r="D280" s="209" t="s">
        <v>143</v>
      </c>
      <c r="E280" s="210" t="s">
        <v>716</v>
      </c>
      <c r="F280" s="211" t="s">
        <v>717</v>
      </c>
      <c r="G280" s="212" t="s">
        <v>290</v>
      </c>
      <c r="H280" s="213">
        <v>1</v>
      </c>
      <c r="I280" s="214"/>
      <c r="J280" s="215">
        <f>ROUND(I280*H280,2)</f>
        <v>0</v>
      </c>
      <c r="K280" s="211" t="s">
        <v>1</v>
      </c>
      <c r="L280" s="43"/>
      <c r="M280" s="216" t="s">
        <v>1</v>
      </c>
      <c r="N280" s="217" t="s">
        <v>51</v>
      </c>
      <c r="O280" s="79"/>
      <c r="P280" s="218">
        <f>O280*H280</f>
        <v>0</v>
      </c>
      <c r="Q280" s="218">
        <v>0</v>
      </c>
      <c r="R280" s="218">
        <f>Q280*H280</f>
        <v>0</v>
      </c>
      <c r="S280" s="218">
        <v>0</v>
      </c>
      <c r="T280" s="219">
        <f>S280*H280</f>
        <v>0</v>
      </c>
      <c r="AR280" s="16" t="s">
        <v>195</v>
      </c>
      <c r="AT280" s="16" t="s">
        <v>143</v>
      </c>
      <c r="AU280" s="16" t="s">
        <v>89</v>
      </c>
      <c r="AY280" s="16" t="s">
        <v>140</v>
      </c>
      <c r="BE280" s="220">
        <f>IF(N280="základní",J280,0)</f>
        <v>0</v>
      </c>
      <c r="BF280" s="220">
        <f>IF(N280="snížená",J280,0)</f>
        <v>0</v>
      </c>
      <c r="BG280" s="220">
        <f>IF(N280="zákl. přenesená",J280,0)</f>
        <v>0</v>
      </c>
      <c r="BH280" s="220">
        <f>IF(N280="sníž. přenesená",J280,0)</f>
        <v>0</v>
      </c>
      <c r="BI280" s="220">
        <f>IF(N280="nulová",J280,0)</f>
        <v>0</v>
      </c>
      <c r="BJ280" s="16" t="s">
        <v>23</v>
      </c>
      <c r="BK280" s="220">
        <f>ROUND(I280*H280,2)</f>
        <v>0</v>
      </c>
      <c r="BL280" s="16" t="s">
        <v>195</v>
      </c>
      <c r="BM280" s="16" t="s">
        <v>718</v>
      </c>
    </row>
    <row r="281" s="1" customFormat="1" ht="22.5" customHeight="1">
      <c r="B281" s="38"/>
      <c r="C281" s="209" t="s">
        <v>431</v>
      </c>
      <c r="D281" s="209" t="s">
        <v>143</v>
      </c>
      <c r="E281" s="210" t="s">
        <v>719</v>
      </c>
      <c r="F281" s="211" t="s">
        <v>720</v>
      </c>
      <c r="G281" s="212" t="s">
        <v>290</v>
      </c>
      <c r="H281" s="213">
        <v>2</v>
      </c>
      <c r="I281" s="214"/>
      <c r="J281" s="215">
        <f>ROUND(I281*H281,2)</f>
        <v>0</v>
      </c>
      <c r="K281" s="211" t="s">
        <v>1</v>
      </c>
      <c r="L281" s="43"/>
      <c r="M281" s="216" t="s">
        <v>1</v>
      </c>
      <c r="N281" s="217" t="s">
        <v>51</v>
      </c>
      <c r="O281" s="79"/>
      <c r="P281" s="218">
        <f>O281*H281</f>
        <v>0</v>
      </c>
      <c r="Q281" s="218">
        <v>0</v>
      </c>
      <c r="R281" s="218">
        <f>Q281*H281</f>
        <v>0</v>
      </c>
      <c r="S281" s="218">
        <v>0</v>
      </c>
      <c r="T281" s="219">
        <f>S281*H281</f>
        <v>0</v>
      </c>
      <c r="AR281" s="16" t="s">
        <v>195</v>
      </c>
      <c r="AT281" s="16" t="s">
        <v>143</v>
      </c>
      <c r="AU281" s="16" t="s">
        <v>89</v>
      </c>
      <c r="AY281" s="16" t="s">
        <v>140</v>
      </c>
      <c r="BE281" s="220">
        <f>IF(N281="základní",J281,0)</f>
        <v>0</v>
      </c>
      <c r="BF281" s="220">
        <f>IF(N281="snížená",J281,0)</f>
        <v>0</v>
      </c>
      <c r="BG281" s="220">
        <f>IF(N281="zákl. přenesená",J281,0)</f>
        <v>0</v>
      </c>
      <c r="BH281" s="220">
        <f>IF(N281="sníž. přenesená",J281,0)</f>
        <v>0</v>
      </c>
      <c r="BI281" s="220">
        <f>IF(N281="nulová",J281,0)</f>
        <v>0</v>
      </c>
      <c r="BJ281" s="16" t="s">
        <v>23</v>
      </c>
      <c r="BK281" s="220">
        <f>ROUND(I281*H281,2)</f>
        <v>0</v>
      </c>
      <c r="BL281" s="16" t="s">
        <v>195</v>
      </c>
      <c r="BM281" s="16" t="s">
        <v>721</v>
      </c>
    </row>
    <row r="282" s="1" customFormat="1" ht="22.5" customHeight="1">
      <c r="B282" s="38"/>
      <c r="C282" s="209" t="s">
        <v>435</v>
      </c>
      <c r="D282" s="209" t="s">
        <v>143</v>
      </c>
      <c r="E282" s="210" t="s">
        <v>722</v>
      </c>
      <c r="F282" s="211" t="s">
        <v>723</v>
      </c>
      <c r="G282" s="212" t="s">
        <v>290</v>
      </c>
      <c r="H282" s="213">
        <v>2</v>
      </c>
      <c r="I282" s="214"/>
      <c r="J282" s="215">
        <f>ROUND(I282*H282,2)</f>
        <v>0</v>
      </c>
      <c r="K282" s="211" t="s">
        <v>1</v>
      </c>
      <c r="L282" s="43"/>
      <c r="M282" s="216" t="s">
        <v>1</v>
      </c>
      <c r="N282" s="217" t="s">
        <v>51</v>
      </c>
      <c r="O282" s="79"/>
      <c r="P282" s="218">
        <f>O282*H282</f>
        <v>0</v>
      </c>
      <c r="Q282" s="218">
        <v>0</v>
      </c>
      <c r="R282" s="218">
        <f>Q282*H282</f>
        <v>0</v>
      </c>
      <c r="S282" s="218">
        <v>0</v>
      </c>
      <c r="T282" s="219">
        <f>S282*H282</f>
        <v>0</v>
      </c>
      <c r="AR282" s="16" t="s">
        <v>195</v>
      </c>
      <c r="AT282" s="16" t="s">
        <v>143</v>
      </c>
      <c r="AU282" s="16" t="s">
        <v>89</v>
      </c>
      <c r="AY282" s="16" t="s">
        <v>140</v>
      </c>
      <c r="BE282" s="220">
        <f>IF(N282="základní",J282,0)</f>
        <v>0</v>
      </c>
      <c r="BF282" s="220">
        <f>IF(N282="snížená",J282,0)</f>
        <v>0</v>
      </c>
      <c r="BG282" s="220">
        <f>IF(N282="zákl. přenesená",J282,0)</f>
        <v>0</v>
      </c>
      <c r="BH282" s="220">
        <f>IF(N282="sníž. přenesená",J282,0)</f>
        <v>0</v>
      </c>
      <c r="BI282" s="220">
        <f>IF(N282="nulová",J282,0)</f>
        <v>0</v>
      </c>
      <c r="BJ282" s="16" t="s">
        <v>23</v>
      </c>
      <c r="BK282" s="220">
        <f>ROUND(I282*H282,2)</f>
        <v>0</v>
      </c>
      <c r="BL282" s="16" t="s">
        <v>195</v>
      </c>
      <c r="BM282" s="16" t="s">
        <v>724</v>
      </c>
    </row>
    <row r="283" s="1" customFormat="1" ht="22.5" customHeight="1">
      <c r="B283" s="38"/>
      <c r="C283" s="209" t="s">
        <v>439</v>
      </c>
      <c r="D283" s="209" t="s">
        <v>143</v>
      </c>
      <c r="E283" s="210" t="s">
        <v>725</v>
      </c>
      <c r="F283" s="211" t="s">
        <v>726</v>
      </c>
      <c r="G283" s="212" t="s">
        <v>290</v>
      </c>
      <c r="H283" s="213">
        <v>1</v>
      </c>
      <c r="I283" s="214"/>
      <c r="J283" s="215">
        <f>ROUND(I283*H283,2)</f>
        <v>0</v>
      </c>
      <c r="K283" s="211" t="s">
        <v>1</v>
      </c>
      <c r="L283" s="43"/>
      <c r="M283" s="216" t="s">
        <v>1</v>
      </c>
      <c r="N283" s="217" t="s">
        <v>51</v>
      </c>
      <c r="O283" s="79"/>
      <c r="P283" s="218">
        <f>O283*H283</f>
        <v>0</v>
      </c>
      <c r="Q283" s="218">
        <v>0</v>
      </c>
      <c r="R283" s="218">
        <f>Q283*H283</f>
        <v>0</v>
      </c>
      <c r="S283" s="218">
        <v>0</v>
      </c>
      <c r="T283" s="219">
        <f>S283*H283</f>
        <v>0</v>
      </c>
      <c r="AR283" s="16" t="s">
        <v>195</v>
      </c>
      <c r="AT283" s="16" t="s">
        <v>143</v>
      </c>
      <c r="AU283" s="16" t="s">
        <v>89</v>
      </c>
      <c r="AY283" s="16" t="s">
        <v>140</v>
      </c>
      <c r="BE283" s="220">
        <f>IF(N283="základní",J283,0)</f>
        <v>0</v>
      </c>
      <c r="BF283" s="220">
        <f>IF(N283="snížená",J283,0)</f>
        <v>0</v>
      </c>
      <c r="BG283" s="220">
        <f>IF(N283="zákl. přenesená",J283,0)</f>
        <v>0</v>
      </c>
      <c r="BH283" s="220">
        <f>IF(N283="sníž. přenesená",J283,0)</f>
        <v>0</v>
      </c>
      <c r="BI283" s="220">
        <f>IF(N283="nulová",J283,0)</f>
        <v>0</v>
      </c>
      <c r="BJ283" s="16" t="s">
        <v>23</v>
      </c>
      <c r="BK283" s="220">
        <f>ROUND(I283*H283,2)</f>
        <v>0</v>
      </c>
      <c r="BL283" s="16" t="s">
        <v>195</v>
      </c>
      <c r="BM283" s="16" t="s">
        <v>727</v>
      </c>
    </row>
    <row r="284" s="1" customFormat="1" ht="22.5" customHeight="1">
      <c r="B284" s="38"/>
      <c r="C284" s="209" t="s">
        <v>444</v>
      </c>
      <c r="D284" s="209" t="s">
        <v>143</v>
      </c>
      <c r="E284" s="210" t="s">
        <v>728</v>
      </c>
      <c r="F284" s="211" t="s">
        <v>729</v>
      </c>
      <c r="G284" s="212" t="s">
        <v>290</v>
      </c>
      <c r="H284" s="213">
        <v>1</v>
      </c>
      <c r="I284" s="214"/>
      <c r="J284" s="215">
        <f>ROUND(I284*H284,2)</f>
        <v>0</v>
      </c>
      <c r="K284" s="211" t="s">
        <v>1</v>
      </c>
      <c r="L284" s="43"/>
      <c r="M284" s="216" t="s">
        <v>1</v>
      </c>
      <c r="N284" s="217" t="s">
        <v>51</v>
      </c>
      <c r="O284" s="79"/>
      <c r="P284" s="218">
        <f>O284*H284</f>
        <v>0</v>
      </c>
      <c r="Q284" s="218">
        <v>0</v>
      </c>
      <c r="R284" s="218">
        <f>Q284*H284</f>
        <v>0</v>
      </c>
      <c r="S284" s="218">
        <v>0</v>
      </c>
      <c r="T284" s="219">
        <f>S284*H284</f>
        <v>0</v>
      </c>
      <c r="AR284" s="16" t="s">
        <v>195</v>
      </c>
      <c r="AT284" s="16" t="s">
        <v>143</v>
      </c>
      <c r="AU284" s="16" t="s">
        <v>89</v>
      </c>
      <c r="AY284" s="16" t="s">
        <v>140</v>
      </c>
      <c r="BE284" s="220">
        <f>IF(N284="základní",J284,0)</f>
        <v>0</v>
      </c>
      <c r="BF284" s="220">
        <f>IF(N284="snížená",J284,0)</f>
        <v>0</v>
      </c>
      <c r="BG284" s="220">
        <f>IF(N284="zákl. přenesená",J284,0)</f>
        <v>0</v>
      </c>
      <c r="BH284" s="220">
        <f>IF(N284="sníž. přenesená",J284,0)</f>
        <v>0</v>
      </c>
      <c r="BI284" s="220">
        <f>IF(N284="nulová",J284,0)</f>
        <v>0</v>
      </c>
      <c r="BJ284" s="16" t="s">
        <v>23</v>
      </c>
      <c r="BK284" s="220">
        <f>ROUND(I284*H284,2)</f>
        <v>0</v>
      </c>
      <c r="BL284" s="16" t="s">
        <v>195</v>
      </c>
      <c r="BM284" s="16" t="s">
        <v>730</v>
      </c>
    </row>
    <row r="285" s="1" customFormat="1" ht="22.5" customHeight="1">
      <c r="B285" s="38"/>
      <c r="C285" s="209" t="s">
        <v>448</v>
      </c>
      <c r="D285" s="209" t="s">
        <v>143</v>
      </c>
      <c r="E285" s="210" t="s">
        <v>731</v>
      </c>
      <c r="F285" s="211" t="s">
        <v>732</v>
      </c>
      <c r="G285" s="212" t="s">
        <v>290</v>
      </c>
      <c r="H285" s="213">
        <v>1</v>
      </c>
      <c r="I285" s="214"/>
      <c r="J285" s="215">
        <f>ROUND(I285*H285,2)</f>
        <v>0</v>
      </c>
      <c r="K285" s="211" t="s">
        <v>1</v>
      </c>
      <c r="L285" s="43"/>
      <c r="M285" s="216" t="s">
        <v>1</v>
      </c>
      <c r="N285" s="217" t="s">
        <v>51</v>
      </c>
      <c r="O285" s="79"/>
      <c r="P285" s="218">
        <f>O285*H285</f>
        <v>0</v>
      </c>
      <c r="Q285" s="218">
        <v>0</v>
      </c>
      <c r="R285" s="218">
        <f>Q285*H285</f>
        <v>0</v>
      </c>
      <c r="S285" s="218">
        <v>0</v>
      </c>
      <c r="T285" s="219">
        <f>S285*H285</f>
        <v>0</v>
      </c>
      <c r="AR285" s="16" t="s">
        <v>195</v>
      </c>
      <c r="AT285" s="16" t="s">
        <v>143</v>
      </c>
      <c r="AU285" s="16" t="s">
        <v>89</v>
      </c>
      <c r="AY285" s="16" t="s">
        <v>140</v>
      </c>
      <c r="BE285" s="220">
        <f>IF(N285="základní",J285,0)</f>
        <v>0</v>
      </c>
      <c r="BF285" s="220">
        <f>IF(N285="snížená",J285,0)</f>
        <v>0</v>
      </c>
      <c r="BG285" s="220">
        <f>IF(N285="zákl. přenesená",J285,0)</f>
        <v>0</v>
      </c>
      <c r="BH285" s="220">
        <f>IF(N285="sníž. přenesená",J285,0)</f>
        <v>0</v>
      </c>
      <c r="BI285" s="220">
        <f>IF(N285="nulová",J285,0)</f>
        <v>0</v>
      </c>
      <c r="BJ285" s="16" t="s">
        <v>23</v>
      </c>
      <c r="BK285" s="220">
        <f>ROUND(I285*H285,2)</f>
        <v>0</v>
      </c>
      <c r="BL285" s="16" t="s">
        <v>195</v>
      </c>
      <c r="BM285" s="16" t="s">
        <v>733</v>
      </c>
    </row>
    <row r="286" s="1" customFormat="1" ht="22.5" customHeight="1">
      <c r="B286" s="38"/>
      <c r="C286" s="209" t="s">
        <v>452</v>
      </c>
      <c r="D286" s="209" t="s">
        <v>143</v>
      </c>
      <c r="E286" s="210" t="s">
        <v>734</v>
      </c>
      <c r="F286" s="211" t="s">
        <v>735</v>
      </c>
      <c r="G286" s="212" t="s">
        <v>290</v>
      </c>
      <c r="H286" s="213">
        <v>1</v>
      </c>
      <c r="I286" s="214"/>
      <c r="J286" s="215">
        <f>ROUND(I286*H286,2)</f>
        <v>0</v>
      </c>
      <c r="K286" s="211" t="s">
        <v>1</v>
      </c>
      <c r="L286" s="43"/>
      <c r="M286" s="216" t="s">
        <v>1</v>
      </c>
      <c r="N286" s="217" t="s">
        <v>51</v>
      </c>
      <c r="O286" s="79"/>
      <c r="P286" s="218">
        <f>O286*H286</f>
        <v>0</v>
      </c>
      <c r="Q286" s="218">
        <v>0.00040000000000000002</v>
      </c>
      <c r="R286" s="218">
        <f>Q286*H286</f>
        <v>0.00040000000000000002</v>
      </c>
      <c r="S286" s="218">
        <v>0</v>
      </c>
      <c r="T286" s="219">
        <f>S286*H286</f>
        <v>0</v>
      </c>
      <c r="AR286" s="16" t="s">
        <v>195</v>
      </c>
      <c r="AT286" s="16" t="s">
        <v>143</v>
      </c>
      <c r="AU286" s="16" t="s">
        <v>89</v>
      </c>
      <c r="AY286" s="16" t="s">
        <v>140</v>
      </c>
      <c r="BE286" s="220">
        <f>IF(N286="základní",J286,0)</f>
        <v>0</v>
      </c>
      <c r="BF286" s="220">
        <f>IF(N286="snížená",J286,0)</f>
        <v>0</v>
      </c>
      <c r="BG286" s="220">
        <f>IF(N286="zákl. přenesená",J286,0)</f>
        <v>0</v>
      </c>
      <c r="BH286" s="220">
        <f>IF(N286="sníž. přenesená",J286,0)</f>
        <v>0</v>
      </c>
      <c r="BI286" s="220">
        <f>IF(N286="nulová",J286,0)</f>
        <v>0</v>
      </c>
      <c r="BJ286" s="16" t="s">
        <v>23</v>
      </c>
      <c r="BK286" s="220">
        <f>ROUND(I286*H286,2)</f>
        <v>0</v>
      </c>
      <c r="BL286" s="16" t="s">
        <v>195</v>
      </c>
      <c r="BM286" s="16" t="s">
        <v>736</v>
      </c>
    </row>
    <row r="287" s="1" customFormat="1" ht="22.5" customHeight="1">
      <c r="B287" s="38"/>
      <c r="C287" s="209" t="s">
        <v>457</v>
      </c>
      <c r="D287" s="209" t="s">
        <v>143</v>
      </c>
      <c r="E287" s="210" t="s">
        <v>737</v>
      </c>
      <c r="F287" s="211" t="s">
        <v>738</v>
      </c>
      <c r="G287" s="212" t="s">
        <v>290</v>
      </c>
      <c r="H287" s="213">
        <v>1</v>
      </c>
      <c r="I287" s="214"/>
      <c r="J287" s="215">
        <f>ROUND(I287*H287,2)</f>
        <v>0</v>
      </c>
      <c r="K287" s="211" t="s">
        <v>1</v>
      </c>
      <c r="L287" s="43"/>
      <c r="M287" s="216" t="s">
        <v>1</v>
      </c>
      <c r="N287" s="217" t="s">
        <v>51</v>
      </c>
      <c r="O287" s="79"/>
      <c r="P287" s="218">
        <f>O287*H287</f>
        <v>0</v>
      </c>
      <c r="Q287" s="218">
        <v>0.00040000000000000002</v>
      </c>
      <c r="R287" s="218">
        <f>Q287*H287</f>
        <v>0.00040000000000000002</v>
      </c>
      <c r="S287" s="218">
        <v>0</v>
      </c>
      <c r="T287" s="219">
        <f>S287*H287</f>
        <v>0</v>
      </c>
      <c r="AR287" s="16" t="s">
        <v>195</v>
      </c>
      <c r="AT287" s="16" t="s">
        <v>143</v>
      </c>
      <c r="AU287" s="16" t="s">
        <v>89</v>
      </c>
      <c r="AY287" s="16" t="s">
        <v>140</v>
      </c>
      <c r="BE287" s="220">
        <f>IF(N287="základní",J287,0)</f>
        <v>0</v>
      </c>
      <c r="BF287" s="220">
        <f>IF(N287="snížená",J287,0)</f>
        <v>0</v>
      </c>
      <c r="BG287" s="220">
        <f>IF(N287="zákl. přenesená",J287,0)</f>
        <v>0</v>
      </c>
      <c r="BH287" s="220">
        <f>IF(N287="sníž. přenesená",J287,0)</f>
        <v>0</v>
      </c>
      <c r="BI287" s="220">
        <f>IF(N287="nulová",J287,0)</f>
        <v>0</v>
      </c>
      <c r="BJ287" s="16" t="s">
        <v>23</v>
      </c>
      <c r="BK287" s="220">
        <f>ROUND(I287*H287,2)</f>
        <v>0</v>
      </c>
      <c r="BL287" s="16" t="s">
        <v>195</v>
      </c>
      <c r="BM287" s="16" t="s">
        <v>739</v>
      </c>
    </row>
    <row r="288" s="1" customFormat="1" ht="22.5" customHeight="1">
      <c r="B288" s="38"/>
      <c r="C288" s="209" t="s">
        <v>461</v>
      </c>
      <c r="D288" s="209" t="s">
        <v>143</v>
      </c>
      <c r="E288" s="210" t="s">
        <v>740</v>
      </c>
      <c r="F288" s="211" t="s">
        <v>741</v>
      </c>
      <c r="G288" s="212" t="s">
        <v>290</v>
      </c>
      <c r="H288" s="213">
        <v>2</v>
      </c>
      <c r="I288" s="214"/>
      <c r="J288" s="215">
        <f>ROUND(I288*H288,2)</f>
        <v>0</v>
      </c>
      <c r="K288" s="211" t="s">
        <v>1</v>
      </c>
      <c r="L288" s="43"/>
      <c r="M288" s="216" t="s">
        <v>1</v>
      </c>
      <c r="N288" s="217" t="s">
        <v>51</v>
      </c>
      <c r="O288" s="79"/>
      <c r="P288" s="218">
        <f>O288*H288</f>
        <v>0</v>
      </c>
      <c r="Q288" s="218">
        <v>0.00040000000000000002</v>
      </c>
      <c r="R288" s="218">
        <f>Q288*H288</f>
        <v>0.00080000000000000004</v>
      </c>
      <c r="S288" s="218">
        <v>0</v>
      </c>
      <c r="T288" s="219">
        <f>S288*H288</f>
        <v>0</v>
      </c>
      <c r="AR288" s="16" t="s">
        <v>195</v>
      </c>
      <c r="AT288" s="16" t="s">
        <v>143</v>
      </c>
      <c r="AU288" s="16" t="s">
        <v>89</v>
      </c>
      <c r="AY288" s="16" t="s">
        <v>140</v>
      </c>
      <c r="BE288" s="220">
        <f>IF(N288="základní",J288,0)</f>
        <v>0</v>
      </c>
      <c r="BF288" s="220">
        <f>IF(N288="snížená",J288,0)</f>
        <v>0</v>
      </c>
      <c r="BG288" s="220">
        <f>IF(N288="zákl. přenesená",J288,0)</f>
        <v>0</v>
      </c>
      <c r="BH288" s="220">
        <f>IF(N288="sníž. přenesená",J288,0)</f>
        <v>0</v>
      </c>
      <c r="BI288" s="220">
        <f>IF(N288="nulová",J288,0)</f>
        <v>0</v>
      </c>
      <c r="BJ288" s="16" t="s">
        <v>23</v>
      </c>
      <c r="BK288" s="220">
        <f>ROUND(I288*H288,2)</f>
        <v>0</v>
      </c>
      <c r="BL288" s="16" t="s">
        <v>195</v>
      </c>
      <c r="BM288" s="16" t="s">
        <v>742</v>
      </c>
    </row>
    <row r="289" s="1" customFormat="1" ht="22.5" customHeight="1">
      <c r="B289" s="38"/>
      <c r="C289" s="209" t="s">
        <v>466</v>
      </c>
      <c r="D289" s="209" t="s">
        <v>143</v>
      </c>
      <c r="E289" s="210" t="s">
        <v>743</v>
      </c>
      <c r="F289" s="211" t="s">
        <v>744</v>
      </c>
      <c r="G289" s="212" t="s">
        <v>290</v>
      </c>
      <c r="H289" s="213">
        <v>1</v>
      </c>
      <c r="I289" s="214"/>
      <c r="J289" s="215">
        <f>ROUND(I289*H289,2)</f>
        <v>0</v>
      </c>
      <c r="K289" s="211" t="s">
        <v>1</v>
      </c>
      <c r="L289" s="43"/>
      <c r="M289" s="216" t="s">
        <v>1</v>
      </c>
      <c r="N289" s="217" t="s">
        <v>51</v>
      </c>
      <c r="O289" s="79"/>
      <c r="P289" s="218">
        <f>O289*H289</f>
        <v>0</v>
      </c>
      <c r="Q289" s="218">
        <v>0</v>
      </c>
      <c r="R289" s="218">
        <f>Q289*H289</f>
        <v>0</v>
      </c>
      <c r="S289" s="218">
        <v>0</v>
      </c>
      <c r="T289" s="219">
        <f>S289*H289</f>
        <v>0</v>
      </c>
      <c r="AR289" s="16" t="s">
        <v>195</v>
      </c>
      <c r="AT289" s="16" t="s">
        <v>143</v>
      </c>
      <c r="AU289" s="16" t="s">
        <v>89</v>
      </c>
      <c r="AY289" s="16" t="s">
        <v>140</v>
      </c>
      <c r="BE289" s="220">
        <f>IF(N289="základní",J289,0)</f>
        <v>0</v>
      </c>
      <c r="BF289" s="220">
        <f>IF(N289="snížená",J289,0)</f>
        <v>0</v>
      </c>
      <c r="BG289" s="220">
        <f>IF(N289="zákl. přenesená",J289,0)</f>
        <v>0</v>
      </c>
      <c r="BH289" s="220">
        <f>IF(N289="sníž. přenesená",J289,0)</f>
        <v>0</v>
      </c>
      <c r="BI289" s="220">
        <f>IF(N289="nulová",J289,0)</f>
        <v>0</v>
      </c>
      <c r="BJ289" s="16" t="s">
        <v>23</v>
      </c>
      <c r="BK289" s="220">
        <f>ROUND(I289*H289,2)</f>
        <v>0</v>
      </c>
      <c r="BL289" s="16" t="s">
        <v>195</v>
      </c>
      <c r="BM289" s="16" t="s">
        <v>745</v>
      </c>
    </row>
    <row r="290" s="1" customFormat="1" ht="22.5" customHeight="1">
      <c r="B290" s="38"/>
      <c r="C290" s="209" t="s">
        <v>416</v>
      </c>
      <c r="D290" s="209" t="s">
        <v>143</v>
      </c>
      <c r="E290" s="210" t="s">
        <v>746</v>
      </c>
      <c r="F290" s="211" t="s">
        <v>747</v>
      </c>
      <c r="G290" s="212" t="s">
        <v>290</v>
      </c>
      <c r="H290" s="213">
        <v>2</v>
      </c>
      <c r="I290" s="214"/>
      <c r="J290" s="215">
        <f>ROUND(I290*H290,2)</f>
        <v>0</v>
      </c>
      <c r="K290" s="211" t="s">
        <v>1</v>
      </c>
      <c r="L290" s="43"/>
      <c r="M290" s="216" t="s">
        <v>1</v>
      </c>
      <c r="N290" s="217" t="s">
        <v>51</v>
      </c>
      <c r="O290" s="79"/>
      <c r="P290" s="218">
        <f>O290*H290</f>
        <v>0</v>
      </c>
      <c r="Q290" s="218">
        <v>0</v>
      </c>
      <c r="R290" s="218">
        <f>Q290*H290</f>
        <v>0</v>
      </c>
      <c r="S290" s="218">
        <v>0</v>
      </c>
      <c r="T290" s="219">
        <f>S290*H290</f>
        <v>0</v>
      </c>
      <c r="AR290" s="16" t="s">
        <v>195</v>
      </c>
      <c r="AT290" s="16" t="s">
        <v>143</v>
      </c>
      <c r="AU290" s="16" t="s">
        <v>89</v>
      </c>
      <c r="AY290" s="16" t="s">
        <v>140</v>
      </c>
      <c r="BE290" s="220">
        <f>IF(N290="základní",J290,0)</f>
        <v>0</v>
      </c>
      <c r="BF290" s="220">
        <f>IF(N290="snížená",J290,0)</f>
        <v>0</v>
      </c>
      <c r="BG290" s="220">
        <f>IF(N290="zákl. přenesená",J290,0)</f>
        <v>0</v>
      </c>
      <c r="BH290" s="220">
        <f>IF(N290="sníž. přenesená",J290,0)</f>
        <v>0</v>
      </c>
      <c r="BI290" s="220">
        <f>IF(N290="nulová",J290,0)</f>
        <v>0</v>
      </c>
      <c r="BJ290" s="16" t="s">
        <v>23</v>
      </c>
      <c r="BK290" s="220">
        <f>ROUND(I290*H290,2)</f>
        <v>0</v>
      </c>
      <c r="BL290" s="16" t="s">
        <v>195</v>
      </c>
      <c r="BM290" s="16" t="s">
        <v>748</v>
      </c>
    </row>
    <row r="291" s="1" customFormat="1" ht="22.5" customHeight="1">
      <c r="B291" s="38"/>
      <c r="C291" s="209" t="s">
        <v>474</v>
      </c>
      <c r="D291" s="209" t="s">
        <v>143</v>
      </c>
      <c r="E291" s="210" t="s">
        <v>749</v>
      </c>
      <c r="F291" s="211" t="s">
        <v>750</v>
      </c>
      <c r="G291" s="212" t="s">
        <v>290</v>
      </c>
      <c r="H291" s="213">
        <v>3</v>
      </c>
      <c r="I291" s="214"/>
      <c r="J291" s="215">
        <f>ROUND(I291*H291,2)</f>
        <v>0</v>
      </c>
      <c r="K291" s="211" t="s">
        <v>1</v>
      </c>
      <c r="L291" s="43"/>
      <c r="M291" s="216" t="s">
        <v>1</v>
      </c>
      <c r="N291" s="217" t="s">
        <v>51</v>
      </c>
      <c r="O291" s="79"/>
      <c r="P291" s="218">
        <f>O291*H291</f>
        <v>0</v>
      </c>
      <c r="Q291" s="218">
        <v>0</v>
      </c>
      <c r="R291" s="218">
        <f>Q291*H291</f>
        <v>0</v>
      </c>
      <c r="S291" s="218">
        <v>0</v>
      </c>
      <c r="T291" s="219">
        <f>S291*H291</f>
        <v>0</v>
      </c>
      <c r="AR291" s="16" t="s">
        <v>195</v>
      </c>
      <c r="AT291" s="16" t="s">
        <v>143</v>
      </c>
      <c r="AU291" s="16" t="s">
        <v>89</v>
      </c>
      <c r="AY291" s="16" t="s">
        <v>140</v>
      </c>
      <c r="BE291" s="220">
        <f>IF(N291="základní",J291,0)</f>
        <v>0</v>
      </c>
      <c r="BF291" s="220">
        <f>IF(N291="snížená",J291,0)</f>
        <v>0</v>
      </c>
      <c r="BG291" s="220">
        <f>IF(N291="zákl. přenesená",J291,0)</f>
        <v>0</v>
      </c>
      <c r="BH291" s="220">
        <f>IF(N291="sníž. přenesená",J291,0)</f>
        <v>0</v>
      </c>
      <c r="BI291" s="220">
        <f>IF(N291="nulová",J291,0)</f>
        <v>0</v>
      </c>
      <c r="BJ291" s="16" t="s">
        <v>23</v>
      </c>
      <c r="BK291" s="220">
        <f>ROUND(I291*H291,2)</f>
        <v>0</v>
      </c>
      <c r="BL291" s="16" t="s">
        <v>195</v>
      </c>
      <c r="BM291" s="16" t="s">
        <v>751</v>
      </c>
    </row>
    <row r="292" s="1" customFormat="1" ht="22.5" customHeight="1">
      <c r="B292" s="38"/>
      <c r="C292" s="209" t="s">
        <v>479</v>
      </c>
      <c r="D292" s="209" t="s">
        <v>143</v>
      </c>
      <c r="E292" s="210" t="s">
        <v>752</v>
      </c>
      <c r="F292" s="211" t="s">
        <v>753</v>
      </c>
      <c r="G292" s="212" t="s">
        <v>290</v>
      </c>
      <c r="H292" s="213">
        <v>3</v>
      </c>
      <c r="I292" s="214"/>
      <c r="J292" s="215">
        <f>ROUND(I292*H292,2)</f>
        <v>0</v>
      </c>
      <c r="K292" s="211" t="s">
        <v>1</v>
      </c>
      <c r="L292" s="43"/>
      <c r="M292" s="216" t="s">
        <v>1</v>
      </c>
      <c r="N292" s="217" t="s">
        <v>51</v>
      </c>
      <c r="O292" s="79"/>
      <c r="P292" s="218">
        <f>O292*H292</f>
        <v>0</v>
      </c>
      <c r="Q292" s="218">
        <v>0</v>
      </c>
      <c r="R292" s="218">
        <f>Q292*H292</f>
        <v>0</v>
      </c>
      <c r="S292" s="218">
        <v>0</v>
      </c>
      <c r="T292" s="219">
        <f>S292*H292</f>
        <v>0</v>
      </c>
      <c r="AR292" s="16" t="s">
        <v>195</v>
      </c>
      <c r="AT292" s="16" t="s">
        <v>143</v>
      </c>
      <c r="AU292" s="16" t="s">
        <v>89</v>
      </c>
      <c r="AY292" s="16" t="s">
        <v>140</v>
      </c>
      <c r="BE292" s="220">
        <f>IF(N292="základní",J292,0)</f>
        <v>0</v>
      </c>
      <c r="BF292" s="220">
        <f>IF(N292="snížená",J292,0)</f>
        <v>0</v>
      </c>
      <c r="BG292" s="220">
        <f>IF(N292="zákl. přenesená",J292,0)</f>
        <v>0</v>
      </c>
      <c r="BH292" s="220">
        <f>IF(N292="sníž. přenesená",J292,0)</f>
        <v>0</v>
      </c>
      <c r="BI292" s="220">
        <f>IF(N292="nulová",J292,0)</f>
        <v>0</v>
      </c>
      <c r="BJ292" s="16" t="s">
        <v>23</v>
      </c>
      <c r="BK292" s="220">
        <f>ROUND(I292*H292,2)</f>
        <v>0</v>
      </c>
      <c r="BL292" s="16" t="s">
        <v>195</v>
      </c>
      <c r="BM292" s="16" t="s">
        <v>754</v>
      </c>
    </row>
    <row r="293" s="1" customFormat="1" ht="22.5" customHeight="1">
      <c r="B293" s="38"/>
      <c r="C293" s="209" t="s">
        <v>483</v>
      </c>
      <c r="D293" s="209" t="s">
        <v>143</v>
      </c>
      <c r="E293" s="210" t="s">
        <v>755</v>
      </c>
      <c r="F293" s="211" t="s">
        <v>756</v>
      </c>
      <c r="G293" s="212" t="s">
        <v>290</v>
      </c>
      <c r="H293" s="213">
        <v>2</v>
      </c>
      <c r="I293" s="214"/>
      <c r="J293" s="215">
        <f>ROUND(I293*H293,2)</f>
        <v>0</v>
      </c>
      <c r="K293" s="211" t="s">
        <v>1</v>
      </c>
      <c r="L293" s="43"/>
      <c r="M293" s="216" t="s">
        <v>1</v>
      </c>
      <c r="N293" s="217" t="s">
        <v>51</v>
      </c>
      <c r="O293" s="79"/>
      <c r="P293" s="218">
        <f>O293*H293</f>
        <v>0</v>
      </c>
      <c r="Q293" s="218">
        <v>0</v>
      </c>
      <c r="R293" s="218">
        <f>Q293*H293</f>
        <v>0</v>
      </c>
      <c r="S293" s="218">
        <v>0</v>
      </c>
      <c r="T293" s="219">
        <f>S293*H293</f>
        <v>0</v>
      </c>
      <c r="AR293" s="16" t="s">
        <v>195</v>
      </c>
      <c r="AT293" s="16" t="s">
        <v>143</v>
      </c>
      <c r="AU293" s="16" t="s">
        <v>89</v>
      </c>
      <c r="AY293" s="16" t="s">
        <v>140</v>
      </c>
      <c r="BE293" s="220">
        <f>IF(N293="základní",J293,0)</f>
        <v>0</v>
      </c>
      <c r="BF293" s="220">
        <f>IF(N293="snížená",J293,0)</f>
        <v>0</v>
      </c>
      <c r="BG293" s="220">
        <f>IF(N293="zákl. přenesená",J293,0)</f>
        <v>0</v>
      </c>
      <c r="BH293" s="220">
        <f>IF(N293="sníž. přenesená",J293,0)</f>
        <v>0</v>
      </c>
      <c r="BI293" s="220">
        <f>IF(N293="nulová",J293,0)</f>
        <v>0</v>
      </c>
      <c r="BJ293" s="16" t="s">
        <v>23</v>
      </c>
      <c r="BK293" s="220">
        <f>ROUND(I293*H293,2)</f>
        <v>0</v>
      </c>
      <c r="BL293" s="16" t="s">
        <v>195</v>
      </c>
      <c r="BM293" s="16" t="s">
        <v>757</v>
      </c>
    </row>
    <row r="294" s="1" customFormat="1" ht="22.5" customHeight="1">
      <c r="B294" s="38"/>
      <c r="C294" s="209" t="s">
        <v>488</v>
      </c>
      <c r="D294" s="209" t="s">
        <v>143</v>
      </c>
      <c r="E294" s="210" t="s">
        <v>758</v>
      </c>
      <c r="F294" s="211" t="s">
        <v>759</v>
      </c>
      <c r="G294" s="212" t="s">
        <v>290</v>
      </c>
      <c r="H294" s="213">
        <v>1</v>
      </c>
      <c r="I294" s="214"/>
      <c r="J294" s="215">
        <f>ROUND(I294*H294,2)</f>
        <v>0</v>
      </c>
      <c r="K294" s="211" t="s">
        <v>1</v>
      </c>
      <c r="L294" s="43"/>
      <c r="M294" s="216" t="s">
        <v>1</v>
      </c>
      <c r="N294" s="217" t="s">
        <v>51</v>
      </c>
      <c r="O294" s="79"/>
      <c r="P294" s="218">
        <f>O294*H294</f>
        <v>0</v>
      </c>
      <c r="Q294" s="218">
        <v>0</v>
      </c>
      <c r="R294" s="218">
        <f>Q294*H294</f>
        <v>0</v>
      </c>
      <c r="S294" s="218">
        <v>0</v>
      </c>
      <c r="T294" s="219">
        <f>S294*H294</f>
        <v>0</v>
      </c>
      <c r="AR294" s="16" t="s">
        <v>195</v>
      </c>
      <c r="AT294" s="16" t="s">
        <v>143</v>
      </c>
      <c r="AU294" s="16" t="s">
        <v>89</v>
      </c>
      <c r="AY294" s="16" t="s">
        <v>140</v>
      </c>
      <c r="BE294" s="220">
        <f>IF(N294="základní",J294,0)</f>
        <v>0</v>
      </c>
      <c r="BF294" s="220">
        <f>IF(N294="snížená",J294,0)</f>
        <v>0</v>
      </c>
      <c r="BG294" s="220">
        <f>IF(N294="zákl. přenesená",J294,0)</f>
        <v>0</v>
      </c>
      <c r="BH294" s="220">
        <f>IF(N294="sníž. přenesená",J294,0)</f>
        <v>0</v>
      </c>
      <c r="BI294" s="220">
        <f>IF(N294="nulová",J294,0)</f>
        <v>0</v>
      </c>
      <c r="BJ294" s="16" t="s">
        <v>23</v>
      </c>
      <c r="BK294" s="220">
        <f>ROUND(I294*H294,2)</f>
        <v>0</v>
      </c>
      <c r="BL294" s="16" t="s">
        <v>195</v>
      </c>
      <c r="BM294" s="16" t="s">
        <v>760</v>
      </c>
    </row>
    <row r="295" s="1" customFormat="1" ht="22.5" customHeight="1">
      <c r="B295" s="38"/>
      <c r="C295" s="209" t="s">
        <v>493</v>
      </c>
      <c r="D295" s="209" t="s">
        <v>143</v>
      </c>
      <c r="E295" s="210" t="s">
        <v>761</v>
      </c>
      <c r="F295" s="211" t="s">
        <v>762</v>
      </c>
      <c r="G295" s="212" t="s">
        <v>290</v>
      </c>
      <c r="H295" s="213">
        <v>7</v>
      </c>
      <c r="I295" s="214"/>
      <c r="J295" s="215">
        <f>ROUND(I295*H295,2)</f>
        <v>0</v>
      </c>
      <c r="K295" s="211" t="s">
        <v>1</v>
      </c>
      <c r="L295" s="43"/>
      <c r="M295" s="216" t="s">
        <v>1</v>
      </c>
      <c r="N295" s="217" t="s">
        <v>51</v>
      </c>
      <c r="O295" s="79"/>
      <c r="P295" s="218">
        <f>O295*H295</f>
        <v>0</v>
      </c>
      <c r="Q295" s="218">
        <v>0</v>
      </c>
      <c r="R295" s="218">
        <f>Q295*H295</f>
        <v>0</v>
      </c>
      <c r="S295" s="218">
        <v>0</v>
      </c>
      <c r="T295" s="219">
        <f>S295*H295</f>
        <v>0</v>
      </c>
      <c r="AR295" s="16" t="s">
        <v>195</v>
      </c>
      <c r="AT295" s="16" t="s">
        <v>143</v>
      </c>
      <c r="AU295" s="16" t="s">
        <v>89</v>
      </c>
      <c r="AY295" s="16" t="s">
        <v>140</v>
      </c>
      <c r="BE295" s="220">
        <f>IF(N295="základní",J295,0)</f>
        <v>0</v>
      </c>
      <c r="BF295" s="220">
        <f>IF(N295="snížená",J295,0)</f>
        <v>0</v>
      </c>
      <c r="BG295" s="220">
        <f>IF(N295="zákl. přenesená",J295,0)</f>
        <v>0</v>
      </c>
      <c r="BH295" s="220">
        <f>IF(N295="sníž. přenesená",J295,0)</f>
        <v>0</v>
      </c>
      <c r="BI295" s="220">
        <f>IF(N295="nulová",J295,0)</f>
        <v>0</v>
      </c>
      <c r="BJ295" s="16" t="s">
        <v>23</v>
      </c>
      <c r="BK295" s="220">
        <f>ROUND(I295*H295,2)</f>
        <v>0</v>
      </c>
      <c r="BL295" s="16" t="s">
        <v>195</v>
      </c>
      <c r="BM295" s="16" t="s">
        <v>763</v>
      </c>
    </row>
    <row r="296" s="1" customFormat="1" ht="22.5" customHeight="1">
      <c r="B296" s="38"/>
      <c r="C296" s="209" t="s">
        <v>764</v>
      </c>
      <c r="D296" s="209" t="s">
        <v>143</v>
      </c>
      <c r="E296" s="210" t="s">
        <v>765</v>
      </c>
      <c r="F296" s="211" t="s">
        <v>766</v>
      </c>
      <c r="G296" s="212" t="s">
        <v>290</v>
      </c>
      <c r="H296" s="213">
        <v>2</v>
      </c>
      <c r="I296" s="214"/>
      <c r="J296" s="215">
        <f>ROUND(I296*H296,2)</f>
        <v>0</v>
      </c>
      <c r="K296" s="211" t="s">
        <v>1</v>
      </c>
      <c r="L296" s="43"/>
      <c r="M296" s="216" t="s">
        <v>1</v>
      </c>
      <c r="N296" s="217" t="s">
        <v>51</v>
      </c>
      <c r="O296" s="79"/>
      <c r="P296" s="218">
        <f>O296*H296</f>
        <v>0</v>
      </c>
      <c r="Q296" s="218">
        <v>0</v>
      </c>
      <c r="R296" s="218">
        <f>Q296*H296</f>
        <v>0</v>
      </c>
      <c r="S296" s="218">
        <v>0</v>
      </c>
      <c r="T296" s="219">
        <f>S296*H296</f>
        <v>0</v>
      </c>
      <c r="AR296" s="16" t="s">
        <v>195</v>
      </c>
      <c r="AT296" s="16" t="s">
        <v>143</v>
      </c>
      <c r="AU296" s="16" t="s">
        <v>89</v>
      </c>
      <c r="AY296" s="16" t="s">
        <v>140</v>
      </c>
      <c r="BE296" s="220">
        <f>IF(N296="základní",J296,0)</f>
        <v>0</v>
      </c>
      <c r="BF296" s="220">
        <f>IF(N296="snížená",J296,0)</f>
        <v>0</v>
      </c>
      <c r="BG296" s="220">
        <f>IF(N296="zákl. přenesená",J296,0)</f>
        <v>0</v>
      </c>
      <c r="BH296" s="220">
        <f>IF(N296="sníž. přenesená",J296,0)</f>
        <v>0</v>
      </c>
      <c r="BI296" s="220">
        <f>IF(N296="nulová",J296,0)</f>
        <v>0</v>
      </c>
      <c r="BJ296" s="16" t="s">
        <v>23</v>
      </c>
      <c r="BK296" s="220">
        <f>ROUND(I296*H296,2)</f>
        <v>0</v>
      </c>
      <c r="BL296" s="16" t="s">
        <v>195</v>
      </c>
      <c r="BM296" s="16" t="s">
        <v>767</v>
      </c>
    </row>
    <row r="297" s="1" customFormat="1" ht="22.5" customHeight="1">
      <c r="B297" s="38"/>
      <c r="C297" s="209" t="s">
        <v>768</v>
      </c>
      <c r="D297" s="209" t="s">
        <v>143</v>
      </c>
      <c r="E297" s="210" t="s">
        <v>769</v>
      </c>
      <c r="F297" s="211" t="s">
        <v>770</v>
      </c>
      <c r="G297" s="212" t="s">
        <v>290</v>
      </c>
      <c r="H297" s="213">
        <v>1</v>
      </c>
      <c r="I297" s="214"/>
      <c r="J297" s="215">
        <f>ROUND(I297*H297,2)</f>
        <v>0</v>
      </c>
      <c r="K297" s="211" t="s">
        <v>1</v>
      </c>
      <c r="L297" s="43"/>
      <c r="M297" s="216" t="s">
        <v>1</v>
      </c>
      <c r="N297" s="217" t="s">
        <v>51</v>
      </c>
      <c r="O297" s="79"/>
      <c r="P297" s="218">
        <f>O297*H297</f>
        <v>0</v>
      </c>
      <c r="Q297" s="218">
        <v>0</v>
      </c>
      <c r="R297" s="218">
        <f>Q297*H297</f>
        <v>0</v>
      </c>
      <c r="S297" s="218">
        <v>0</v>
      </c>
      <c r="T297" s="219">
        <f>S297*H297</f>
        <v>0</v>
      </c>
      <c r="AR297" s="16" t="s">
        <v>195</v>
      </c>
      <c r="AT297" s="16" t="s">
        <v>143</v>
      </c>
      <c r="AU297" s="16" t="s">
        <v>89</v>
      </c>
      <c r="AY297" s="16" t="s">
        <v>140</v>
      </c>
      <c r="BE297" s="220">
        <f>IF(N297="základní",J297,0)</f>
        <v>0</v>
      </c>
      <c r="BF297" s="220">
        <f>IF(N297="snížená",J297,0)</f>
        <v>0</v>
      </c>
      <c r="BG297" s="220">
        <f>IF(N297="zákl. přenesená",J297,0)</f>
        <v>0</v>
      </c>
      <c r="BH297" s="220">
        <f>IF(N297="sníž. přenesená",J297,0)</f>
        <v>0</v>
      </c>
      <c r="BI297" s="220">
        <f>IF(N297="nulová",J297,0)</f>
        <v>0</v>
      </c>
      <c r="BJ297" s="16" t="s">
        <v>23</v>
      </c>
      <c r="BK297" s="220">
        <f>ROUND(I297*H297,2)</f>
        <v>0</v>
      </c>
      <c r="BL297" s="16" t="s">
        <v>195</v>
      </c>
      <c r="BM297" s="16" t="s">
        <v>771</v>
      </c>
    </row>
    <row r="298" s="1" customFormat="1" ht="22.5" customHeight="1">
      <c r="B298" s="38"/>
      <c r="C298" s="209" t="s">
        <v>772</v>
      </c>
      <c r="D298" s="209" t="s">
        <v>143</v>
      </c>
      <c r="E298" s="210" t="s">
        <v>773</v>
      </c>
      <c r="F298" s="211" t="s">
        <v>774</v>
      </c>
      <c r="G298" s="212" t="s">
        <v>290</v>
      </c>
      <c r="H298" s="213">
        <v>1</v>
      </c>
      <c r="I298" s="214"/>
      <c r="J298" s="215">
        <f>ROUND(I298*H298,2)</f>
        <v>0</v>
      </c>
      <c r="K298" s="211" t="s">
        <v>1</v>
      </c>
      <c r="L298" s="43"/>
      <c r="M298" s="216" t="s">
        <v>1</v>
      </c>
      <c r="N298" s="217" t="s">
        <v>51</v>
      </c>
      <c r="O298" s="79"/>
      <c r="P298" s="218">
        <f>O298*H298</f>
        <v>0</v>
      </c>
      <c r="Q298" s="218">
        <v>0</v>
      </c>
      <c r="R298" s="218">
        <f>Q298*H298</f>
        <v>0</v>
      </c>
      <c r="S298" s="218">
        <v>0</v>
      </c>
      <c r="T298" s="219">
        <f>S298*H298</f>
        <v>0</v>
      </c>
      <c r="AR298" s="16" t="s">
        <v>195</v>
      </c>
      <c r="AT298" s="16" t="s">
        <v>143</v>
      </c>
      <c r="AU298" s="16" t="s">
        <v>89</v>
      </c>
      <c r="AY298" s="16" t="s">
        <v>140</v>
      </c>
      <c r="BE298" s="220">
        <f>IF(N298="základní",J298,0)</f>
        <v>0</v>
      </c>
      <c r="BF298" s="220">
        <f>IF(N298="snížená",J298,0)</f>
        <v>0</v>
      </c>
      <c r="BG298" s="220">
        <f>IF(N298="zákl. přenesená",J298,0)</f>
        <v>0</v>
      </c>
      <c r="BH298" s="220">
        <f>IF(N298="sníž. přenesená",J298,0)</f>
        <v>0</v>
      </c>
      <c r="BI298" s="220">
        <f>IF(N298="nulová",J298,0)</f>
        <v>0</v>
      </c>
      <c r="BJ298" s="16" t="s">
        <v>23</v>
      </c>
      <c r="BK298" s="220">
        <f>ROUND(I298*H298,2)</f>
        <v>0</v>
      </c>
      <c r="BL298" s="16" t="s">
        <v>195</v>
      </c>
      <c r="BM298" s="16" t="s">
        <v>775</v>
      </c>
    </row>
    <row r="299" s="1" customFormat="1" ht="22.5" customHeight="1">
      <c r="B299" s="38"/>
      <c r="C299" s="209" t="s">
        <v>776</v>
      </c>
      <c r="D299" s="209" t="s">
        <v>143</v>
      </c>
      <c r="E299" s="210" t="s">
        <v>777</v>
      </c>
      <c r="F299" s="211" t="s">
        <v>778</v>
      </c>
      <c r="G299" s="212" t="s">
        <v>290</v>
      </c>
      <c r="H299" s="213">
        <v>10</v>
      </c>
      <c r="I299" s="214"/>
      <c r="J299" s="215">
        <f>ROUND(I299*H299,2)</f>
        <v>0</v>
      </c>
      <c r="K299" s="211" t="s">
        <v>1</v>
      </c>
      <c r="L299" s="43"/>
      <c r="M299" s="216" t="s">
        <v>1</v>
      </c>
      <c r="N299" s="217" t="s">
        <v>51</v>
      </c>
      <c r="O299" s="79"/>
      <c r="P299" s="218">
        <f>O299*H299</f>
        <v>0</v>
      </c>
      <c r="Q299" s="218">
        <v>0</v>
      </c>
      <c r="R299" s="218">
        <f>Q299*H299</f>
        <v>0</v>
      </c>
      <c r="S299" s="218">
        <v>0</v>
      </c>
      <c r="T299" s="219">
        <f>S299*H299</f>
        <v>0</v>
      </c>
      <c r="AR299" s="16" t="s">
        <v>195</v>
      </c>
      <c r="AT299" s="16" t="s">
        <v>143</v>
      </c>
      <c r="AU299" s="16" t="s">
        <v>89</v>
      </c>
      <c r="AY299" s="16" t="s">
        <v>140</v>
      </c>
      <c r="BE299" s="220">
        <f>IF(N299="základní",J299,0)</f>
        <v>0</v>
      </c>
      <c r="BF299" s="220">
        <f>IF(N299="snížená",J299,0)</f>
        <v>0</v>
      </c>
      <c r="BG299" s="220">
        <f>IF(N299="zákl. přenesená",J299,0)</f>
        <v>0</v>
      </c>
      <c r="BH299" s="220">
        <f>IF(N299="sníž. přenesená",J299,0)</f>
        <v>0</v>
      </c>
      <c r="BI299" s="220">
        <f>IF(N299="nulová",J299,0)</f>
        <v>0</v>
      </c>
      <c r="BJ299" s="16" t="s">
        <v>23</v>
      </c>
      <c r="BK299" s="220">
        <f>ROUND(I299*H299,2)</f>
        <v>0</v>
      </c>
      <c r="BL299" s="16" t="s">
        <v>195</v>
      </c>
      <c r="BM299" s="16" t="s">
        <v>779</v>
      </c>
    </row>
    <row r="300" s="1" customFormat="1" ht="22.5" customHeight="1">
      <c r="B300" s="38"/>
      <c r="C300" s="209" t="s">
        <v>780</v>
      </c>
      <c r="D300" s="209" t="s">
        <v>143</v>
      </c>
      <c r="E300" s="210" t="s">
        <v>781</v>
      </c>
      <c r="F300" s="211" t="s">
        <v>782</v>
      </c>
      <c r="G300" s="212" t="s">
        <v>290</v>
      </c>
      <c r="H300" s="213">
        <v>6</v>
      </c>
      <c r="I300" s="214"/>
      <c r="J300" s="215">
        <f>ROUND(I300*H300,2)</f>
        <v>0</v>
      </c>
      <c r="K300" s="211" t="s">
        <v>1</v>
      </c>
      <c r="L300" s="43"/>
      <c r="M300" s="216" t="s">
        <v>1</v>
      </c>
      <c r="N300" s="217" t="s">
        <v>51</v>
      </c>
      <c r="O300" s="79"/>
      <c r="P300" s="218">
        <f>O300*H300</f>
        <v>0</v>
      </c>
      <c r="Q300" s="218">
        <v>0</v>
      </c>
      <c r="R300" s="218">
        <f>Q300*H300</f>
        <v>0</v>
      </c>
      <c r="S300" s="218">
        <v>0</v>
      </c>
      <c r="T300" s="219">
        <f>S300*H300</f>
        <v>0</v>
      </c>
      <c r="AR300" s="16" t="s">
        <v>195</v>
      </c>
      <c r="AT300" s="16" t="s">
        <v>143</v>
      </c>
      <c r="AU300" s="16" t="s">
        <v>89</v>
      </c>
      <c r="AY300" s="16" t="s">
        <v>140</v>
      </c>
      <c r="BE300" s="220">
        <f>IF(N300="základní",J300,0)</f>
        <v>0</v>
      </c>
      <c r="BF300" s="220">
        <f>IF(N300="snížená",J300,0)</f>
        <v>0</v>
      </c>
      <c r="BG300" s="220">
        <f>IF(N300="zákl. přenesená",J300,0)</f>
        <v>0</v>
      </c>
      <c r="BH300" s="220">
        <f>IF(N300="sníž. přenesená",J300,0)</f>
        <v>0</v>
      </c>
      <c r="BI300" s="220">
        <f>IF(N300="nulová",J300,0)</f>
        <v>0</v>
      </c>
      <c r="BJ300" s="16" t="s">
        <v>23</v>
      </c>
      <c r="BK300" s="220">
        <f>ROUND(I300*H300,2)</f>
        <v>0</v>
      </c>
      <c r="BL300" s="16" t="s">
        <v>195</v>
      </c>
      <c r="BM300" s="16" t="s">
        <v>783</v>
      </c>
    </row>
    <row r="301" s="1" customFormat="1" ht="22.5" customHeight="1">
      <c r="B301" s="38"/>
      <c r="C301" s="209" t="s">
        <v>784</v>
      </c>
      <c r="D301" s="209" t="s">
        <v>143</v>
      </c>
      <c r="E301" s="210" t="s">
        <v>785</v>
      </c>
      <c r="F301" s="211" t="s">
        <v>786</v>
      </c>
      <c r="G301" s="212" t="s">
        <v>290</v>
      </c>
      <c r="H301" s="213">
        <v>2</v>
      </c>
      <c r="I301" s="214"/>
      <c r="J301" s="215">
        <f>ROUND(I301*H301,2)</f>
        <v>0</v>
      </c>
      <c r="K301" s="211" t="s">
        <v>1</v>
      </c>
      <c r="L301" s="43"/>
      <c r="M301" s="216" t="s">
        <v>1</v>
      </c>
      <c r="N301" s="217" t="s">
        <v>51</v>
      </c>
      <c r="O301" s="79"/>
      <c r="P301" s="218">
        <f>O301*H301</f>
        <v>0</v>
      </c>
      <c r="Q301" s="218">
        <v>0</v>
      </c>
      <c r="R301" s="218">
        <f>Q301*H301</f>
        <v>0</v>
      </c>
      <c r="S301" s="218">
        <v>0</v>
      </c>
      <c r="T301" s="219">
        <f>S301*H301</f>
        <v>0</v>
      </c>
      <c r="AR301" s="16" t="s">
        <v>195</v>
      </c>
      <c r="AT301" s="16" t="s">
        <v>143</v>
      </c>
      <c r="AU301" s="16" t="s">
        <v>89</v>
      </c>
      <c r="AY301" s="16" t="s">
        <v>140</v>
      </c>
      <c r="BE301" s="220">
        <f>IF(N301="základní",J301,0)</f>
        <v>0</v>
      </c>
      <c r="BF301" s="220">
        <f>IF(N301="snížená",J301,0)</f>
        <v>0</v>
      </c>
      <c r="BG301" s="220">
        <f>IF(N301="zákl. přenesená",J301,0)</f>
        <v>0</v>
      </c>
      <c r="BH301" s="220">
        <f>IF(N301="sníž. přenesená",J301,0)</f>
        <v>0</v>
      </c>
      <c r="BI301" s="220">
        <f>IF(N301="nulová",J301,0)</f>
        <v>0</v>
      </c>
      <c r="BJ301" s="16" t="s">
        <v>23</v>
      </c>
      <c r="BK301" s="220">
        <f>ROUND(I301*H301,2)</f>
        <v>0</v>
      </c>
      <c r="BL301" s="16" t="s">
        <v>195</v>
      </c>
      <c r="BM301" s="16" t="s">
        <v>787</v>
      </c>
    </row>
    <row r="302" s="1" customFormat="1" ht="22.5" customHeight="1">
      <c r="B302" s="38"/>
      <c r="C302" s="209" t="s">
        <v>788</v>
      </c>
      <c r="D302" s="209" t="s">
        <v>143</v>
      </c>
      <c r="E302" s="210" t="s">
        <v>789</v>
      </c>
      <c r="F302" s="211" t="s">
        <v>790</v>
      </c>
      <c r="G302" s="212" t="s">
        <v>290</v>
      </c>
      <c r="H302" s="213">
        <v>5</v>
      </c>
      <c r="I302" s="214"/>
      <c r="J302" s="215">
        <f>ROUND(I302*H302,2)</f>
        <v>0</v>
      </c>
      <c r="K302" s="211" t="s">
        <v>1</v>
      </c>
      <c r="L302" s="43"/>
      <c r="M302" s="216" t="s">
        <v>1</v>
      </c>
      <c r="N302" s="217" t="s">
        <v>51</v>
      </c>
      <c r="O302" s="79"/>
      <c r="P302" s="218">
        <f>O302*H302</f>
        <v>0</v>
      </c>
      <c r="Q302" s="218">
        <v>0</v>
      </c>
      <c r="R302" s="218">
        <f>Q302*H302</f>
        <v>0</v>
      </c>
      <c r="S302" s="218">
        <v>0</v>
      </c>
      <c r="T302" s="219">
        <f>S302*H302</f>
        <v>0</v>
      </c>
      <c r="AR302" s="16" t="s">
        <v>195</v>
      </c>
      <c r="AT302" s="16" t="s">
        <v>143</v>
      </c>
      <c r="AU302" s="16" t="s">
        <v>89</v>
      </c>
      <c r="AY302" s="16" t="s">
        <v>140</v>
      </c>
      <c r="BE302" s="220">
        <f>IF(N302="základní",J302,0)</f>
        <v>0</v>
      </c>
      <c r="BF302" s="220">
        <f>IF(N302="snížená",J302,0)</f>
        <v>0</v>
      </c>
      <c r="BG302" s="220">
        <f>IF(N302="zákl. přenesená",J302,0)</f>
        <v>0</v>
      </c>
      <c r="BH302" s="220">
        <f>IF(N302="sníž. přenesená",J302,0)</f>
        <v>0</v>
      </c>
      <c r="BI302" s="220">
        <f>IF(N302="nulová",J302,0)</f>
        <v>0</v>
      </c>
      <c r="BJ302" s="16" t="s">
        <v>23</v>
      </c>
      <c r="BK302" s="220">
        <f>ROUND(I302*H302,2)</f>
        <v>0</v>
      </c>
      <c r="BL302" s="16" t="s">
        <v>195</v>
      </c>
      <c r="BM302" s="16" t="s">
        <v>791</v>
      </c>
    </row>
    <row r="303" s="1" customFormat="1" ht="22.5" customHeight="1">
      <c r="B303" s="38"/>
      <c r="C303" s="209" t="s">
        <v>792</v>
      </c>
      <c r="D303" s="209" t="s">
        <v>143</v>
      </c>
      <c r="E303" s="210" t="s">
        <v>793</v>
      </c>
      <c r="F303" s="211" t="s">
        <v>794</v>
      </c>
      <c r="G303" s="212" t="s">
        <v>290</v>
      </c>
      <c r="H303" s="213">
        <v>3</v>
      </c>
      <c r="I303" s="214"/>
      <c r="J303" s="215">
        <f>ROUND(I303*H303,2)</f>
        <v>0</v>
      </c>
      <c r="K303" s="211" t="s">
        <v>1</v>
      </c>
      <c r="L303" s="43"/>
      <c r="M303" s="216" t="s">
        <v>1</v>
      </c>
      <c r="N303" s="217" t="s">
        <v>51</v>
      </c>
      <c r="O303" s="79"/>
      <c r="P303" s="218">
        <f>O303*H303</f>
        <v>0</v>
      </c>
      <c r="Q303" s="218">
        <v>0</v>
      </c>
      <c r="R303" s="218">
        <f>Q303*H303</f>
        <v>0</v>
      </c>
      <c r="S303" s="218">
        <v>0</v>
      </c>
      <c r="T303" s="219">
        <f>S303*H303</f>
        <v>0</v>
      </c>
      <c r="AR303" s="16" t="s">
        <v>195</v>
      </c>
      <c r="AT303" s="16" t="s">
        <v>143</v>
      </c>
      <c r="AU303" s="16" t="s">
        <v>89</v>
      </c>
      <c r="AY303" s="16" t="s">
        <v>140</v>
      </c>
      <c r="BE303" s="220">
        <f>IF(N303="základní",J303,0)</f>
        <v>0</v>
      </c>
      <c r="BF303" s="220">
        <f>IF(N303="snížená",J303,0)</f>
        <v>0</v>
      </c>
      <c r="BG303" s="220">
        <f>IF(N303="zákl. přenesená",J303,0)</f>
        <v>0</v>
      </c>
      <c r="BH303" s="220">
        <f>IF(N303="sníž. přenesená",J303,0)</f>
        <v>0</v>
      </c>
      <c r="BI303" s="220">
        <f>IF(N303="nulová",J303,0)</f>
        <v>0</v>
      </c>
      <c r="BJ303" s="16" t="s">
        <v>23</v>
      </c>
      <c r="BK303" s="220">
        <f>ROUND(I303*H303,2)</f>
        <v>0</v>
      </c>
      <c r="BL303" s="16" t="s">
        <v>195</v>
      </c>
      <c r="BM303" s="16" t="s">
        <v>795</v>
      </c>
    </row>
    <row r="304" s="1" customFormat="1" ht="22.5" customHeight="1">
      <c r="B304" s="38"/>
      <c r="C304" s="209" t="s">
        <v>796</v>
      </c>
      <c r="D304" s="209" t="s">
        <v>143</v>
      </c>
      <c r="E304" s="210" t="s">
        <v>797</v>
      </c>
      <c r="F304" s="211" t="s">
        <v>798</v>
      </c>
      <c r="G304" s="212" t="s">
        <v>290</v>
      </c>
      <c r="H304" s="213">
        <v>1</v>
      </c>
      <c r="I304" s="214"/>
      <c r="J304" s="215">
        <f>ROUND(I304*H304,2)</f>
        <v>0</v>
      </c>
      <c r="K304" s="211" t="s">
        <v>1</v>
      </c>
      <c r="L304" s="43"/>
      <c r="M304" s="216" t="s">
        <v>1</v>
      </c>
      <c r="N304" s="217" t="s">
        <v>51</v>
      </c>
      <c r="O304" s="79"/>
      <c r="P304" s="218">
        <f>O304*H304</f>
        <v>0</v>
      </c>
      <c r="Q304" s="218">
        <v>0</v>
      </c>
      <c r="R304" s="218">
        <f>Q304*H304</f>
        <v>0</v>
      </c>
      <c r="S304" s="218">
        <v>0</v>
      </c>
      <c r="T304" s="219">
        <f>S304*H304</f>
        <v>0</v>
      </c>
      <c r="AR304" s="16" t="s">
        <v>195</v>
      </c>
      <c r="AT304" s="16" t="s">
        <v>143</v>
      </c>
      <c r="AU304" s="16" t="s">
        <v>89</v>
      </c>
      <c r="AY304" s="16" t="s">
        <v>140</v>
      </c>
      <c r="BE304" s="220">
        <f>IF(N304="základní",J304,0)</f>
        <v>0</v>
      </c>
      <c r="BF304" s="220">
        <f>IF(N304="snížená",J304,0)</f>
        <v>0</v>
      </c>
      <c r="BG304" s="220">
        <f>IF(N304="zákl. přenesená",J304,0)</f>
        <v>0</v>
      </c>
      <c r="BH304" s="220">
        <f>IF(N304="sníž. přenesená",J304,0)</f>
        <v>0</v>
      </c>
      <c r="BI304" s="220">
        <f>IF(N304="nulová",J304,0)</f>
        <v>0</v>
      </c>
      <c r="BJ304" s="16" t="s">
        <v>23</v>
      </c>
      <c r="BK304" s="220">
        <f>ROUND(I304*H304,2)</f>
        <v>0</v>
      </c>
      <c r="BL304" s="16" t="s">
        <v>195</v>
      </c>
      <c r="BM304" s="16" t="s">
        <v>799</v>
      </c>
    </row>
    <row r="305" s="1" customFormat="1" ht="22.5" customHeight="1">
      <c r="B305" s="38"/>
      <c r="C305" s="209" t="s">
        <v>800</v>
      </c>
      <c r="D305" s="209" t="s">
        <v>143</v>
      </c>
      <c r="E305" s="210" t="s">
        <v>801</v>
      </c>
      <c r="F305" s="211" t="s">
        <v>802</v>
      </c>
      <c r="G305" s="212" t="s">
        <v>290</v>
      </c>
      <c r="H305" s="213">
        <v>1</v>
      </c>
      <c r="I305" s="214"/>
      <c r="J305" s="215">
        <f>ROUND(I305*H305,2)</f>
        <v>0</v>
      </c>
      <c r="K305" s="211" t="s">
        <v>1</v>
      </c>
      <c r="L305" s="43"/>
      <c r="M305" s="216" t="s">
        <v>1</v>
      </c>
      <c r="N305" s="217" t="s">
        <v>51</v>
      </c>
      <c r="O305" s="79"/>
      <c r="P305" s="218">
        <f>O305*H305</f>
        <v>0</v>
      </c>
      <c r="Q305" s="218">
        <v>0</v>
      </c>
      <c r="R305" s="218">
        <f>Q305*H305</f>
        <v>0</v>
      </c>
      <c r="S305" s="218">
        <v>0</v>
      </c>
      <c r="T305" s="219">
        <f>S305*H305</f>
        <v>0</v>
      </c>
      <c r="AR305" s="16" t="s">
        <v>195</v>
      </c>
      <c r="AT305" s="16" t="s">
        <v>143</v>
      </c>
      <c r="AU305" s="16" t="s">
        <v>89</v>
      </c>
      <c r="AY305" s="16" t="s">
        <v>140</v>
      </c>
      <c r="BE305" s="220">
        <f>IF(N305="základní",J305,0)</f>
        <v>0</v>
      </c>
      <c r="BF305" s="220">
        <f>IF(N305="snížená",J305,0)</f>
        <v>0</v>
      </c>
      <c r="BG305" s="220">
        <f>IF(N305="zákl. přenesená",J305,0)</f>
        <v>0</v>
      </c>
      <c r="BH305" s="220">
        <f>IF(N305="sníž. přenesená",J305,0)</f>
        <v>0</v>
      </c>
      <c r="BI305" s="220">
        <f>IF(N305="nulová",J305,0)</f>
        <v>0</v>
      </c>
      <c r="BJ305" s="16" t="s">
        <v>23</v>
      </c>
      <c r="BK305" s="220">
        <f>ROUND(I305*H305,2)</f>
        <v>0</v>
      </c>
      <c r="BL305" s="16" t="s">
        <v>195</v>
      </c>
      <c r="BM305" s="16" t="s">
        <v>803</v>
      </c>
    </row>
    <row r="306" s="1" customFormat="1" ht="22.5" customHeight="1">
      <c r="B306" s="38"/>
      <c r="C306" s="209" t="s">
        <v>804</v>
      </c>
      <c r="D306" s="209" t="s">
        <v>143</v>
      </c>
      <c r="E306" s="210" t="s">
        <v>805</v>
      </c>
      <c r="F306" s="211" t="s">
        <v>806</v>
      </c>
      <c r="G306" s="212" t="s">
        <v>290</v>
      </c>
      <c r="H306" s="213">
        <v>1</v>
      </c>
      <c r="I306" s="214"/>
      <c r="J306" s="215">
        <f>ROUND(I306*H306,2)</f>
        <v>0</v>
      </c>
      <c r="K306" s="211" t="s">
        <v>1</v>
      </c>
      <c r="L306" s="43"/>
      <c r="M306" s="216" t="s">
        <v>1</v>
      </c>
      <c r="N306" s="217" t="s">
        <v>51</v>
      </c>
      <c r="O306" s="79"/>
      <c r="P306" s="218">
        <f>O306*H306</f>
        <v>0</v>
      </c>
      <c r="Q306" s="218">
        <v>0</v>
      </c>
      <c r="R306" s="218">
        <f>Q306*H306</f>
        <v>0</v>
      </c>
      <c r="S306" s="218">
        <v>0</v>
      </c>
      <c r="T306" s="219">
        <f>S306*H306</f>
        <v>0</v>
      </c>
      <c r="AR306" s="16" t="s">
        <v>195</v>
      </c>
      <c r="AT306" s="16" t="s">
        <v>143</v>
      </c>
      <c r="AU306" s="16" t="s">
        <v>89</v>
      </c>
      <c r="AY306" s="16" t="s">
        <v>140</v>
      </c>
      <c r="BE306" s="220">
        <f>IF(N306="základní",J306,0)</f>
        <v>0</v>
      </c>
      <c r="BF306" s="220">
        <f>IF(N306="snížená",J306,0)</f>
        <v>0</v>
      </c>
      <c r="BG306" s="220">
        <f>IF(N306="zákl. přenesená",J306,0)</f>
        <v>0</v>
      </c>
      <c r="BH306" s="220">
        <f>IF(N306="sníž. přenesená",J306,0)</f>
        <v>0</v>
      </c>
      <c r="BI306" s="220">
        <f>IF(N306="nulová",J306,0)</f>
        <v>0</v>
      </c>
      <c r="BJ306" s="16" t="s">
        <v>23</v>
      </c>
      <c r="BK306" s="220">
        <f>ROUND(I306*H306,2)</f>
        <v>0</v>
      </c>
      <c r="BL306" s="16" t="s">
        <v>195</v>
      </c>
      <c r="BM306" s="16" t="s">
        <v>807</v>
      </c>
    </row>
    <row r="307" s="1" customFormat="1" ht="22.5" customHeight="1">
      <c r="B307" s="38"/>
      <c r="C307" s="209" t="s">
        <v>808</v>
      </c>
      <c r="D307" s="209" t="s">
        <v>143</v>
      </c>
      <c r="E307" s="210" t="s">
        <v>809</v>
      </c>
      <c r="F307" s="211" t="s">
        <v>810</v>
      </c>
      <c r="G307" s="212" t="s">
        <v>290</v>
      </c>
      <c r="H307" s="213">
        <v>1</v>
      </c>
      <c r="I307" s="214"/>
      <c r="J307" s="215">
        <f>ROUND(I307*H307,2)</f>
        <v>0</v>
      </c>
      <c r="K307" s="211" t="s">
        <v>1</v>
      </c>
      <c r="L307" s="43"/>
      <c r="M307" s="216" t="s">
        <v>1</v>
      </c>
      <c r="N307" s="217" t="s">
        <v>51</v>
      </c>
      <c r="O307" s="79"/>
      <c r="P307" s="218">
        <f>O307*H307</f>
        <v>0</v>
      </c>
      <c r="Q307" s="218">
        <v>0</v>
      </c>
      <c r="R307" s="218">
        <f>Q307*H307</f>
        <v>0</v>
      </c>
      <c r="S307" s="218">
        <v>0</v>
      </c>
      <c r="T307" s="219">
        <f>S307*H307</f>
        <v>0</v>
      </c>
      <c r="AR307" s="16" t="s">
        <v>195</v>
      </c>
      <c r="AT307" s="16" t="s">
        <v>143</v>
      </c>
      <c r="AU307" s="16" t="s">
        <v>89</v>
      </c>
      <c r="AY307" s="16" t="s">
        <v>140</v>
      </c>
      <c r="BE307" s="220">
        <f>IF(N307="základní",J307,0)</f>
        <v>0</v>
      </c>
      <c r="BF307" s="220">
        <f>IF(N307="snížená",J307,0)</f>
        <v>0</v>
      </c>
      <c r="BG307" s="220">
        <f>IF(N307="zákl. přenesená",J307,0)</f>
        <v>0</v>
      </c>
      <c r="BH307" s="220">
        <f>IF(N307="sníž. přenesená",J307,0)</f>
        <v>0</v>
      </c>
      <c r="BI307" s="220">
        <f>IF(N307="nulová",J307,0)</f>
        <v>0</v>
      </c>
      <c r="BJ307" s="16" t="s">
        <v>23</v>
      </c>
      <c r="BK307" s="220">
        <f>ROUND(I307*H307,2)</f>
        <v>0</v>
      </c>
      <c r="BL307" s="16" t="s">
        <v>195</v>
      </c>
      <c r="BM307" s="16" t="s">
        <v>811</v>
      </c>
    </row>
    <row r="308" s="1" customFormat="1" ht="22.5" customHeight="1">
      <c r="B308" s="38"/>
      <c r="C308" s="209" t="s">
        <v>812</v>
      </c>
      <c r="D308" s="209" t="s">
        <v>143</v>
      </c>
      <c r="E308" s="210" t="s">
        <v>813</v>
      </c>
      <c r="F308" s="211" t="s">
        <v>814</v>
      </c>
      <c r="G308" s="212" t="s">
        <v>290</v>
      </c>
      <c r="H308" s="213">
        <v>1</v>
      </c>
      <c r="I308" s="214"/>
      <c r="J308" s="215">
        <f>ROUND(I308*H308,2)</f>
        <v>0</v>
      </c>
      <c r="K308" s="211" t="s">
        <v>1</v>
      </c>
      <c r="L308" s="43"/>
      <c r="M308" s="216" t="s">
        <v>1</v>
      </c>
      <c r="N308" s="217" t="s">
        <v>51</v>
      </c>
      <c r="O308" s="79"/>
      <c r="P308" s="218">
        <f>O308*H308</f>
        <v>0</v>
      </c>
      <c r="Q308" s="218">
        <v>0</v>
      </c>
      <c r="R308" s="218">
        <f>Q308*H308</f>
        <v>0</v>
      </c>
      <c r="S308" s="218">
        <v>0</v>
      </c>
      <c r="T308" s="219">
        <f>S308*H308</f>
        <v>0</v>
      </c>
      <c r="AR308" s="16" t="s">
        <v>195</v>
      </c>
      <c r="AT308" s="16" t="s">
        <v>143</v>
      </c>
      <c r="AU308" s="16" t="s">
        <v>89</v>
      </c>
      <c r="AY308" s="16" t="s">
        <v>140</v>
      </c>
      <c r="BE308" s="220">
        <f>IF(N308="základní",J308,0)</f>
        <v>0</v>
      </c>
      <c r="BF308" s="220">
        <f>IF(N308="snížená",J308,0)</f>
        <v>0</v>
      </c>
      <c r="BG308" s="220">
        <f>IF(N308="zákl. přenesená",J308,0)</f>
        <v>0</v>
      </c>
      <c r="BH308" s="220">
        <f>IF(N308="sníž. přenesená",J308,0)</f>
        <v>0</v>
      </c>
      <c r="BI308" s="220">
        <f>IF(N308="nulová",J308,0)</f>
        <v>0</v>
      </c>
      <c r="BJ308" s="16" t="s">
        <v>23</v>
      </c>
      <c r="BK308" s="220">
        <f>ROUND(I308*H308,2)</f>
        <v>0</v>
      </c>
      <c r="BL308" s="16" t="s">
        <v>195</v>
      </c>
      <c r="BM308" s="16" t="s">
        <v>815</v>
      </c>
    </row>
    <row r="309" s="1" customFormat="1" ht="22.5" customHeight="1">
      <c r="B309" s="38"/>
      <c r="C309" s="209" t="s">
        <v>816</v>
      </c>
      <c r="D309" s="209" t="s">
        <v>143</v>
      </c>
      <c r="E309" s="210" t="s">
        <v>817</v>
      </c>
      <c r="F309" s="211" t="s">
        <v>818</v>
      </c>
      <c r="G309" s="212" t="s">
        <v>290</v>
      </c>
      <c r="H309" s="213">
        <v>1</v>
      </c>
      <c r="I309" s="214"/>
      <c r="J309" s="215">
        <f>ROUND(I309*H309,2)</f>
        <v>0</v>
      </c>
      <c r="K309" s="211" t="s">
        <v>1</v>
      </c>
      <c r="L309" s="43"/>
      <c r="M309" s="216" t="s">
        <v>1</v>
      </c>
      <c r="N309" s="217" t="s">
        <v>51</v>
      </c>
      <c r="O309" s="79"/>
      <c r="P309" s="218">
        <f>O309*H309</f>
        <v>0</v>
      </c>
      <c r="Q309" s="218">
        <v>0</v>
      </c>
      <c r="R309" s="218">
        <f>Q309*H309</f>
        <v>0</v>
      </c>
      <c r="S309" s="218">
        <v>0</v>
      </c>
      <c r="T309" s="219">
        <f>S309*H309</f>
        <v>0</v>
      </c>
      <c r="AR309" s="16" t="s">
        <v>195</v>
      </c>
      <c r="AT309" s="16" t="s">
        <v>143</v>
      </c>
      <c r="AU309" s="16" t="s">
        <v>89</v>
      </c>
      <c r="AY309" s="16" t="s">
        <v>140</v>
      </c>
      <c r="BE309" s="220">
        <f>IF(N309="základní",J309,0)</f>
        <v>0</v>
      </c>
      <c r="BF309" s="220">
        <f>IF(N309="snížená",J309,0)</f>
        <v>0</v>
      </c>
      <c r="BG309" s="220">
        <f>IF(N309="zákl. přenesená",J309,0)</f>
        <v>0</v>
      </c>
      <c r="BH309" s="220">
        <f>IF(N309="sníž. přenesená",J309,0)</f>
        <v>0</v>
      </c>
      <c r="BI309" s="220">
        <f>IF(N309="nulová",J309,0)</f>
        <v>0</v>
      </c>
      <c r="BJ309" s="16" t="s">
        <v>23</v>
      </c>
      <c r="BK309" s="220">
        <f>ROUND(I309*H309,2)</f>
        <v>0</v>
      </c>
      <c r="BL309" s="16" t="s">
        <v>195</v>
      </c>
      <c r="BM309" s="16" t="s">
        <v>819</v>
      </c>
    </row>
    <row r="310" s="1" customFormat="1" ht="22.5" customHeight="1">
      <c r="B310" s="38"/>
      <c r="C310" s="209" t="s">
        <v>820</v>
      </c>
      <c r="D310" s="209" t="s">
        <v>143</v>
      </c>
      <c r="E310" s="210" t="s">
        <v>821</v>
      </c>
      <c r="F310" s="211" t="s">
        <v>822</v>
      </c>
      <c r="G310" s="212" t="s">
        <v>290</v>
      </c>
      <c r="H310" s="213">
        <v>1</v>
      </c>
      <c r="I310" s="214"/>
      <c r="J310" s="215">
        <f>ROUND(I310*H310,2)</f>
        <v>0</v>
      </c>
      <c r="K310" s="211" t="s">
        <v>1</v>
      </c>
      <c r="L310" s="43"/>
      <c r="M310" s="216" t="s">
        <v>1</v>
      </c>
      <c r="N310" s="217" t="s">
        <v>51</v>
      </c>
      <c r="O310" s="79"/>
      <c r="P310" s="218">
        <f>O310*H310</f>
        <v>0</v>
      </c>
      <c r="Q310" s="218">
        <v>0</v>
      </c>
      <c r="R310" s="218">
        <f>Q310*H310</f>
        <v>0</v>
      </c>
      <c r="S310" s="218">
        <v>0</v>
      </c>
      <c r="T310" s="219">
        <f>S310*H310</f>
        <v>0</v>
      </c>
      <c r="AR310" s="16" t="s">
        <v>195</v>
      </c>
      <c r="AT310" s="16" t="s">
        <v>143</v>
      </c>
      <c r="AU310" s="16" t="s">
        <v>89</v>
      </c>
      <c r="AY310" s="16" t="s">
        <v>140</v>
      </c>
      <c r="BE310" s="220">
        <f>IF(N310="základní",J310,0)</f>
        <v>0</v>
      </c>
      <c r="BF310" s="220">
        <f>IF(N310="snížená",J310,0)</f>
        <v>0</v>
      </c>
      <c r="BG310" s="220">
        <f>IF(N310="zákl. přenesená",J310,0)</f>
        <v>0</v>
      </c>
      <c r="BH310" s="220">
        <f>IF(N310="sníž. přenesená",J310,0)</f>
        <v>0</v>
      </c>
      <c r="BI310" s="220">
        <f>IF(N310="nulová",J310,0)</f>
        <v>0</v>
      </c>
      <c r="BJ310" s="16" t="s">
        <v>23</v>
      </c>
      <c r="BK310" s="220">
        <f>ROUND(I310*H310,2)</f>
        <v>0</v>
      </c>
      <c r="BL310" s="16" t="s">
        <v>195</v>
      </c>
      <c r="BM310" s="16" t="s">
        <v>823</v>
      </c>
    </row>
    <row r="311" s="1" customFormat="1" ht="22.5" customHeight="1">
      <c r="B311" s="38"/>
      <c r="C311" s="209" t="s">
        <v>824</v>
      </c>
      <c r="D311" s="209" t="s">
        <v>143</v>
      </c>
      <c r="E311" s="210" t="s">
        <v>825</v>
      </c>
      <c r="F311" s="211" t="s">
        <v>826</v>
      </c>
      <c r="G311" s="212" t="s">
        <v>290</v>
      </c>
      <c r="H311" s="213">
        <v>3</v>
      </c>
      <c r="I311" s="214"/>
      <c r="J311" s="215">
        <f>ROUND(I311*H311,2)</f>
        <v>0</v>
      </c>
      <c r="K311" s="211" t="s">
        <v>1</v>
      </c>
      <c r="L311" s="43"/>
      <c r="M311" s="216" t="s">
        <v>1</v>
      </c>
      <c r="N311" s="217" t="s">
        <v>51</v>
      </c>
      <c r="O311" s="79"/>
      <c r="P311" s="218">
        <f>O311*H311</f>
        <v>0</v>
      </c>
      <c r="Q311" s="218">
        <v>0</v>
      </c>
      <c r="R311" s="218">
        <f>Q311*H311</f>
        <v>0</v>
      </c>
      <c r="S311" s="218">
        <v>0</v>
      </c>
      <c r="T311" s="219">
        <f>S311*H311</f>
        <v>0</v>
      </c>
      <c r="AR311" s="16" t="s">
        <v>195</v>
      </c>
      <c r="AT311" s="16" t="s">
        <v>143</v>
      </c>
      <c r="AU311" s="16" t="s">
        <v>89</v>
      </c>
      <c r="AY311" s="16" t="s">
        <v>140</v>
      </c>
      <c r="BE311" s="220">
        <f>IF(N311="základní",J311,0)</f>
        <v>0</v>
      </c>
      <c r="BF311" s="220">
        <f>IF(N311="snížená",J311,0)</f>
        <v>0</v>
      </c>
      <c r="BG311" s="220">
        <f>IF(N311="zákl. přenesená",J311,0)</f>
        <v>0</v>
      </c>
      <c r="BH311" s="220">
        <f>IF(N311="sníž. přenesená",J311,0)</f>
        <v>0</v>
      </c>
      <c r="BI311" s="220">
        <f>IF(N311="nulová",J311,0)</f>
        <v>0</v>
      </c>
      <c r="BJ311" s="16" t="s">
        <v>23</v>
      </c>
      <c r="BK311" s="220">
        <f>ROUND(I311*H311,2)</f>
        <v>0</v>
      </c>
      <c r="BL311" s="16" t="s">
        <v>195</v>
      </c>
      <c r="BM311" s="16" t="s">
        <v>827</v>
      </c>
    </row>
    <row r="312" s="1" customFormat="1" ht="22.5" customHeight="1">
      <c r="B312" s="38"/>
      <c r="C312" s="209" t="s">
        <v>828</v>
      </c>
      <c r="D312" s="209" t="s">
        <v>143</v>
      </c>
      <c r="E312" s="210" t="s">
        <v>829</v>
      </c>
      <c r="F312" s="211" t="s">
        <v>830</v>
      </c>
      <c r="G312" s="212" t="s">
        <v>290</v>
      </c>
      <c r="H312" s="213">
        <v>2</v>
      </c>
      <c r="I312" s="214"/>
      <c r="J312" s="215">
        <f>ROUND(I312*H312,2)</f>
        <v>0</v>
      </c>
      <c r="K312" s="211" t="s">
        <v>1</v>
      </c>
      <c r="L312" s="43"/>
      <c r="M312" s="216" t="s">
        <v>1</v>
      </c>
      <c r="N312" s="217" t="s">
        <v>51</v>
      </c>
      <c r="O312" s="79"/>
      <c r="P312" s="218">
        <f>O312*H312</f>
        <v>0</v>
      </c>
      <c r="Q312" s="218">
        <v>0</v>
      </c>
      <c r="R312" s="218">
        <f>Q312*H312</f>
        <v>0</v>
      </c>
      <c r="S312" s="218">
        <v>0</v>
      </c>
      <c r="T312" s="219">
        <f>S312*H312</f>
        <v>0</v>
      </c>
      <c r="AR312" s="16" t="s">
        <v>195</v>
      </c>
      <c r="AT312" s="16" t="s">
        <v>143</v>
      </c>
      <c r="AU312" s="16" t="s">
        <v>89</v>
      </c>
      <c r="AY312" s="16" t="s">
        <v>140</v>
      </c>
      <c r="BE312" s="220">
        <f>IF(N312="základní",J312,0)</f>
        <v>0</v>
      </c>
      <c r="BF312" s="220">
        <f>IF(N312="snížená",J312,0)</f>
        <v>0</v>
      </c>
      <c r="BG312" s="220">
        <f>IF(N312="zákl. přenesená",J312,0)</f>
        <v>0</v>
      </c>
      <c r="BH312" s="220">
        <f>IF(N312="sníž. přenesená",J312,0)</f>
        <v>0</v>
      </c>
      <c r="BI312" s="220">
        <f>IF(N312="nulová",J312,0)</f>
        <v>0</v>
      </c>
      <c r="BJ312" s="16" t="s">
        <v>23</v>
      </c>
      <c r="BK312" s="220">
        <f>ROUND(I312*H312,2)</f>
        <v>0</v>
      </c>
      <c r="BL312" s="16" t="s">
        <v>195</v>
      </c>
      <c r="BM312" s="16" t="s">
        <v>831</v>
      </c>
    </row>
    <row r="313" s="1" customFormat="1" ht="22.5" customHeight="1">
      <c r="B313" s="38"/>
      <c r="C313" s="209" t="s">
        <v>832</v>
      </c>
      <c r="D313" s="209" t="s">
        <v>143</v>
      </c>
      <c r="E313" s="210" t="s">
        <v>833</v>
      </c>
      <c r="F313" s="211" t="s">
        <v>834</v>
      </c>
      <c r="G313" s="212" t="s">
        <v>290</v>
      </c>
      <c r="H313" s="213">
        <v>1</v>
      </c>
      <c r="I313" s="214"/>
      <c r="J313" s="215">
        <f>ROUND(I313*H313,2)</f>
        <v>0</v>
      </c>
      <c r="K313" s="211" t="s">
        <v>1</v>
      </c>
      <c r="L313" s="43"/>
      <c r="M313" s="216" t="s">
        <v>1</v>
      </c>
      <c r="N313" s="217" t="s">
        <v>51</v>
      </c>
      <c r="O313" s="79"/>
      <c r="P313" s="218">
        <f>O313*H313</f>
        <v>0</v>
      </c>
      <c r="Q313" s="218">
        <v>0</v>
      </c>
      <c r="R313" s="218">
        <f>Q313*H313</f>
        <v>0</v>
      </c>
      <c r="S313" s="218">
        <v>0</v>
      </c>
      <c r="T313" s="219">
        <f>S313*H313</f>
        <v>0</v>
      </c>
      <c r="AR313" s="16" t="s">
        <v>195</v>
      </c>
      <c r="AT313" s="16" t="s">
        <v>143</v>
      </c>
      <c r="AU313" s="16" t="s">
        <v>89</v>
      </c>
      <c r="AY313" s="16" t="s">
        <v>140</v>
      </c>
      <c r="BE313" s="220">
        <f>IF(N313="základní",J313,0)</f>
        <v>0</v>
      </c>
      <c r="BF313" s="220">
        <f>IF(N313="snížená",J313,0)</f>
        <v>0</v>
      </c>
      <c r="BG313" s="220">
        <f>IF(N313="zákl. přenesená",J313,0)</f>
        <v>0</v>
      </c>
      <c r="BH313" s="220">
        <f>IF(N313="sníž. přenesená",J313,0)</f>
        <v>0</v>
      </c>
      <c r="BI313" s="220">
        <f>IF(N313="nulová",J313,0)</f>
        <v>0</v>
      </c>
      <c r="BJ313" s="16" t="s">
        <v>23</v>
      </c>
      <c r="BK313" s="220">
        <f>ROUND(I313*H313,2)</f>
        <v>0</v>
      </c>
      <c r="BL313" s="16" t="s">
        <v>195</v>
      </c>
      <c r="BM313" s="16" t="s">
        <v>835</v>
      </c>
    </row>
    <row r="314" s="1" customFormat="1" ht="22.5" customHeight="1">
      <c r="B314" s="38"/>
      <c r="C314" s="209" t="s">
        <v>836</v>
      </c>
      <c r="D314" s="209" t="s">
        <v>143</v>
      </c>
      <c r="E314" s="210" t="s">
        <v>837</v>
      </c>
      <c r="F314" s="211" t="s">
        <v>838</v>
      </c>
      <c r="G314" s="212" t="s">
        <v>290</v>
      </c>
      <c r="H314" s="213">
        <v>1</v>
      </c>
      <c r="I314" s="214"/>
      <c r="J314" s="215">
        <f>ROUND(I314*H314,2)</f>
        <v>0</v>
      </c>
      <c r="K314" s="211" t="s">
        <v>1</v>
      </c>
      <c r="L314" s="43"/>
      <c r="M314" s="216" t="s">
        <v>1</v>
      </c>
      <c r="N314" s="217" t="s">
        <v>51</v>
      </c>
      <c r="O314" s="79"/>
      <c r="P314" s="218">
        <f>O314*H314</f>
        <v>0</v>
      </c>
      <c r="Q314" s="218">
        <v>0</v>
      </c>
      <c r="R314" s="218">
        <f>Q314*H314</f>
        <v>0</v>
      </c>
      <c r="S314" s="218">
        <v>0</v>
      </c>
      <c r="T314" s="219">
        <f>S314*H314</f>
        <v>0</v>
      </c>
      <c r="AR314" s="16" t="s">
        <v>195</v>
      </c>
      <c r="AT314" s="16" t="s">
        <v>143</v>
      </c>
      <c r="AU314" s="16" t="s">
        <v>89</v>
      </c>
      <c r="AY314" s="16" t="s">
        <v>140</v>
      </c>
      <c r="BE314" s="220">
        <f>IF(N314="základní",J314,0)</f>
        <v>0</v>
      </c>
      <c r="BF314" s="220">
        <f>IF(N314="snížená",J314,0)</f>
        <v>0</v>
      </c>
      <c r="BG314" s="220">
        <f>IF(N314="zákl. přenesená",J314,0)</f>
        <v>0</v>
      </c>
      <c r="BH314" s="220">
        <f>IF(N314="sníž. přenesená",J314,0)</f>
        <v>0</v>
      </c>
      <c r="BI314" s="220">
        <f>IF(N314="nulová",J314,0)</f>
        <v>0</v>
      </c>
      <c r="BJ314" s="16" t="s">
        <v>23</v>
      </c>
      <c r="BK314" s="220">
        <f>ROUND(I314*H314,2)</f>
        <v>0</v>
      </c>
      <c r="BL314" s="16" t="s">
        <v>195</v>
      </c>
      <c r="BM314" s="16" t="s">
        <v>839</v>
      </c>
    </row>
    <row r="315" s="1" customFormat="1" ht="22.5" customHeight="1">
      <c r="B315" s="38"/>
      <c r="C315" s="209" t="s">
        <v>840</v>
      </c>
      <c r="D315" s="209" t="s">
        <v>143</v>
      </c>
      <c r="E315" s="210" t="s">
        <v>841</v>
      </c>
      <c r="F315" s="211" t="s">
        <v>842</v>
      </c>
      <c r="G315" s="212" t="s">
        <v>290</v>
      </c>
      <c r="H315" s="213">
        <v>1</v>
      </c>
      <c r="I315" s="214"/>
      <c r="J315" s="215">
        <f>ROUND(I315*H315,2)</f>
        <v>0</v>
      </c>
      <c r="K315" s="211" t="s">
        <v>1</v>
      </c>
      <c r="L315" s="43"/>
      <c r="M315" s="216" t="s">
        <v>1</v>
      </c>
      <c r="N315" s="217" t="s">
        <v>51</v>
      </c>
      <c r="O315" s="79"/>
      <c r="P315" s="218">
        <f>O315*H315</f>
        <v>0</v>
      </c>
      <c r="Q315" s="218">
        <v>0</v>
      </c>
      <c r="R315" s="218">
        <f>Q315*H315</f>
        <v>0</v>
      </c>
      <c r="S315" s="218">
        <v>0</v>
      </c>
      <c r="T315" s="219">
        <f>S315*H315</f>
        <v>0</v>
      </c>
      <c r="AR315" s="16" t="s">
        <v>195</v>
      </c>
      <c r="AT315" s="16" t="s">
        <v>143</v>
      </c>
      <c r="AU315" s="16" t="s">
        <v>89</v>
      </c>
      <c r="AY315" s="16" t="s">
        <v>140</v>
      </c>
      <c r="BE315" s="220">
        <f>IF(N315="základní",J315,0)</f>
        <v>0</v>
      </c>
      <c r="BF315" s="220">
        <f>IF(N315="snížená",J315,0)</f>
        <v>0</v>
      </c>
      <c r="BG315" s="220">
        <f>IF(N315="zákl. přenesená",J315,0)</f>
        <v>0</v>
      </c>
      <c r="BH315" s="220">
        <f>IF(N315="sníž. přenesená",J315,0)</f>
        <v>0</v>
      </c>
      <c r="BI315" s="220">
        <f>IF(N315="nulová",J315,0)</f>
        <v>0</v>
      </c>
      <c r="BJ315" s="16" t="s">
        <v>23</v>
      </c>
      <c r="BK315" s="220">
        <f>ROUND(I315*H315,2)</f>
        <v>0</v>
      </c>
      <c r="BL315" s="16" t="s">
        <v>195</v>
      </c>
      <c r="BM315" s="16" t="s">
        <v>843</v>
      </c>
    </row>
    <row r="316" s="1" customFormat="1" ht="22.5" customHeight="1">
      <c r="B316" s="38"/>
      <c r="C316" s="209" t="s">
        <v>844</v>
      </c>
      <c r="D316" s="209" t="s">
        <v>143</v>
      </c>
      <c r="E316" s="210" t="s">
        <v>845</v>
      </c>
      <c r="F316" s="211" t="s">
        <v>846</v>
      </c>
      <c r="G316" s="212" t="s">
        <v>290</v>
      </c>
      <c r="H316" s="213">
        <v>1</v>
      </c>
      <c r="I316" s="214"/>
      <c r="J316" s="215">
        <f>ROUND(I316*H316,2)</f>
        <v>0</v>
      </c>
      <c r="K316" s="211" t="s">
        <v>1</v>
      </c>
      <c r="L316" s="43"/>
      <c r="M316" s="216" t="s">
        <v>1</v>
      </c>
      <c r="N316" s="217" t="s">
        <v>51</v>
      </c>
      <c r="O316" s="79"/>
      <c r="P316" s="218">
        <f>O316*H316</f>
        <v>0</v>
      </c>
      <c r="Q316" s="218">
        <v>0</v>
      </c>
      <c r="R316" s="218">
        <f>Q316*H316</f>
        <v>0</v>
      </c>
      <c r="S316" s="218">
        <v>0</v>
      </c>
      <c r="T316" s="219">
        <f>S316*H316</f>
        <v>0</v>
      </c>
      <c r="AR316" s="16" t="s">
        <v>195</v>
      </c>
      <c r="AT316" s="16" t="s">
        <v>143</v>
      </c>
      <c r="AU316" s="16" t="s">
        <v>89</v>
      </c>
      <c r="AY316" s="16" t="s">
        <v>140</v>
      </c>
      <c r="BE316" s="220">
        <f>IF(N316="základní",J316,0)</f>
        <v>0</v>
      </c>
      <c r="BF316" s="220">
        <f>IF(N316="snížená",J316,0)</f>
        <v>0</v>
      </c>
      <c r="BG316" s="220">
        <f>IF(N316="zákl. přenesená",J316,0)</f>
        <v>0</v>
      </c>
      <c r="BH316" s="220">
        <f>IF(N316="sníž. přenesená",J316,0)</f>
        <v>0</v>
      </c>
      <c r="BI316" s="220">
        <f>IF(N316="nulová",J316,0)</f>
        <v>0</v>
      </c>
      <c r="BJ316" s="16" t="s">
        <v>23</v>
      </c>
      <c r="BK316" s="220">
        <f>ROUND(I316*H316,2)</f>
        <v>0</v>
      </c>
      <c r="BL316" s="16" t="s">
        <v>195</v>
      </c>
      <c r="BM316" s="16" t="s">
        <v>847</v>
      </c>
    </row>
    <row r="317" s="1" customFormat="1" ht="22.5" customHeight="1">
      <c r="B317" s="38"/>
      <c r="C317" s="209" t="s">
        <v>848</v>
      </c>
      <c r="D317" s="209" t="s">
        <v>143</v>
      </c>
      <c r="E317" s="210" t="s">
        <v>849</v>
      </c>
      <c r="F317" s="211" t="s">
        <v>850</v>
      </c>
      <c r="G317" s="212" t="s">
        <v>290</v>
      </c>
      <c r="H317" s="213">
        <v>1</v>
      </c>
      <c r="I317" s="214"/>
      <c r="J317" s="215">
        <f>ROUND(I317*H317,2)</f>
        <v>0</v>
      </c>
      <c r="K317" s="211" t="s">
        <v>1</v>
      </c>
      <c r="L317" s="43"/>
      <c r="M317" s="216" t="s">
        <v>1</v>
      </c>
      <c r="N317" s="217" t="s">
        <v>51</v>
      </c>
      <c r="O317" s="79"/>
      <c r="P317" s="218">
        <f>O317*H317</f>
        <v>0</v>
      </c>
      <c r="Q317" s="218">
        <v>0</v>
      </c>
      <c r="R317" s="218">
        <f>Q317*H317</f>
        <v>0</v>
      </c>
      <c r="S317" s="218">
        <v>0</v>
      </c>
      <c r="T317" s="219">
        <f>S317*H317</f>
        <v>0</v>
      </c>
      <c r="AR317" s="16" t="s">
        <v>195</v>
      </c>
      <c r="AT317" s="16" t="s">
        <v>143</v>
      </c>
      <c r="AU317" s="16" t="s">
        <v>89</v>
      </c>
      <c r="AY317" s="16" t="s">
        <v>140</v>
      </c>
      <c r="BE317" s="220">
        <f>IF(N317="základní",J317,0)</f>
        <v>0</v>
      </c>
      <c r="BF317" s="220">
        <f>IF(N317="snížená",J317,0)</f>
        <v>0</v>
      </c>
      <c r="BG317" s="220">
        <f>IF(N317="zákl. přenesená",J317,0)</f>
        <v>0</v>
      </c>
      <c r="BH317" s="220">
        <f>IF(N317="sníž. přenesená",J317,0)</f>
        <v>0</v>
      </c>
      <c r="BI317" s="220">
        <f>IF(N317="nulová",J317,0)</f>
        <v>0</v>
      </c>
      <c r="BJ317" s="16" t="s">
        <v>23</v>
      </c>
      <c r="BK317" s="220">
        <f>ROUND(I317*H317,2)</f>
        <v>0</v>
      </c>
      <c r="BL317" s="16" t="s">
        <v>195</v>
      </c>
      <c r="BM317" s="16" t="s">
        <v>851</v>
      </c>
    </row>
    <row r="318" s="1" customFormat="1" ht="22.5" customHeight="1">
      <c r="B318" s="38"/>
      <c r="C318" s="209" t="s">
        <v>852</v>
      </c>
      <c r="D318" s="209" t="s">
        <v>143</v>
      </c>
      <c r="E318" s="210" t="s">
        <v>853</v>
      </c>
      <c r="F318" s="211" t="s">
        <v>854</v>
      </c>
      <c r="G318" s="212" t="s">
        <v>290</v>
      </c>
      <c r="H318" s="213">
        <v>1</v>
      </c>
      <c r="I318" s="214"/>
      <c r="J318" s="215">
        <f>ROUND(I318*H318,2)</f>
        <v>0</v>
      </c>
      <c r="K318" s="211" t="s">
        <v>1</v>
      </c>
      <c r="L318" s="43"/>
      <c r="M318" s="216" t="s">
        <v>1</v>
      </c>
      <c r="N318" s="217" t="s">
        <v>51</v>
      </c>
      <c r="O318" s="79"/>
      <c r="P318" s="218">
        <f>O318*H318</f>
        <v>0</v>
      </c>
      <c r="Q318" s="218">
        <v>0</v>
      </c>
      <c r="R318" s="218">
        <f>Q318*H318</f>
        <v>0</v>
      </c>
      <c r="S318" s="218">
        <v>0</v>
      </c>
      <c r="T318" s="219">
        <f>S318*H318</f>
        <v>0</v>
      </c>
      <c r="AR318" s="16" t="s">
        <v>195</v>
      </c>
      <c r="AT318" s="16" t="s">
        <v>143</v>
      </c>
      <c r="AU318" s="16" t="s">
        <v>89</v>
      </c>
      <c r="AY318" s="16" t="s">
        <v>140</v>
      </c>
      <c r="BE318" s="220">
        <f>IF(N318="základní",J318,0)</f>
        <v>0</v>
      </c>
      <c r="BF318" s="220">
        <f>IF(N318="snížená",J318,0)</f>
        <v>0</v>
      </c>
      <c r="BG318" s="220">
        <f>IF(N318="zákl. přenesená",J318,0)</f>
        <v>0</v>
      </c>
      <c r="BH318" s="220">
        <f>IF(N318="sníž. přenesená",J318,0)</f>
        <v>0</v>
      </c>
      <c r="BI318" s="220">
        <f>IF(N318="nulová",J318,0)</f>
        <v>0</v>
      </c>
      <c r="BJ318" s="16" t="s">
        <v>23</v>
      </c>
      <c r="BK318" s="220">
        <f>ROUND(I318*H318,2)</f>
        <v>0</v>
      </c>
      <c r="BL318" s="16" t="s">
        <v>195</v>
      </c>
      <c r="BM318" s="16" t="s">
        <v>855</v>
      </c>
    </row>
    <row r="319" s="1" customFormat="1" ht="22.5" customHeight="1">
      <c r="B319" s="38"/>
      <c r="C319" s="209" t="s">
        <v>856</v>
      </c>
      <c r="D319" s="209" t="s">
        <v>143</v>
      </c>
      <c r="E319" s="210" t="s">
        <v>857</v>
      </c>
      <c r="F319" s="211" t="s">
        <v>858</v>
      </c>
      <c r="G319" s="212" t="s">
        <v>290</v>
      </c>
      <c r="H319" s="213">
        <v>1</v>
      </c>
      <c r="I319" s="214"/>
      <c r="J319" s="215">
        <f>ROUND(I319*H319,2)</f>
        <v>0</v>
      </c>
      <c r="K319" s="211" t="s">
        <v>1</v>
      </c>
      <c r="L319" s="43"/>
      <c r="M319" s="216" t="s">
        <v>1</v>
      </c>
      <c r="N319" s="217" t="s">
        <v>51</v>
      </c>
      <c r="O319" s="79"/>
      <c r="P319" s="218">
        <f>O319*H319</f>
        <v>0</v>
      </c>
      <c r="Q319" s="218">
        <v>0</v>
      </c>
      <c r="R319" s="218">
        <f>Q319*H319</f>
        <v>0</v>
      </c>
      <c r="S319" s="218">
        <v>0</v>
      </c>
      <c r="T319" s="219">
        <f>S319*H319</f>
        <v>0</v>
      </c>
      <c r="AR319" s="16" t="s">
        <v>195</v>
      </c>
      <c r="AT319" s="16" t="s">
        <v>143</v>
      </c>
      <c r="AU319" s="16" t="s">
        <v>89</v>
      </c>
      <c r="AY319" s="16" t="s">
        <v>140</v>
      </c>
      <c r="BE319" s="220">
        <f>IF(N319="základní",J319,0)</f>
        <v>0</v>
      </c>
      <c r="BF319" s="220">
        <f>IF(N319="snížená",J319,0)</f>
        <v>0</v>
      </c>
      <c r="BG319" s="220">
        <f>IF(N319="zákl. přenesená",J319,0)</f>
        <v>0</v>
      </c>
      <c r="BH319" s="220">
        <f>IF(N319="sníž. přenesená",J319,0)</f>
        <v>0</v>
      </c>
      <c r="BI319" s="220">
        <f>IF(N319="nulová",J319,0)</f>
        <v>0</v>
      </c>
      <c r="BJ319" s="16" t="s">
        <v>23</v>
      </c>
      <c r="BK319" s="220">
        <f>ROUND(I319*H319,2)</f>
        <v>0</v>
      </c>
      <c r="BL319" s="16" t="s">
        <v>195</v>
      </c>
      <c r="BM319" s="16" t="s">
        <v>859</v>
      </c>
    </row>
    <row r="320" s="1" customFormat="1" ht="22.5" customHeight="1">
      <c r="B320" s="38"/>
      <c r="C320" s="209" t="s">
        <v>860</v>
      </c>
      <c r="D320" s="209" t="s">
        <v>143</v>
      </c>
      <c r="E320" s="210" t="s">
        <v>861</v>
      </c>
      <c r="F320" s="211" t="s">
        <v>862</v>
      </c>
      <c r="G320" s="212" t="s">
        <v>290</v>
      </c>
      <c r="H320" s="213">
        <v>1</v>
      </c>
      <c r="I320" s="214"/>
      <c r="J320" s="215">
        <f>ROUND(I320*H320,2)</f>
        <v>0</v>
      </c>
      <c r="K320" s="211" t="s">
        <v>1</v>
      </c>
      <c r="L320" s="43"/>
      <c r="M320" s="216" t="s">
        <v>1</v>
      </c>
      <c r="N320" s="217" t="s">
        <v>51</v>
      </c>
      <c r="O320" s="79"/>
      <c r="P320" s="218">
        <f>O320*H320</f>
        <v>0</v>
      </c>
      <c r="Q320" s="218">
        <v>0</v>
      </c>
      <c r="R320" s="218">
        <f>Q320*H320</f>
        <v>0</v>
      </c>
      <c r="S320" s="218">
        <v>0</v>
      </c>
      <c r="T320" s="219">
        <f>S320*H320</f>
        <v>0</v>
      </c>
      <c r="AR320" s="16" t="s">
        <v>195</v>
      </c>
      <c r="AT320" s="16" t="s">
        <v>143</v>
      </c>
      <c r="AU320" s="16" t="s">
        <v>89</v>
      </c>
      <c r="AY320" s="16" t="s">
        <v>140</v>
      </c>
      <c r="BE320" s="220">
        <f>IF(N320="základní",J320,0)</f>
        <v>0</v>
      </c>
      <c r="BF320" s="220">
        <f>IF(N320="snížená",J320,0)</f>
        <v>0</v>
      </c>
      <c r="BG320" s="220">
        <f>IF(N320="zákl. přenesená",J320,0)</f>
        <v>0</v>
      </c>
      <c r="BH320" s="220">
        <f>IF(N320="sníž. přenesená",J320,0)</f>
        <v>0</v>
      </c>
      <c r="BI320" s="220">
        <f>IF(N320="nulová",J320,0)</f>
        <v>0</v>
      </c>
      <c r="BJ320" s="16" t="s">
        <v>23</v>
      </c>
      <c r="BK320" s="220">
        <f>ROUND(I320*H320,2)</f>
        <v>0</v>
      </c>
      <c r="BL320" s="16" t="s">
        <v>195</v>
      </c>
      <c r="BM320" s="16" t="s">
        <v>863</v>
      </c>
    </row>
    <row r="321" s="1" customFormat="1" ht="22.5" customHeight="1">
      <c r="B321" s="38"/>
      <c r="C321" s="209" t="s">
        <v>864</v>
      </c>
      <c r="D321" s="209" t="s">
        <v>143</v>
      </c>
      <c r="E321" s="210" t="s">
        <v>865</v>
      </c>
      <c r="F321" s="211" t="s">
        <v>866</v>
      </c>
      <c r="G321" s="212" t="s">
        <v>290</v>
      </c>
      <c r="H321" s="213">
        <v>1</v>
      </c>
      <c r="I321" s="214"/>
      <c r="J321" s="215">
        <f>ROUND(I321*H321,2)</f>
        <v>0</v>
      </c>
      <c r="K321" s="211" t="s">
        <v>1</v>
      </c>
      <c r="L321" s="43"/>
      <c r="M321" s="216" t="s">
        <v>1</v>
      </c>
      <c r="N321" s="217" t="s">
        <v>51</v>
      </c>
      <c r="O321" s="79"/>
      <c r="P321" s="218">
        <f>O321*H321</f>
        <v>0</v>
      </c>
      <c r="Q321" s="218">
        <v>0</v>
      </c>
      <c r="R321" s="218">
        <f>Q321*H321</f>
        <v>0</v>
      </c>
      <c r="S321" s="218">
        <v>0</v>
      </c>
      <c r="T321" s="219">
        <f>S321*H321</f>
        <v>0</v>
      </c>
      <c r="AR321" s="16" t="s">
        <v>195</v>
      </c>
      <c r="AT321" s="16" t="s">
        <v>143</v>
      </c>
      <c r="AU321" s="16" t="s">
        <v>89</v>
      </c>
      <c r="AY321" s="16" t="s">
        <v>140</v>
      </c>
      <c r="BE321" s="220">
        <f>IF(N321="základní",J321,0)</f>
        <v>0</v>
      </c>
      <c r="BF321" s="220">
        <f>IF(N321="snížená",J321,0)</f>
        <v>0</v>
      </c>
      <c r="BG321" s="220">
        <f>IF(N321="zákl. přenesená",J321,0)</f>
        <v>0</v>
      </c>
      <c r="BH321" s="220">
        <f>IF(N321="sníž. přenesená",J321,0)</f>
        <v>0</v>
      </c>
      <c r="BI321" s="220">
        <f>IF(N321="nulová",J321,0)</f>
        <v>0</v>
      </c>
      <c r="BJ321" s="16" t="s">
        <v>23</v>
      </c>
      <c r="BK321" s="220">
        <f>ROUND(I321*H321,2)</f>
        <v>0</v>
      </c>
      <c r="BL321" s="16" t="s">
        <v>195</v>
      </c>
      <c r="BM321" s="16" t="s">
        <v>867</v>
      </c>
    </row>
    <row r="322" s="1" customFormat="1" ht="22.5" customHeight="1">
      <c r="B322" s="38"/>
      <c r="C322" s="209" t="s">
        <v>868</v>
      </c>
      <c r="D322" s="209" t="s">
        <v>143</v>
      </c>
      <c r="E322" s="210" t="s">
        <v>869</v>
      </c>
      <c r="F322" s="211" t="s">
        <v>870</v>
      </c>
      <c r="G322" s="212" t="s">
        <v>290</v>
      </c>
      <c r="H322" s="213">
        <v>1</v>
      </c>
      <c r="I322" s="214"/>
      <c r="J322" s="215">
        <f>ROUND(I322*H322,2)</f>
        <v>0</v>
      </c>
      <c r="K322" s="211" t="s">
        <v>1</v>
      </c>
      <c r="L322" s="43"/>
      <c r="M322" s="216" t="s">
        <v>1</v>
      </c>
      <c r="N322" s="217" t="s">
        <v>51</v>
      </c>
      <c r="O322" s="79"/>
      <c r="P322" s="218">
        <f>O322*H322</f>
        <v>0</v>
      </c>
      <c r="Q322" s="218">
        <v>0</v>
      </c>
      <c r="R322" s="218">
        <f>Q322*H322</f>
        <v>0</v>
      </c>
      <c r="S322" s="218">
        <v>0</v>
      </c>
      <c r="T322" s="219">
        <f>S322*H322</f>
        <v>0</v>
      </c>
      <c r="AR322" s="16" t="s">
        <v>195</v>
      </c>
      <c r="AT322" s="16" t="s">
        <v>143</v>
      </c>
      <c r="AU322" s="16" t="s">
        <v>89</v>
      </c>
      <c r="AY322" s="16" t="s">
        <v>140</v>
      </c>
      <c r="BE322" s="220">
        <f>IF(N322="základní",J322,0)</f>
        <v>0</v>
      </c>
      <c r="BF322" s="220">
        <f>IF(N322="snížená",J322,0)</f>
        <v>0</v>
      </c>
      <c r="BG322" s="220">
        <f>IF(N322="zákl. přenesená",J322,0)</f>
        <v>0</v>
      </c>
      <c r="BH322" s="220">
        <f>IF(N322="sníž. přenesená",J322,0)</f>
        <v>0</v>
      </c>
      <c r="BI322" s="220">
        <f>IF(N322="nulová",J322,0)</f>
        <v>0</v>
      </c>
      <c r="BJ322" s="16" t="s">
        <v>23</v>
      </c>
      <c r="BK322" s="220">
        <f>ROUND(I322*H322,2)</f>
        <v>0</v>
      </c>
      <c r="BL322" s="16" t="s">
        <v>195</v>
      </c>
      <c r="BM322" s="16" t="s">
        <v>871</v>
      </c>
    </row>
    <row r="323" s="1" customFormat="1" ht="22.5" customHeight="1">
      <c r="B323" s="38"/>
      <c r="C323" s="209" t="s">
        <v>872</v>
      </c>
      <c r="D323" s="209" t="s">
        <v>143</v>
      </c>
      <c r="E323" s="210" t="s">
        <v>873</v>
      </c>
      <c r="F323" s="211" t="s">
        <v>874</v>
      </c>
      <c r="G323" s="212" t="s">
        <v>290</v>
      </c>
      <c r="H323" s="213">
        <v>1</v>
      </c>
      <c r="I323" s="214"/>
      <c r="J323" s="215">
        <f>ROUND(I323*H323,2)</f>
        <v>0</v>
      </c>
      <c r="K323" s="211" t="s">
        <v>1</v>
      </c>
      <c r="L323" s="43"/>
      <c r="M323" s="216" t="s">
        <v>1</v>
      </c>
      <c r="N323" s="217" t="s">
        <v>51</v>
      </c>
      <c r="O323" s="79"/>
      <c r="P323" s="218">
        <f>O323*H323</f>
        <v>0</v>
      </c>
      <c r="Q323" s="218">
        <v>0</v>
      </c>
      <c r="R323" s="218">
        <f>Q323*H323</f>
        <v>0</v>
      </c>
      <c r="S323" s="218">
        <v>0</v>
      </c>
      <c r="T323" s="219">
        <f>S323*H323</f>
        <v>0</v>
      </c>
      <c r="AR323" s="16" t="s">
        <v>195</v>
      </c>
      <c r="AT323" s="16" t="s">
        <v>143</v>
      </c>
      <c r="AU323" s="16" t="s">
        <v>89</v>
      </c>
      <c r="AY323" s="16" t="s">
        <v>140</v>
      </c>
      <c r="BE323" s="220">
        <f>IF(N323="základní",J323,0)</f>
        <v>0</v>
      </c>
      <c r="BF323" s="220">
        <f>IF(N323="snížená",J323,0)</f>
        <v>0</v>
      </c>
      <c r="BG323" s="220">
        <f>IF(N323="zákl. přenesená",J323,0)</f>
        <v>0</v>
      </c>
      <c r="BH323" s="220">
        <f>IF(N323="sníž. přenesená",J323,0)</f>
        <v>0</v>
      </c>
      <c r="BI323" s="220">
        <f>IF(N323="nulová",J323,0)</f>
        <v>0</v>
      </c>
      <c r="BJ323" s="16" t="s">
        <v>23</v>
      </c>
      <c r="BK323" s="220">
        <f>ROUND(I323*H323,2)</f>
        <v>0</v>
      </c>
      <c r="BL323" s="16" t="s">
        <v>195</v>
      </c>
      <c r="BM323" s="16" t="s">
        <v>875</v>
      </c>
    </row>
    <row r="324" s="1" customFormat="1" ht="22.5" customHeight="1">
      <c r="B324" s="38"/>
      <c r="C324" s="209" t="s">
        <v>876</v>
      </c>
      <c r="D324" s="209" t="s">
        <v>143</v>
      </c>
      <c r="E324" s="210" t="s">
        <v>877</v>
      </c>
      <c r="F324" s="211" t="s">
        <v>878</v>
      </c>
      <c r="G324" s="212" t="s">
        <v>290</v>
      </c>
      <c r="H324" s="213">
        <v>1</v>
      </c>
      <c r="I324" s="214"/>
      <c r="J324" s="215">
        <f>ROUND(I324*H324,2)</f>
        <v>0</v>
      </c>
      <c r="K324" s="211" t="s">
        <v>1</v>
      </c>
      <c r="L324" s="43"/>
      <c r="M324" s="216" t="s">
        <v>1</v>
      </c>
      <c r="N324" s="217" t="s">
        <v>51</v>
      </c>
      <c r="O324" s="79"/>
      <c r="P324" s="218">
        <f>O324*H324</f>
        <v>0</v>
      </c>
      <c r="Q324" s="218">
        <v>0</v>
      </c>
      <c r="R324" s="218">
        <f>Q324*H324</f>
        <v>0</v>
      </c>
      <c r="S324" s="218">
        <v>0</v>
      </c>
      <c r="T324" s="219">
        <f>S324*H324</f>
        <v>0</v>
      </c>
      <c r="AR324" s="16" t="s">
        <v>195</v>
      </c>
      <c r="AT324" s="16" t="s">
        <v>143</v>
      </c>
      <c r="AU324" s="16" t="s">
        <v>89</v>
      </c>
      <c r="AY324" s="16" t="s">
        <v>140</v>
      </c>
      <c r="BE324" s="220">
        <f>IF(N324="základní",J324,0)</f>
        <v>0</v>
      </c>
      <c r="BF324" s="220">
        <f>IF(N324="snížená",J324,0)</f>
        <v>0</v>
      </c>
      <c r="BG324" s="220">
        <f>IF(N324="zákl. přenesená",J324,0)</f>
        <v>0</v>
      </c>
      <c r="BH324" s="220">
        <f>IF(N324="sníž. přenesená",J324,0)</f>
        <v>0</v>
      </c>
      <c r="BI324" s="220">
        <f>IF(N324="nulová",J324,0)</f>
        <v>0</v>
      </c>
      <c r="BJ324" s="16" t="s">
        <v>23</v>
      </c>
      <c r="BK324" s="220">
        <f>ROUND(I324*H324,2)</f>
        <v>0</v>
      </c>
      <c r="BL324" s="16" t="s">
        <v>195</v>
      </c>
      <c r="BM324" s="16" t="s">
        <v>879</v>
      </c>
    </row>
    <row r="325" s="1" customFormat="1" ht="22.5" customHeight="1">
      <c r="B325" s="38"/>
      <c r="C325" s="209" t="s">
        <v>880</v>
      </c>
      <c r="D325" s="209" t="s">
        <v>143</v>
      </c>
      <c r="E325" s="210" t="s">
        <v>881</v>
      </c>
      <c r="F325" s="211" t="s">
        <v>882</v>
      </c>
      <c r="G325" s="212" t="s">
        <v>290</v>
      </c>
      <c r="H325" s="213">
        <v>1</v>
      </c>
      <c r="I325" s="214"/>
      <c r="J325" s="215">
        <f>ROUND(I325*H325,2)</f>
        <v>0</v>
      </c>
      <c r="K325" s="211" t="s">
        <v>1</v>
      </c>
      <c r="L325" s="43"/>
      <c r="M325" s="216" t="s">
        <v>1</v>
      </c>
      <c r="N325" s="217" t="s">
        <v>51</v>
      </c>
      <c r="O325" s="79"/>
      <c r="P325" s="218">
        <f>O325*H325</f>
        <v>0</v>
      </c>
      <c r="Q325" s="218">
        <v>0</v>
      </c>
      <c r="R325" s="218">
        <f>Q325*H325</f>
        <v>0</v>
      </c>
      <c r="S325" s="218">
        <v>0</v>
      </c>
      <c r="T325" s="219">
        <f>S325*H325</f>
        <v>0</v>
      </c>
      <c r="AR325" s="16" t="s">
        <v>195</v>
      </c>
      <c r="AT325" s="16" t="s">
        <v>143</v>
      </c>
      <c r="AU325" s="16" t="s">
        <v>89</v>
      </c>
      <c r="AY325" s="16" t="s">
        <v>140</v>
      </c>
      <c r="BE325" s="220">
        <f>IF(N325="základní",J325,0)</f>
        <v>0</v>
      </c>
      <c r="BF325" s="220">
        <f>IF(N325="snížená",J325,0)</f>
        <v>0</v>
      </c>
      <c r="BG325" s="220">
        <f>IF(N325="zákl. přenesená",J325,0)</f>
        <v>0</v>
      </c>
      <c r="BH325" s="220">
        <f>IF(N325="sníž. přenesená",J325,0)</f>
        <v>0</v>
      </c>
      <c r="BI325" s="220">
        <f>IF(N325="nulová",J325,0)</f>
        <v>0</v>
      </c>
      <c r="BJ325" s="16" t="s">
        <v>23</v>
      </c>
      <c r="BK325" s="220">
        <f>ROUND(I325*H325,2)</f>
        <v>0</v>
      </c>
      <c r="BL325" s="16" t="s">
        <v>195</v>
      </c>
      <c r="BM325" s="16" t="s">
        <v>883</v>
      </c>
    </row>
    <row r="326" s="1" customFormat="1" ht="22.5" customHeight="1">
      <c r="B326" s="38"/>
      <c r="C326" s="209" t="s">
        <v>33</v>
      </c>
      <c r="D326" s="209" t="s">
        <v>143</v>
      </c>
      <c r="E326" s="210" t="s">
        <v>884</v>
      </c>
      <c r="F326" s="211" t="s">
        <v>885</v>
      </c>
      <c r="G326" s="212" t="s">
        <v>290</v>
      </c>
      <c r="H326" s="213">
        <v>1</v>
      </c>
      <c r="I326" s="214"/>
      <c r="J326" s="215">
        <f>ROUND(I326*H326,2)</f>
        <v>0</v>
      </c>
      <c r="K326" s="211" t="s">
        <v>1</v>
      </c>
      <c r="L326" s="43"/>
      <c r="M326" s="216" t="s">
        <v>1</v>
      </c>
      <c r="N326" s="217" t="s">
        <v>51</v>
      </c>
      <c r="O326" s="79"/>
      <c r="P326" s="218">
        <f>O326*H326</f>
        <v>0</v>
      </c>
      <c r="Q326" s="218">
        <v>0</v>
      </c>
      <c r="R326" s="218">
        <f>Q326*H326</f>
        <v>0</v>
      </c>
      <c r="S326" s="218">
        <v>0</v>
      </c>
      <c r="T326" s="219">
        <f>S326*H326</f>
        <v>0</v>
      </c>
      <c r="AR326" s="16" t="s">
        <v>195</v>
      </c>
      <c r="AT326" s="16" t="s">
        <v>143</v>
      </c>
      <c r="AU326" s="16" t="s">
        <v>89</v>
      </c>
      <c r="AY326" s="16" t="s">
        <v>140</v>
      </c>
      <c r="BE326" s="220">
        <f>IF(N326="základní",J326,0)</f>
        <v>0</v>
      </c>
      <c r="BF326" s="220">
        <f>IF(N326="snížená",J326,0)</f>
        <v>0</v>
      </c>
      <c r="BG326" s="220">
        <f>IF(N326="zákl. přenesená",J326,0)</f>
        <v>0</v>
      </c>
      <c r="BH326" s="220">
        <f>IF(N326="sníž. přenesená",J326,0)</f>
        <v>0</v>
      </c>
      <c r="BI326" s="220">
        <f>IF(N326="nulová",J326,0)</f>
        <v>0</v>
      </c>
      <c r="BJ326" s="16" t="s">
        <v>23</v>
      </c>
      <c r="BK326" s="220">
        <f>ROUND(I326*H326,2)</f>
        <v>0</v>
      </c>
      <c r="BL326" s="16" t="s">
        <v>195</v>
      </c>
      <c r="BM326" s="16" t="s">
        <v>886</v>
      </c>
    </row>
    <row r="327" s="1" customFormat="1" ht="22.5" customHeight="1">
      <c r="B327" s="38"/>
      <c r="C327" s="209" t="s">
        <v>887</v>
      </c>
      <c r="D327" s="209" t="s">
        <v>143</v>
      </c>
      <c r="E327" s="210" t="s">
        <v>888</v>
      </c>
      <c r="F327" s="211" t="s">
        <v>889</v>
      </c>
      <c r="G327" s="212" t="s">
        <v>290</v>
      </c>
      <c r="H327" s="213">
        <v>1</v>
      </c>
      <c r="I327" s="214"/>
      <c r="J327" s="215">
        <f>ROUND(I327*H327,2)</f>
        <v>0</v>
      </c>
      <c r="K327" s="211" t="s">
        <v>1</v>
      </c>
      <c r="L327" s="43"/>
      <c r="M327" s="216" t="s">
        <v>1</v>
      </c>
      <c r="N327" s="217" t="s">
        <v>51</v>
      </c>
      <c r="O327" s="79"/>
      <c r="P327" s="218">
        <f>O327*H327</f>
        <v>0</v>
      </c>
      <c r="Q327" s="218">
        <v>0</v>
      </c>
      <c r="R327" s="218">
        <f>Q327*H327</f>
        <v>0</v>
      </c>
      <c r="S327" s="218">
        <v>0</v>
      </c>
      <c r="T327" s="219">
        <f>S327*H327</f>
        <v>0</v>
      </c>
      <c r="AR327" s="16" t="s">
        <v>195</v>
      </c>
      <c r="AT327" s="16" t="s">
        <v>143</v>
      </c>
      <c r="AU327" s="16" t="s">
        <v>89</v>
      </c>
      <c r="AY327" s="16" t="s">
        <v>140</v>
      </c>
      <c r="BE327" s="220">
        <f>IF(N327="základní",J327,0)</f>
        <v>0</v>
      </c>
      <c r="BF327" s="220">
        <f>IF(N327="snížená",J327,0)</f>
        <v>0</v>
      </c>
      <c r="BG327" s="220">
        <f>IF(N327="zákl. přenesená",J327,0)</f>
        <v>0</v>
      </c>
      <c r="BH327" s="220">
        <f>IF(N327="sníž. přenesená",J327,0)</f>
        <v>0</v>
      </c>
      <c r="BI327" s="220">
        <f>IF(N327="nulová",J327,0)</f>
        <v>0</v>
      </c>
      <c r="BJ327" s="16" t="s">
        <v>23</v>
      </c>
      <c r="BK327" s="220">
        <f>ROUND(I327*H327,2)</f>
        <v>0</v>
      </c>
      <c r="BL327" s="16" t="s">
        <v>195</v>
      </c>
      <c r="BM327" s="16" t="s">
        <v>890</v>
      </c>
    </row>
    <row r="328" s="1" customFormat="1" ht="22.5" customHeight="1">
      <c r="B328" s="38"/>
      <c r="C328" s="209" t="s">
        <v>891</v>
      </c>
      <c r="D328" s="209" t="s">
        <v>143</v>
      </c>
      <c r="E328" s="210" t="s">
        <v>892</v>
      </c>
      <c r="F328" s="211" t="s">
        <v>893</v>
      </c>
      <c r="G328" s="212" t="s">
        <v>290</v>
      </c>
      <c r="H328" s="213">
        <v>3</v>
      </c>
      <c r="I328" s="214"/>
      <c r="J328" s="215">
        <f>ROUND(I328*H328,2)</f>
        <v>0</v>
      </c>
      <c r="K328" s="211" t="s">
        <v>1</v>
      </c>
      <c r="L328" s="43"/>
      <c r="M328" s="216" t="s">
        <v>1</v>
      </c>
      <c r="N328" s="217" t="s">
        <v>51</v>
      </c>
      <c r="O328" s="79"/>
      <c r="P328" s="218">
        <f>O328*H328</f>
        <v>0</v>
      </c>
      <c r="Q328" s="218">
        <v>0</v>
      </c>
      <c r="R328" s="218">
        <f>Q328*H328</f>
        <v>0</v>
      </c>
      <c r="S328" s="218">
        <v>0</v>
      </c>
      <c r="T328" s="219">
        <f>S328*H328</f>
        <v>0</v>
      </c>
      <c r="AR328" s="16" t="s">
        <v>195</v>
      </c>
      <c r="AT328" s="16" t="s">
        <v>143</v>
      </c>
      <c r="AU328" s="16" t="s">
        <v>89</v>
      </c>
      <c r="AY328" s="16" t="s">
        <v>140</v>
      </c>
      <c r="BE328" s="220">
        <f>IF(N328="základní",J328,0)</f>
        <v>0</v>
      </c>
      <c r="BF328" s="220">
        <f>IF(N328="snížená",J328,0)</f>
        <v>0</v>
      </c>
      <c r="BG328" s="220">
        <f>IF(N328="zákl. přenesená",J328,0)</f>
        <v>0</v>
      </c>
      <c r="BH328" s="220">
        <f>IF(N328="sníž. přenesená",J328,0)</f>
        <v>0</v>
      </c>
      <c r="BI328" s="220">
        <f>IF(N328="nulová",J328,0)</f>
        <v>0</v>
      </c>
      <c r="BJ328" s="16" t="s">
        <v>23</v>
      </c>
      <c r="BK328" s="220">
        <f>ROUND(I328*H328,2)</f>
        <v>0</v>
      </c>
      <c r="BL328" s="16" t="s">
        <v>195</v>
      </c>
      <c r="BM328" s="16" t="s">
        <v>894</v>
      </c>
    </row>
    <row r="329" s="1" customFormat="1" ht="22.5" customHeight="1">
      <c r="B329" s="38"/>
      <c r="C329" s="209" t="s">
        <v>895</v>
      </c>
      <c r="D329" s="209" t="s">
        <v>143</v>
      </c>
      <c r="E329" s="210" t="s">
        <v>896</v>
      </c>
      <c r="F329" s="211" t="s">
        <v>897</v>
      </c>
      <c r="G329" s="212" t="s">
        <v>290</v>
      </c>
      <c r="H329" s="213">
        <v>2</v>
      </c>
      <c r="I329" s="214"/>
      <c r="J329" s="215">
        <f>ROUND(I329*H329,2)</f>
        <v>0</v>
      </c>
      <c r="K329" s="211" t="s">
        <v>1</v>
      </c>
      <c r="L329" s="43"/>
      <c r="M329" s="216" t="s">
        <v>1</v>
      </c>
      <c r="N329" s="217" t="s">
        <v>51</v>
      </c>
      <c r="O329" s="79"/>
      <c r="P329" s="218">
        <f>O329*H329</f>
        <v>0</v>
      </c>
      <c r="Q329" s="218">
        <v>0</v>
      </c>
      <c r="R329" s="218">
        <f>Q329*H329</f>
        <v>0</v>
      </c>
      <c r="S329" s="218">
        <v>0</v>
      </c>
      <c r="T329" s="219">
        <f>S329*H329</f>
        <v>0</v>
      </c>
      <c r="AR329" s="16" t="s">
        <v>195</v>
      </c>
      <c r="AT329" s="16" t="s">
        <v>143</v>
      </c>
      <c r="AU329" s="16" t="s">
        <v>89</v>
      </c>
      <c r="AY329" s="16" t="s">
        <v>140</v>
      </c>
      <c r="BE329" s="220">
        <f>IF(N329="základní",J329,0)</f>
        <v>0</v>
      </c>
      <c r="BF329" s="220">
        <f>IF(N329="snížená",J329,0)</f>
        <v>0</v>
      </c>
      <c r="BG329" s="220">
        <f>IF(N329="zákl. přenesená",J329,0)</f>
        <v>0</v>
      </c>
      <c r="BH329" s="220">
        <f>IF(N329="sníž. přenesená",J329,0)</f>
        <v>0</v>
      </c>
      <c r="BI329" s="220">
        <f>IF(N329="nulová",J329,0)</f>
        <v>0</v>
      </c>
      <c r="BJ329" s="16" t="s">
        <v>23</v>
      </c>
      <c r="BK329" s="220">
        <f>ROUND(I329*H329,2)</f>
        <v>0</v>
      </c>
      <c r="BL329" s="16" t="s">
        <v>195</v>
      </c>
      <c r="BM329" s="16" t="s">
        <v>898</v>
      </c>
    </row>
    <row r="330" s="1" customFormat="1" ht="22.5" customHeight="1">
      <c r="B330" s="38"/>
      <c r="C330" s="209" t="s">
        <v>899</v>
      </c>
      <c r="D330" s="209" t="s">
        <v>143</v>
      </c>
      <c r="E330" s="210" t="s">
        <v>900</v>
      </c>
      <c r="F330" s="211" t="s">
        <v>901</v>
      </c>
      <c r="G330" s="212" t="s">
        <v>290</v>
      </c>
      <c r="H330" s="213">
        <v>2</v>
      </c>
      <c r="I330" s="214"/>
      <c r="J330" s="215">
        <f>ROUND(I330*H330,2)</f>
        <v>0</v>
      </c>
      <c r="K330" s="211" t="s">
        <v>1</v>
      </c>
      <c r="L330" s="43"/>
      <c r="M330" s="216" t="s">
        <v>1</v>
      </c>
      <c r="N330" s="217" t="s">
        <v>51</v>
      </c>
      <c r="O330" s="79"/>
      <c r="P330" s="218">
        <f>O330*H330</f>
        <v>0</v>
      </c>
      <c r="Q330" s="218">
        <v>0</v>
      </c>
      <c r="R330" s="218">
        <f>Q330*H330</f>
        <v>0</v>
      </c>
      <c r="S330" s="218">
        <v>0</v>
      </c>
      <c r="T330" s="219">
        <f>S330*H330</f>
        <v>0</v>
      </c>
      <c r="AR330" s="16" t="s">
        <v>195</v>
      </c>
      <c r="AT330" s="16" t="s">
        <v>143</v>
      </c>
      <c r="AU330" s="16" t="s">
        <v>89</v>
      </c>
      <c r="AY330" s="16" t="s">
        <v>140</v>
      </c>
      <c r="BE330" s="220">
        <f>IF(N330="základní",J330,0)</f>
        <v>0</v>
      </c>
      <c r="BF330" s="220">
        <f>IF(N330="snížená",J330,0)</f>
        <v>0</v>
      </c>
      <c r="BG330" s="220">
        <f>IF(N330="zákl. přenesená",J330,0)</f>
        <v>0</v>
      </c>
      <c r="BH330" s="220">
        <f>IF(N330="sníž. přenesená",J330,0)</f>
        <v>0</v>
      </c>
      <c r="BI330" s="220">
        <f>IF(N330="nulová",J330,0)</f>
        <v>0</v>
      </c>
      <c r="BJ330" s="16" t="s">
        <v>23</v>
      </c>
      <c r="BK330" s="220">
        <f>ROUND(I330*H330,2)</f>
        <v>0</v>
      </c>
      <c r="BL330" s="16" t="s">
        <v>195</v>
      </c>
      <c r="BM330" s="16" t="s">
        <v>902</v>
      </c>
    </row>
    <row r="331" s="1" customFormat="1" ht="22.5" customHeight="1">
      <c r="B331" s="38"/>
      <c r="C331" s="209" t="s">
        <v>903</v>
      </c>
      <c r="D331" s="209" t="s">
        <v>143</v>
      </c>
      <c r="E331" s="210" t="s">
        <v>904</v>
      </c>
      <c r="F331" s="211" t="s">
        <v>905</v>
      </c>
      <c r="G331" s="212" t="s">
        <v>290</v>
      </c>
      <c r="H331" s="213">
        <v>1</v>
      </c>
      <c r="I331" s="214"/>
      <c r="J331" s="215">
        <f>ROUND(I331*H331,2)</f>
        <v>0</v>
      </c>
      <c r="K331" s="211" t="s">
        <v>1</v>
      </c>
      <c r="L331" s="43"/>
      <c r="M331" s="216" t="s">
        <v>1</v>
      </c>
      <c r="N331" s="217" t="s">
        <v>51</v>
      </c>
      <c r="O331" s="79"/>
      <c r="P331" s="218">
        <f>O331*H331</f>
        <v>0</v>
      </c>
      <c r="Q331" s="218">
        <v>0</v>
      </c>
      <c r="R331" s="218">
        <f>Q331*H331</f>
        <v>0</v>
      </c>
      <c r="S331" s="218">
        <v>0</v>
      </c>
      <c r="T331" s="219">
        <f>S331*H331</f>
        <v>0</v>
      </c>
      <c r="AR331" s="16" t="s">
        <v>195</v>
      </c>
      <c r="AT331" s="16" t="s">
        <v>143</v>
      </c>
      <c r="AU331" s="16" t="s">
        <v>89</v>
      </c>
      <c r="AY331" s="16" t="s">
        <v>140</v>
      </c>
      <c r="BE331" s="220">
        <f>IF(N331="základní",J331,0)</f>
        <v>0</v>
      </c>
      <c r="BF331" s="220">
        <f>IF(N331="snížená",J331,0)</f>
        <v>0</v>
      </c>
      <c r="BG331" s="220">
        <f>IF(N331="zákl. přenesená",J331,0)</f>
        <v>0</v>
      </c>
      <c r="BH331" s="220">
        <f>IF(N331="sníž. přenesená",J331,0)</f>
        <v>0</v>
      </c>
      <c r="BI331" s="220">
        <f>IF(N331="nulová",J331,0)</f>
        <v>0</v>
      </c>
      <c r="BJ331" s="16" t="s">
        <v>23</v>
      </c>
      <c r="BK331" s="220">
        <f>ROUND(I331*H331,2)</f>
        <v>0</v>
      </c>
      <c r="BL331" s="16" t="s">
        <v>195</v>
      </c>
      <c r="BM331" s="16" t="s">
        <v>906</v>
      </c>
    </row>
    <row r="332" s="1" customFormat="1" ht="22.5" customHeight="1">
      <c r="B332" s="38"/>
      <c r="C332" s="209" t="s">
        <v>907</v>
      </c>
      <c r="D332" s="209" t="s">
        <v>143</v>
      </c>
      <c r="E332" s="210" t="s">
        <v>908</v>
      </c>
      <c r="F332" s="211" t="s">
        <v>909</v>
      </c>
      <c r="G332" s="212" t="s">
        <v>290</v>
      </c>
      <c r="H332" s="213">
        <v>1</v>
      </c>
      <c r="I332" s="214"/>
      <c r="J332" s="215">
        <f>ROUND(I332*H332,2)</f>
        <v>0</v>
      </c>
      <c r="K332" s="211" t="s">
        <v>1</v>
      </c>
      <c r="L332" s="43"/>
      <c r="M332" s="216" t="s">
        <v>1</v>
      </c>
      <c r="N332" s="217" t="s">
        <v>51</v>
      </c>
      <c r="O332" s="79"/>
      <c r="P332" s="218">
        <f>O332*H332</f>
        <v>0</v>
      </c>
      <c r="Q332" s="218">
        <v>0</v>
      </c>
      <c r="R332" s="218">
        <f>Q332*H332</f>
        <v>0</v>
      </c>
      <c r="S332" s="218">
        <v>0</v>
      </c>
      <c r="T332" s="219">
        <f>S332*H332</f>
        <v>0</v>
      </c>
      <c r="AR332" s="16" t="s">
        <v>195</v>
      </c>
      <c r="AT332" s="16" t="s">
        <v>143</v>
      </c>
      <c r="AU332" s="16" t="s">
        <v>89</v>
      </c>
      <c r="AY332" s="16" t="s">
        <v>140</v>
      </c>
      <c r="BE332" s="220">
        <f>IF(N332="základní",J332,0)</f>
        <v>0</v>
      </c>
      <c r="BF332" s="220">
        <f>IF(N332="snížená",J332,0)</f>
        <v>0</v>
      </c>
      <c r="BG332" s="220">
        <f>IF(N332="zákl. přenesená",J332,0)</f>
        <v>0</v>
      </c>
      <c r="BH332" s="220">
        <f>IF(N332="sníž. přenesená",J332,0)</f>
        <v>0</v>
      </c>
      <c r="BI332" s="220">
        <f>IF(N332="nulová",J332,0)</f>
        <v>0</v>
      </c>
      <c r="BJ332" s="16" t="s">
        <v>23</v>
      </c>
      <c r="BK332" s="220">
        <f>ROUND(I332*H332,2)</f>
        <v>0</v>
      </c>
      <c r="BL332" s="16" t="s">
        <v>195</v>
      </c>
      <c r="BM332" s="16" t="s">
        <v>910</v>
      </c>
    </row>
    <row r="333" s="1" customFormat="1" ht="22.5" customHeight="1">
      <c r="B333" s="38"/>
      <c r="C333" s="209" t="s">
        <v>911</v>
      </c>
      <c r="D333" s="209" t="s">
        <v>143</v>
      </c>
      <c r="E333" s="210" t="s">
        <v>912</v>
      </c>
      <c r="F333" s="211" t="s">
        <v>913</v>
      </c>
      <c r="G333" s="212" t="s">
        <v>290</v>
      </c>
      <c r="H333" s="213">
        <v>1</v>
      </c>
      <c r="I333" s="214"/>
      <c r="J333" s="215">
        <f>ROUND(I333*H333,2)</f>
        <v>0</v>
      </c>
      <c r="K333" s="211" t="s">
        <v>1</v>
      </c>
      <c r="L333" s="43"/>
      <c r="M333" s="216" t="s">
        <v>1</v>
      </c>
      <c r="N333" s="217" t="s">
        <v>51</v>
      </c>
      <c r="O333" s="79"/>
      <c r="P333" s="218">
        <f>O333*H333</f>
        <v>0</v>
      </c>
      <c r="Q333" s="218">
        <v>0</v>
      </c>
      <c r="R333" s="218">
        <f>Q333*H333</f>
        <v>0</v>
      </c>
      <c r="S333" s="218">
        <v>0</v>
      </c>
      <c r="T333" s="219">
        <f>S333*H333</f>
        <v>0</v>
      </c>
      <c r="AR333" s="16" t="s">
        <v>195</v>
      </c>
      <c r="AT333" s="16" t="s">
        <v>143</v>
      </c>
      <c r="AU333" s="16" t="s">
        <v>89</v>
      </c>
      <c r="AY333" s="16" t="s">
        <v>140</v>
      </c>
      <c r="BE333" s="220">
        <f>IF(N333="základní",J333,0)</f>
        <v>0</v>
      </c>
      <c r="BF333" s="220">
        <f>IF(N333="snížená",J333,0)</f>
        <v>0</v>
      </c>
      <c r="BG333" s="220">
        <f>IF(N333="zákl. přenesená",J333,0)</f>
        <v>0</v>
      </c>
      <c r="BH333" s="220">
        <f>IF(N333="sníž. přenesená",J333,0)</f>
        <v>0</v>
      </c>
      <c r="BI333" s="220">
        <f>IF(N333="nulová",J333,0)</f>
        <v>0</v>
      </c>
      <c r="BJ333" s="16" t="s">
        <v>23</v>
      </c>
      <c r="BK333" s="220">
        <f>ROUND(I333*H333,2)</f>
        <v>0</v>
      </c>
      <c r="BL333" s="16" t="s">
        <v>195</v>
      </c>
      <c r="BM333" s="16" t="s">
        <v>914</v>
      </c>
    </row>
    <row r="334" s="1" customFormat="1" ht="22.5" customHeight="1">
      <c r="B334" s="38"/>
      <c r="C334" s="209" t="s">
        <v>915</v>
      </c>
      <c r="D334" s="209" t="s">
        <v>143</v>
      </c>
      <c r="E334" s="210" t="s">
        <v>916</v>
      </c>
      <c r="F334" s="211" t="s">
        <v>917</v>
      </c>
      <c r="G334" s="212" t="s">
        <v>290</v>
      </c>
      <c r="H334" s="213">
        <v>4</v>
      </c>
      <c r="I334" s="214"/>
      <c r="J334" s="215">
        <f>ROUND(I334*H334,2)</f>
        <v>0</v>
      </c>
      <c r="K334" s="211" t="s">
        <v>1</v>
      </c>
      <c r="L334" s="43"/>
      <c r="M334" s="216" t="s">
        <v>1</v>
      </c>
      <c r="N334" s="217" t="s">
        <v>51</v>
      </c>
      <c r="O334" s="79"/>
      <c r="P334" s="218">
        <f>O334*H334</f>
        <v>0</v>
      </c>
      <c r="Q334" s="218">
        <v>0</v>
      </c>
      <c r="R334" s="218">
        <f>Q334*H334</f>
        <v>0</v>
      </c>
      <c r="S334" s="218">
        <v>0</v>
      </c>
      <c r="T334" s="219">
        <f>S334*H334</f>
        <v>0</v>
      </c>
      <c r="AR334" s="16" t="s">
        <v>195</v>
      </c>
      <c r="AT334" s="16" t="s">
        <v>143</v>
      </c>
      <c r="AU334" s="16" t="s">
        <v>89</v>
      </c>
      <c r="AY334" s="16" t="s">
        <v>140</v>
      </c>
      <c r="BE334" s="220">
        <f>IF(N334="základní",J334,0)</f>
        <v>0</v>
      </c>
      <c r="BF334" s="220">
        <f>IF(N334="snížená",J334,0)</f>
        <v>0</v>
      </c>
      <c r="BG334" s="220">
        <f>IF(N334="zákl. přenesená",J334,0)</f>
        <v>0</v>
      </c>
      <c r="BH334" s="220">
        <f>IF(N334="sníž. přenesená",J334,0)</f>
        <v>0</v>
      </c>
      <c r="BI334" s="220">
        <f>IF(N334="nulová",J334,0)</f>
        <v>0</v>
      </c>
      <c r="BJ334" s="16" t="s">
        <v>23</v>
      </c>
      <c r="BK334" s="220">
        <f>ROUND(I334*H334,2)</f>
        <v>0</v>
      </c>
      <c r="BL334" s="16" t="s">
        <v>195</v>
      </c>
      <c r="BM334" s="16" t="s">
        <v>918</v>
      </c>
    </row>
    <row r="335" s="1" customFormat="1" ht="22.5" customHeight="1">
      <c r="B335" s="38"/>
      <c r="C335" s="209" t="s">
        <v>919</v>
      </c>
      <c r="D335" s="209" t="s">
        <v>143</v>
      </c>
      <c r="E335" s="210" t="s">
        <v>920</v>
      </c>
      <c r="F335" s="211" t="s">
        <v>921</v>
      </c>
      <c r="G335" s="212" t="s">
        <v>290</v>
      </c>
      <c r="H335" s="213">
        <v>1</v>
      </c>
      <c r="I335" s="214"/>
      <c r="J335" s="215">
        <f>ROUND(I335*H335,2)</f>
        <v>0</v>
      </c>
      <c r="K335" s="211" t="s">
        <v>1</v>
      </c>
      <c r="L335" s="43"/>
      <c r="M335" s="216" t="s">
        <v>1</v>
      </c>
      <c r="N335" s="217" t="s">
        <v>51</v>
      </c>
      <c r="O335" s="79"/>
      <c r="P335" s="218">
        <f>O335*H335</f>
        <v>0</v>
      </c>
      <c r="Q335" s="218">
        <v>0</v>
      </c>
      <c r="R335" s="218">
        <f>Q335*H335</f>
        <v>0</v>
      </c>
      <c r="S335" s="218">
        <v>0</v>
      </c>
      <c r="T335" s="219">
        <f>S335*H335</f>
        <v>0</v>
      </c>
      <c r="AR335" s="16" t="s">
        <v>195</v>
      </c>
      <c r="AT335" s="16" t="s">
        <v>143</v>
      </c>
      <c r="AU335" s="16" t="s">
        <v>89</v>
      </c>
      <c r="AY335" s="16" t="s">
        <v>140</v>
      </c>
      <c r="BE335" s="220">
        <f>IF(N335="základní",J335,0)</f>
        <v>0</v>
      </c>
      <c r="BF335" s="220">
        <f>IF(N335="snížená",J335,0)</f>
        <v>0</v>
      </c>
      <c r="BG335" s="220">
        <f>IF(N335="zákl. přenesená",J335,0)</f>
        <v>0</v>
      </c>
      <c r="BH335" s="220">
        <f>IF(N335="sníž. přenesená",J335,0)</f>
        <v>0</v>
      </c>
      <c r="BI335" s="220">
        <f>IF(N335="nulová",J335,0)</f>
        <v>0</v>
      </c>
      <c r="BJ335" s="16" t="s">
        <v>23</v>
      </c>
      <c r="BK335" s="220">
        <f>ROUND(I335*H335,2)</f>
        <v>0</v>
      </c>
      <c r="BL335" s="16" t="s">
        <v>195</v>
      </c>
      <c r="BM335" s="16" t="s">
        <v>922</v>
      </c>
    </row>
    <row r="336" s="1" customFormat="1" ht="22.5" customHeight="1">
      <c r="B336" s="38"/>
      <c r="C336" s="209" t="s">
        <v>923</v>
      </c>
      <c r="D336" s="209" t="s">
        <v>143</v>
      </c>
      <c r="E336" s="210" t="s">
        <v>924</v>
      </c>
      <c r="F336" s="211" t="s">
        <v>925</v>
      </c>
      <c r="G336" s="212" t="s">
        <v>290</v>
      </c>
      <c r="H336" s="213">
        <v>1</v>
      </c>
      <c r="I336" s="214"/>
      <c r="J336" s="215">
        <f>ROUND(I336*H336,2)</f>
        <v>0</v>
      </c>
      <c r="K336" s="211" t="s">
        <v>1</v>
      </c>
      <c r="L336" s="43"/>
      <c r="M336" s="216" t="s">
        <v>1</v>
      </c>
      <c r="N336" s="217" t="s">
        <v>51</v>
      </c>
      <c r="O336" s="79"/>
      <c r="P336" s="218">
        <f>O336*H336</f>
        <v>0</v>
      </c>
      <c r="Q336" s="218">
        <v>0</v>
      </c>
      <c r="R336" s="218">
        <f>Q336*H336</f>
        <v>0</v>
      </c>
      <c r="S336" s="218">
        <v>0</v>
      </c>
      <c r="T336" s="219">
        <f>S336*H336</f>
        <v>0</v>
      </c>
      <c r="AR336" s="16" t="s">
        <v>195</v>
      </c>
      <c r="AT336" s="16" t="s">
        <v>143</v>
      </c>
      <c r="AU336" s="16" t="s">
        <v>89</v>
      </c>
      <c r="AY336" s="16" t="s">
        <v>140</v>
      </c>
      <c r="BE336" s="220">
        <f>IF(N336="základní",J336,0)</f>
        <v>0</v>
      </c>
      <c r="BF336" s="220">
        <f>IF(N336="snížená",J336,0)</f>
        <v>0</v>
      </c>
      <c r="BG336" s="220">
        <f>IF(N336="zákl. přenesená",J336,0)</f>
        <v>0</v>
      </c>
      <c r="BH336" s="220">
        <f>IF(N336="sníž. přenesená",J336,0)</f>
        <v>0</v>
      </c>
      <c r="BI336" s="220">
        <f>IF(N336="nulová",J336,0)</f>
        <v>0</v>
      </c>
      <c r="BJ336" s="16" t="s">
        <v>23</v>
      </c>
      <c r="BK336" s="220">
        <f>ROUND(I336*H336,2)</f>
        <v>0</v>
      </c>
      <c r="BL336" s="16" t="s">
        <v>195</v>
      </c>
      <c r="BM336" s="16" t="s">
        <v>926</v>
      </c>
    </row>
    <row r="337" s="1" customFormat="1" ht="22.5" customHeight="1">
      <c r="B337" s="38"/>
      <c r="C337" s="209" t="s">
        <v>927</v>
      </c>
      <c r="D337" s="209" t="s">
        <v>143</v>
      </c>
      <c r="E337" s="210" t="s">
        <v>928</v>
      </c>
      <c r="F337" s="211" t="s">
        <v>929</v>
      </c>
      <c r="G337" s="212" t="s">
        <v>290</v>
      </c>
      <c r="H337" s="213">
        <v>1</v>
      </c>
      <c r="I337" s="214"/>
      <c r="J337" s="215">
        <f>ROUND(I337*H337,2)</f>
        <v>0</v>
      </c>
      <c r="K337" s="211" t="s">
        <v>1</v>
      </c>
      <c r="L337" s="43"/>
      <c r="M337" s="216" t="s">
        <v>1</v>
      </c>
      <c r="N337" s="217" t="s">
        <v>51</v>
      </c>
      <c r="O337" s="79"/>
      <c r="P337" s="218">
        <f>O337*H337</f>
        <v>0</v>
      </c>
      <c r="Q337" s="218">
        <v>0</v>
      </c>
      <c r="R337" s="218">
        <f>Q337*H337</f>
        <v>0</v>
      </c>
      <c r="S337" s="218">
        <v>0</v>
      </c>
      <c r="T337" s="219">
        <f>S337*H337</f>
        <v>0</v>
      </c>
      <c r="AR337" s="16" t="s">
        <v>195</v>
      </c>
      <c r="AT337" s="16" t="s">
        <v>143</v>
      </c>
      <c r="AU337" s="16" t="s">
        <v>89</v>
      </c>
      <c r="AY337" s="16" t="s">
        <v>140</v>
      </c>
      <c r="BE337" s="220">
        <f>IF(N337="základní",J337,0)</f>
        <v>0</v>
      </c>
      <c r="BF337" s="220">
        <f>IF(N337="snížená",J337,0)</f>
        <v>0</v>
      </c>
      <c r="BG337" s="220">
        <f>IF(N337="zákl. přenesená",J337,0)</f>
        <v>0</v>
      </c>
      <c r="BH337" s="220">
        <f>IF(N337="sníž. přenesená",J337,0)</f>
        <v>0</v>
      </c>
      <c r="BI337" s="220">
        <f>IF(N337="nulová",J337,0)</f>
        <v>0</v>
      </c>
      <c r="BJ337" s="16" t="s">
        <v>23</v>
      </c>
      <c r="BK337" s="220">
        <f>ROUND(I337*H337,2)</f>
        <v>0</v>
      </c>
      <c r="BL337" s="16" t="s">
        <v>195</v>
      </c>
      <c r="BM337" s="16" t="s">
        <v>930</v>
      </c>
    </row>
    <row r="338" s="1" customFormat="1" ht="22.5" customHeight="1">
      <c r="B338" s="38"/>
      <c r="C338" s="209" t="s">
        <v>931</v>
      </c>
      <c r="D338" s="209" t="s">
        <v>143</v>
      </c>
      <c r="E338" s="210" t="s">
        <v>932</v>
      </c>
      <c r="F338" s="211" t="s">
        <v>933</v>
      </c>
      <c r="G338" s="212" t="s">
        <v>290</v>
      </c>
      <c r="H338" s="213">
        <v>1</v>
      </c>
      <c r="I338" s="214"/>
      <c r="J338" s="215">
        <f>ROUND(I338*H338,2)</f>
        <v>0</v>
      </c>
      <c r="K338" s="211" t="s">
        <v>1</v>
      </c>
      <c r="L338" s="43"/>
      <c r="M338" s="216" t="s">
        <v>1</v>
      </c>
      <c r="N338" s="217" t="s">
        <v>51</v>
      </c>
      <c r="O338" s="79"/>
      <c r="P338" s="218">
        <f>O338*H338</f>
        <v>0</v>
      </c>
      <c r="Q338" s="218">
        <v>0</v>
      </c>
      <c r="R338" s="218">
        <f>Q338*H338</f>
        <v>0</v>
      </c>
      <c r="S338" s="218">
        <v>0</v>
      </c>
      <c r="T338" s="219">
        <f>S338*H338</f>
        <v>0</v>
      </c>
      <c r="AR338" s="16" t="s">
        <v>195</v>
      </c>
      <c r="AT338" s="16" t="s">
        <v>143</v>
      </c>
      <c r="AU338" s="16" t="s">
        <v>89</v>
      </c>
      <c r="AY338" s="16" t="s">
        <v>140</v>
      </c>
      <c r="BE338" s="220">
        <f>IF(N338="základní",J338,0)</f>
        <v>0</v>
      </c>
      <c r="BF338" s="220">
        <f>IF(N338="snížená",J338,0)</f>
        <v>0</v>
      </c>
      <c r="BG338" s="220">
        <f>IF(N338="zákl. přenesená",J338,0)</f>
        <v>0</v>
      </c>
      <c r="BH338" s="220">
        <f>IF(N338="sníž. přenesená",J338,0)</f>
        <v>0</v>
      </c>
      <c r="BI338" s="220">
        <f>IF(N338="nulová",J338,0)</f>
        <v>0</v>
      </c>
      <c r="BJ338" s="16" t="s">
        <v>23</v>
      </c>
      <c r="BK338" s="220">
        <f>ROUND(I338*H338,2)</f>
        <v>0</v>
      </c>
      <c r="BL338" s="16" t="s">
        <v>195</v>
      </c>
      <c r="BM338" s="16" t="s">
        <v>934</v>
      </c>
    </row>
    <row r="339" s="1" customFormat="1" ht="22.5" customHeight="1">
      <c r="B339" s="38"/>
      <c r="C339" s="209" t="s">
        <v>935</v>
      </c>
      <c r="D339" s="209" t="s">
        <v>143</v>
      </c>
      <c r="E339" s="210" t="s">
        <v>936</v>
      </c>
      <c r="F339" s="211" t="s">
        <v>937</v>
      </c>
      <c r="G339" s="212" t="s">
        <v>290</v>
      </c>
      <c r="H339" s="213">
        <v>1</v>
      </c>
      <c r="I339" s="214"/>
      <c r="J339" s="215">
        <f>ROUND(I339*H339,2)</f>
        <v>0</v>
      </c>
      <c r="K339" s="211" t="s">
        <v>1</v>
      </c>
      <c r="L339" s="43"/>
      <c r="M339" s="216" t="s">
        <v>1</v>
      </c>
      <c r="N339" s="217" t="s">
        <v>51</v>
      </c>
      <c r="O339" s="79"/>
      <c r="P339" s="218">
        <f>O339*H339</f>
        <v>0</v>
      </c>
      <c r="Q339" s="218">
        <v>0</v>
      </c>
      <c r="R339" s="218">
        <f>Q339*H339</f>
        <v>0</v>
      </c>
      <c r="S339" s="218">
        <v>0</v>
      </c>
      <c r="T339" s="219">
        <f>S339*H339</f>
        <v>0</v>
      </c>
      <c r="AR339" s="16" t="s">
        <v>195</v>
      </c>
      <c r="AT339" s="16" t="s">
        <v>143</v>
      </c>
      <c r="AU339" s="16" t="s">
        <v>89</v>
      </c>
      <c r="AY339" s="16" t="s">
        <v>140</v>
      </c>
      <c r="BE339" s="220">
        <f>IF(N339="základní",J339,0)</f>
        <v>0</v>
      </c>
      <c r="BF339" s="220">
        <f>IF(N339="snížená",J339,0)</f>
        <v>0</v>
      </c>
      <c r="BG339" s="220">
        <f>IF(N339="zákl. přenesená",J339,0)</f>
        <v>0</v>
      </c>
      <c r="BH339" s="220">
        <f>IF(N339="sníž. přenesená",J339,0)</f>
        <v>0</v>
      </c>
      <c r="BI339" s="220">
        <f>IF(N339="nulová",J339,0)</f>
        <v>0</v>
      </c>
      <c r="BJ339" s="16" t="s">
        <v>23</v>
      </c>
      <c r="BK339" s="220">
        <f>ROUND(I339*H339,2)</f>
        <v>0</v>
      </c>
      <c r="BL339" s="16" t="s">
        <v>195</v>
      </c>
      <c r="BM339" s="16" t="s">
        <v>938</v>
      </c>
    </row>
    <row r="340" s="1" customFormat="1" ht="22.5" customHeight="1">
      <c r="B340" s="38"/>
      <c r="C340" s="209" t="s">
        <v>939</v>
      </c>
      <c r="D340" s="209" t="s">
        <v>143</v>
      </c>
      <c r="E340" s="210" t="s">
        <v>940</v>
      </c>
      <c r="F340" s="211" t="s">
        <v>941</v>
      </c>
      <c r="G340" s="212" t="s">
        <v>290</v>
      </c>
      <c r="H340" s="213">
        <v>1</v>
      </c>
      <c r="I340" s="214"/>
      <c r="J340" s="215">
        <f>ROUND(I340*H340,2)</f>
        <v>0</v>
      </c>
      <c r="K340" s="211" t="s">
        <v>1</v>
      </c>
      <c r="L340" s="43"/>
      <c r="M340" s="216" t="s">
        <v>1</v>
      </c>
      <c r="N340" s="217" t="s">
        <v>51</v>
      </c>
      <c r="O340" s="79"/>
      <c r="P340" s="218">
        <f>O340*H340</f>
        <v>0</v>
      </c>
      <c r="Q340" s="218">
        <v>0</v>
      </c>
      <c r="R340" s="218">
        <f>Q340*H340</f>
        <v>0</v>
      </c>
      <c r="S340" s="218">
        <v>0</v>
      </c>
      <c r="T340" s="219">
        <f>S340*H340</f>
        <v>0</v>
      </c>
      <c r="AR340" s="16" t="s">
        <v>195</v>
      </c>
      <c r="AT340" s="16" t="s">
        <v>143</v>
      </c>
      <c r="AU340" s="16" t="s">
        <v>89</v>
      </c>
      <c r="AY340" s="16" t="s">
        <v>140</v>
      </c>
      <c r="BE340" s="220">
        <f>IF(N340="základní",J340,0)</f>
        <v>0</v>
      </c>
      <c r="BF340" s="220">
        <f>IF(N340="snížená",J340,0)</f>
        <v>0</v>
      </c>
      <c r="BG340" s="220">
        <f>IF(N340="zákl. přenesená",J340,0)</f>
        <v>0</v>
      </c>
      <c r="BH340" s="220">
        <f>IF(N340="sníž. přenesená",J340,0)</f>
        <v>0</v>
      </c>
      <c r="BI340" s="220">
        <f>IF(N340="nulová",J340,0)</f>
        <v>0</v>
      </c>
      <c r="BJ340" s="16" t="s">
        <v>23</v>
      </c>
      <c r="BK340" s="220">
        <f>ROUND(I340*H340,2)</f>
        <v>0</v>
      </c>
      <c r="BL340" s="16" t="s">
        <v>195</v>
      </c>
      <c r="BM340" s="16" t="s">
        <v>942</v>
      </c>
    </row>
    <row r="341" s="1" customFormat="1" ht="22.5" customHeight="1">
      <c r="B341" s="38"/>
      <c r="C341" s="209" t="s">
        <v>943</v>
      </c>
      <c r="D341" s="209" t="s">
        <v>143</v>
      </c>
      <c r="E341" s="210" t="s">
        <v>944</v>
      </c>
      <c r="F341" s="211" t="s">
        <v>945</v>
      </c>
      <c r="G341" s="212" t="s">
        <v>290</v>
      </c>
      <c r="H341" s="213">
        <v>1</v>
      </c>
      <c r="I341" s="214"/>
      <c r="J341" s="215">
        <f>ROUND(I341*H341,2)</f>
        <v>0</v>
      </c>
      <c r="K341" s="211" t="s">
        <v>1</v>
      </c>
      <c r="L341" s="43"/>
      <c r="M341" s="216" t="s">
        <v>1</v>
      </c>
      <c r="N341" s="217" t="s">
        <v>51</v>
      </c>
      <c r="O341" s="79"/>
      <c r="P341" s="218">
        <f>O341*H341</f>
        <v>0</v>
      </c>
      <c r="Q341" s="218">
        <v>0</v>
      </c>
      <c r="R341" s="218">
        <f>Q341*H341</f>
        <v>0</v>
      </c>
      <c r="S341" s="218">
        <v>0</v>
      </c>
      <c r="T341" s="219">
        <f>S341*H341</f>
        <v>0</v>
      </c>
      <c r="AR341" s="16" t="s">
        <v>195</v>
      </c>
      <c r="AT341" s="16" t="s">
        <v>143</v>
      </c>
      <c r="AU341" s="16" t="s">
        <v>89</v>
      </c>
      <c r="AY341" s="16" t="s">
        <v>140</v>
      </c>
      <c r="BE341" s="220">
        <f>IF(N341="základní",J341,0)</f>
        <v>0</v>
      </c>
      <c r="BF341" s="220">
        <f>IF(N341="snížená",J341,0)</f>
        <v>0</v>
      </c>
      <c r="BG341" s="220">
        <f>IF(N341="zákl. přenesená",J341,0)</f>
        <v>0</v>
      </c>
      <c r="BH341" s="220">
        <f>IF(N341="sníž. přenesená",J341,0)</f>
        <v>0</v>
      </c>
      <c r="BI341" s="220">
        <f>IF(N341="nulová",J341,0)</f>
        <v>0</v>
      </c>
      <c r="BJ341" s="16" t="s">
        <v>23</v>
      </c>
      <c r="BK341" s="220">
        <f>ROUND(I341*H341,2)</f>
        <v>0</v>
      </c>
      <c r="BL341" s="16" t="s">
        <v>195</v>
      </c>
      <c r="BM341" s="16" t="s">
        <v>946</v>
      </c>
    </row>
    <row r="342" s="1" customFormat="1" ht="22.5" customHeight="1">
      <c r="B342" s="38"/>
      <c r="C342" s="209" t="s">
        <v>947</v>
      </c>
      <c r="D342" s="209" t="s">
        <v>143</v>
      </c>
      <c r="E342" s="210" t="s">
        <v>948</v>
      </c>
      <c r="F342" s="211" t="s">
        <v>949</v>
      </c>
      <c r="G342" s="212" t="s">
        <v>290</v>
      </c>
      <c r="H342" s="213">
        <v>3</v>
      </c>
      <c r="I342" s="214"/>
      <c r="J342" s="215">
        <f>ROUND(I342*H342,2)</f>
        <v>0</v>
      </c>
      <c r="K342" s="211" t="s">
        <v>1</v>
      </c>
      <c r="L342" s="43"/>
      <c r="M342" s="216" t="s">
        <v>1</v>
      </c>
      <c r="N342" s="217" t="s">
        <v>51</v>
      </c>
      <c r="O342" s="79"/>
      <c r="P342" s="218">
        <f>O342*H342</f>
        <v>0</v>
      </c>
      <c r="Q342" s="218">
        <v>0</v>
      </c>
      <c r="R342" s="218">
        <f>Q342*H342</f>
        <v>0</v>
      </c>
      <c r="S342" s="218">
        <v>0</v>
      </c>
      <c r="T342" s="219">
        <f>S342*H342</f>
        <v>0</v>
      </c>
      <c r="AR342" s="16" t="s">
        <v>195</v>
      </c>
      <c r="AT342" s="16" t="s">
        <v>143</v>
      </c>
      <c r="AU342" s="16" t="s">
        <v>89</v>
      </c>
      <c r="AY342" s="16" t="s">
        <v>140</v>
      </c>
      <c r="BE342" s="220">
        <f>IF(N342="základní",J342,0)</f>
        <v>0</v>
      </c>
      <c r="BF342" s="220">
        <f>IF(N342="snížená",J342,0)</f>
        <v>0</v>
      </c>
      <c r="BG342" s="220">
        <f>IF(N342="zákl. přenesená",J342,0)</f>
        <v>0</v>
      </c>
      <c r="BH342" s="220">
        <f>IF(N342="sníž. přenesená",J342,0)</f>
        <v>0</v>
      </c>
      <c r="BI342" s="220">
        <f>IF(N342="nulová",J342,0)</f>
        <v>0</v>
      </c>
      <c r="BJ342" s="16" t="s">
        <v>23</v>
      </c>
      <c r="BK342" s="220">
        <f>ROUND(I342*H342,2)</f>
        <v>0</v>
      </c>
      <c r="BL342" s="16" t="s">
        <v>195</v>
      </c>
      <c r="BM342" s="16" t="s">
        <v>950</v>
      </c>
    </row>
    <row r="343" s="1" customFormat="1" ht="22.5" customHeight="1">
      <c r="B343" s="38"/>
      <c r="C343" s="209" t="s">
        <v>951</v>
      </c>
      <c r="D343" s="209" t="s">
        <v>143</v>
      </c>
      <c r="E343" s="210" t="s">
        <v>952</v>
      </c>
      <c r="F343" s="211" t="s">
        <v>953</v>
      </c>
      <c r="G343" s="212" t="s">
        <v>290</v>
      </c>
      <c r="H343" s="213">
        <v>2</v>
      </c>
      <c r="I343" s="214"/>
      <c r="J343" s="215">
        <f>ROUND(I343*H343,2)</f>
        <v>0</v>
      </c>
      <c r="K343" s="211" t="s">
        <v>1</v>
      </c>
      <c r="L343" s="43"/>
      <c r="M343" s="216" t="s">
        <v>1</v>
      </c>
      <c r="N343" s="217" t="s">
        <v>51</v>
      </c>
      <c r="O343" s="79"/>
      <c r="P343" s="218">
        <f>O343*H343</f>
        <v>0</v>
      </c>
      <c r="Q343" s="218">
        <v>0</v>
      </c>
      <c r="R343" s="218">
        <f>Q343*H343</f>
        <v>0</v>
      </c>
      <c r="S343" s="218">
        <v>0</v>
      </c>
      <c r="T343" s="219">
        <f>S343*H343</f>
        <v>0</v>
      </c>
      <c r="AR343" s="16" t="s">
        <v>195</v>
      </c>
      <c r="AT343" s="16" t="s">
        <v>143</v>
      </c>
      <c r="AU343" s="16" t="s">
        <v>89</v>
      </c>
      <c r="AY343" s="16" t="s">
        <v>140</v>
      </c>
      <c r="BE343" s="220">
        <f>IF(N343="základní",J343,0)</f>
        <v>0</v>
      </c>
      <c r="BF343" s="220">
        <f>IF(N343="snížená",J343,0)</f>
        <v>0</v>
      </c>
      <c r="BG343" s="220">
        <f>IF(N343="zákl. přenesená",J343,0)</f>
        <v>0</v>
      </c>
      <c r="BH343" s="220">
        <f>IF(N343="sníž. přenesená",J343,0)</f>
        <v>0</v>
      </c>
      <c r="BI343" s="220">
        <f>IF(N343="nulová",J343,0)</f>
        <v>0</v>
      </c>
      <c r="BJ343" s="16" t="s">
        <v>23</v>
      </c>
      <c r="BK343" s="220">
        <f>ROUND(I343*H343,2)</f>
        <v>0</v>
      </c>
      <c r="BL343" s="16" t="s">
        <v>195</v>
      </c>
      <c r="BM343" s="16" t="s">
        <v>954</v>
      </c>
    </row>
    <row r="344" s="1" customFormat="1" ht="22.5" customHeight="1">
      <c r="B344" s="38"/>
      <c r="C344" s="209" t="s">
        <v>955</v>
      </c>
      <c r="D344" s="209" t="s">
        <v>143</v>
      </c>
      <c r="E344" s="210" t="s">
        <v>956</v>
      </c>
      <c r="F344" s="211" t="s">
        <v>957</v>
      </c>
      <c r="G344" s="212" t="s">
        <v>290</v>
      </c>
      <c r="H344" s="213">
        <v>1</v>
      </c>
      <c r="I344" s="214"/>
      <c r="J344" s="215">
        <f>ROUND(I344*H344,2)</f>
        <v>0</v>
      </c>
      <c r="K344" s="211" t="s">
        <v>1</v>
      </c>
      <c r="L344" s="43"/>
      <c r="M344" s="216" t="s">
        <v>1</v>
      </c>
      <c r="N344" s="217" t="s">
        <v>51</v>
      </c>
      <c r="O344" s="79"/>
      <c r="P344" s="218">
        <f>O344*H344</f>
        <v>0</v>
      </c>
      <c r="Q344" s="218">
        <v>0</v>
      </c>
      <c r="R344" s="218">
        <f>Q344*H344</f>
        <v>0</v>
      </c>
      <c r="S344" s="218">
        <v>0</v>
      </c>
      <c r="T344" s="219">
        <f>S344*H344</f>
        <v>0</v>
      </c>
      <c r="AR344" s="16" t="s">
        <v>195</v>
      </c>
      <c r="AT344" s="16" t="s">
        <v>143</v>
      </c>
      <c r="AU344" s="16" t="s">
        <v>89</v>
      </c>
      <c r="AY344" s="16" t="s">
        <v>140</v>
      </c>
      <c r="BE344" s="220">
        <f>IF(N344="základní",J344,0)</f>
        <v>0</v>
      </c>
      <c r="BF344" s="220">
        <f>IF(N344="snížená",J344,0)</f>
        <v>0</v>
      </c>
      <c r="BG344" s="220">
        <f>IF(N344="zákl. přenesená",J344,0)</f>
        <v>0</v>
      </c>
      <c r="BH344" s="220">
        <f>IF(N344="sníž. přenesená",J344,0)</f>
        <v>0</v>
      </c>
      <c r="BI344" s="220">
        <f>IF(N344="nulová",J344,0)</f>
        <v>0</v>
      </c>
      <c r="BJ344" s="16" t="s">
        <v>23</v>
      </c>
      <c r="BK344" s="220">
        <f>ROUND(I344*H344,2)</f>
        <v>0</v>
      </c>
      <c r="BL344" s="16" t="s">
        <v>195</v>
      </c>
      <c r="BM344" s="16" t="s">
        <v>958</v>
      </c>
    </row>
    <row r="345" s="1" customFormat="1" ht="22.5" customHeight="1">
      <c r="B345" s="38"/>
      <c r="C345" s="209" t="s">
        <v>959</v>
      </c>
      <c r="D345" s="209" t="s">
        <v>143</v>
      </c>
      <c r="E345" s="210" t="s">
        <v>960</v>
      </c>
      <c r="F345" s="211" t="s">
        <v>961</v>
      </c>
      <c r="G345" s="212" t="s">
        <v>290</v>
      </c>
      <c r="H345" s="213">
        <v>1</v>
      </c>
      <c r="I345" s="214"/>
      <c r="J345" s="215">
        <f>ROUND(I345*H345,2)</f>
        <v>0</v>
      </c>
      <c r="K345" s="211" t="s">
        <v>1</v>
      </c>
      <c r="L345" s="43"/>
      <c r="M345" s="216" t="s">
        <v>1</v>
      </c>
      <c r="N345" s="217" t="s">
        <v>51</v>
      </c>
      <c r="O345" s="79"/>
      <c r="P345" s="218">
        <f>O345*H345</f>
        <v>0</v>
      </c>
      <c r="Q345" s="218">
        <v>0</v>
      </c>
      <c r="R345" s="218">
        <f>Q345*H345</f>
        <v>0</v>
      </c>
      <c r="S345" s="218">
        <v>0</v>
      </c>
      <c r="T345" s="219">
        <f>S345*H345</f>
        <v>0</v>
      </c>
      <c r="AR345" s="16" t="s">
        <v>195</v>
      </c>
      <c r="AT345" s="16" t="s">
        <v>143</v>
      </c>
      <c r="AU345" s="16" t="s">
        <v>89</v>
      </c>
      <c r="AY345" s="16" t="s">
        <v>140</v>
      </c>
      <c r="BE345" s="220">
        <f>IF(N345="základní",J345,0)</f>
        <v>0</v>
      </c>
      <c r="BF345" s="220">
        <f>IF(N345="snížená",J345,0)</f>
        <v>0</v>
      </c>
      <c r="BG345" s="220">
        <f>IF(N345="zákl. přenesená",J345,0)</f>
        <v>0</v>
      </c>
      <c r="BH345" s="220">
        <f>IF(N345="sníž. přenesená",J345,0)</f>
        <v>0</v>
      </c>
      <c r="BI345" s="220">
        <f>IF(N345="nulová",J345,0)</f>
        <v>0</v>
      </c>
      <c r="BJ345" s="16" t="s">
        <v>23</v>
      </c>
      <c r="BK345" s="220">
        <f>ROUND(I345*H345,2)</f>
        <v>0</v>
      </c>
      <c r="BL345" s="16" t="s">
        <v>195</v>
      </c>
      <c r="BM345" s="16" t="s">
        <v>962</v>
      </c>
    </row>
    <row r="346" s="1" customFormat="1" ht="22.5" customHeight="1">
      <c r="B346" s="38"/>
      <c r="C346" s="209" t="s">
        <v>963</v>
      </c>
      <c r="D346" s="209" t="s">
        <v>143</v>
      </c>
      <c r="E346" s="210" t="s">
        <v>964</v>
      </c>
      <c r="F346" s="211" t="s">
        <v>965</v>
      </c>
      <c r="G346" s="212" t="s">
        <v>290</v>
      </c>
      <c r="H346" s="213">
        <v>1</v>
      </c>
      <c r="I346" s="214"/>
      <c r="J346" s="215">
        <f>ROUND(I346*H346,2)</f>
        <v>0</v>
      </c>
      <c r="K346" s="211" t="s">
        <v>1</v>
      </c>
      <c r="L346" s="43"/>
      <c r="M346" s="216" t="s">
        <v>1</v>
      </c>
      <c r="N346" s="217" t="s">
        <v>51</v>
      </c>
      <c r="O346" s="79"/>
      <c r="P346" s="218">
        <f>O346*H346</f>
        <v>0</v>
      </c>
      <c r="Q346" s="218">
        <v>0</v>
      </c>
      <c r="R346" s="218">
        <f>Q346*H346</f>
        <v>0</v>
      </c>
      <c r="S346" s="218">
        <v>0</v>
      </c>
      <c r="T346" s="219">
        <f>S346*H346</f>
        <v>0</v>
      </c>
      <c r="AR346" s="16" t="s">
        <v>195</v>
      </c>
      <c r="AT346" s="16" t="s">
        <v>143</v>
      </c>
      <c r="AU346" s="16" t="s">
        <v>89</v>
      </c>
      <c r="AY346" s="16" t="s">
        <v>140</v>
      </c>
      <c r="BE346" s="220">
        <f>IF(N346="základní",J346,0)</f>
        <v>0</v>
      </c>
      <c r="BF346" s="220">
        <f>IF(N346="snížená",J346,0)</f>
        <v>0</v>
      </c>
      <c r="BG346" s="220">
        <f>IF(N346="zákl. přenesená",J346,0)</f>
        <v>0</v>
      </c>
      <c r="BH346" s="220">
        <f>IF(N346="sníž. přenesená",J346,0)</f>
        <v>0</v>
      </c>
      <c r="BI346" s="220">
        <f>IF(N346="nulová",J346,0)</f>
        <v>0</v>
      </c>
      <c r="BJ346" s="16" t="s">
        <v>23</v>
      </c>
      <c r="BK346" s="220">
        <f>ROUND(I346*H346,2)</f>
        <v>0</v>
      </c>
      <c r="BL346" s="16" t="s">
        <v>195</v>
      </c>
      <c r="BM346" s="16" t="s">
        <v>966</v>
      </c>
    </row>
    <row r="347" s="1" customFormat="1" ht="22.5" customHeight="1">
      <c r="B347" s="38"/>
      <c r="C347" s="209" t="s">
        <v>967</v>
      </c>
      <c r="D347" s="209" t="s">
        <v>143</v>
      </c>
      <c r="E347" s="210" t="s">
        <v>968</v>
      </c>
      <c r="F347" s="211" t="s">
        <v>969</v>
      </c>
      <c r="G347" s="212" t="s">
        <v>290</v>
      </c>
      <c r="H347" s="213">
        <v>1</v>
      </c>
      <c r="I347" s="214"/>
      <c r="J347" s="215">
        <f>ROUND(I347*H347,2)</f>
        <v>0</v>
      </c>
      <c r="K347" s="211" t="s">
        <v>1</v>
      </c>
      <c r="L347" s="43"/>
      <c r="M347" s="216" t="s">
        <v>1</v>
      </c>
      <c r="N347" s="217" t="s">
        <v>51</v>
      </c>
      <c r="O347" s="79"/>
      <c r="P347" s="218">
        <f>O347*H347</f>
        <v>0</v>
      </c>
      <c r="Q347" s="218">
        <v>0</v>
      </c>
      <c r="R347" s="218">
        <f>Q347*H347</f>
        <v>0</v>
      </c>
      <c r="S347" s="218">
        <v>0</v>
      </c>
      <c r="T347" s="219">
        <f>S347*H347</f>
        <v>0</v>
      </c>
      <c r="AR347" s="16" t="s">
        <v>195</v>
      </c>
      <c r="AT347" s="16" t="s">
        <v>143</v>
      </c>
      <c r="AU347" s="16" t="s">
        <v>89</v>
      </c>
      <c r="AY347" s="16" t="s">
        <v>140</v>
      </c>
      <c r="BE347" s="220">
        <f>IF(N347="základní",J347,0)</f>
        <v>0</v>
      </c>
      <c r="BF347" s="220">
        <f>IF(N347="snížená",J347,0)</f>
        <v>0</v>
      </c>
      <c r="BG347" s="220">
        <f>IF(N347="zákl. přenesená",J347,0)</f>
        <v>0</v>
      </c>
      <c r="BH347" s="220">
        <f>IF(N347="sníž. přenesená",J347,0)</f>
        <v>0</v>
      </c>
      <c r="BI347" s="220">
        <f>IF(N347="nulová",J347,0)</f>
        <v>0</v>
      </c>
      <c r="BJ347" s="16" t="s">
        <v>23</v>
      </c>
      <c r="BK347" s="220">
        <f>ROUND(I347*H347,2)</f>
        <v>0</v>
      </c>
      <c r="BL347" s="16" t="s">
        <v>195</v>
      </c>
      <c r="BM347" s="16" t="s">
        <v>970</v>
      </c>
    </row>
    <row r="348" s="1" customFormat="1" ht="22.5" customHeight="1">
      <c r="B348" s="38"/>
      <c r="C348" s="209" t="s">
        <v>971</v>
      </c>
      <c r="D348" s="209" t="s">
        <v>143</v>
      </c>
      <c r="E348" s="210" t="s">
        <v>972</v>
      </c>
      <c r="F348" s="211" t="s">
        <v>973</v>
      </c>
      <c r="G348" s="212" t="s">
        <v>290</v>
      </c>
      <c r="H348" s="213">
        <v>2</v>
      </c>
      <c r="I348" s="214"/>
      <c r="J348" s="215">
        <f>ROUND(I348*H348,2)</f>
        <v>0</v>
      </c>
      <c r="K348" s="211" t="s">
        <v>1</v>
      </c>
      <c r="L348" s="43"/>
      <c r="M348" s="216" t="s">
        <v>1</v>
      </c>
      <c r="N348" s="217" t="s">
        <v>51</v>
      </c>
      <c r="O348" s="79"/>
      <c r="P348" s="218">
        <f>O348*H348</f>
        <v>0</v>
      </c>
      <c r="Q348" s="218">
        <v>0</v>
      </c>
      <c r="R348" s="218">
        <f>Q348*H348</f>
        <v>0</v>
      </c>
      <c r="S348" s="218">
        <v>0</v>
      </c>
      <c r="T348" s="219">
        <f>S348*H348</f>
        <v>0</v>
      </c>
      <c r="AR348" s="16" t="s">
        <v>195</v>
      </c>
      <c r="AT348" s="16" t="s">
        <v>143</v>
      </c>
      <c r="AU348" s="16" t="s">
        <v>89</v>
      </c>
      <c r="AY348" s="16" t="s">
        <v>140</v>
      </c>
      <c r="BE348" s="220">
        <f>IF(N348="základní",J348,0)</f>
        <v>0</v>
      </c>
      <c r="BF348" s="220">
        <f>IF(N348="snížená",J348,0)</f>
        <v>0</v>
      </c>
      <c r="BG348" s="220">
        <f>IF(N348="zákl. přenesená",J348,0)</f>
        <v>0</v>
      </c>
      <c r="BH348" s="220">
        <f>IF(N348="sníž. přenesená",J348,0)</f>
        <v>0</v>
      </c>
      <c r="BI348" s="220">
        <f>IF(N348="nulová",J348,0)</f>
        <v>0</v>
      </c>
      <c r="BJ348" s="16" t="s">
        <v>23</v>
      </c>
      <c r="BK348" s="220">
        <f>ROUND(I348*H348,2)</f>
        <v>0</v>
      </c>
      <c r="BL348" s="16" t="s">
        <v>195</v>
      </c>
      <c r="BM348" s="16" t="s">
        <v>974</v>
      </c>
    </row>
    <row r="349" s="1" customFormat="1" ht="22.5" customHeight="1">
      <c r="B349" s="38"/>
      <c r="C349" s="209" t="s">
        <v>975</v>
      </c>
      <c r="D349" s="209" t="s">
        <v>143</v>
      </c>
      <c r="E349" s="210" t="s">
        <v>976</v>
      </c>
      <c r="F349" s="211" t="s">
        <v>977</v>
      </c>
      <c r="G349" s="212" t="s">
        <v>290</v>
      </c>
      <c r="H349" s="213">
        <v>2</v>
      </c>
      <c r="I349" s="214"/>
      <c r="J349" s="215">
        <f>ROUND(I349*H349,2)</f>
        <v>0</v>
      </c>
      <c r="K349" s="211" t="s">
        <v>1</v>
      </c>
      <c r="L349" s="43"/>
      <c r="M349" s="216" t="s">
        <v>1</v>
      </c>
      <c r="N349" s="217" t="s">
        <v>51</v>
      </c>
      <c r="O349" s="79"/>
      <c r="P349" s="218">
        <f>O349*H349</f>
        <v>0</v>
      </c>
      <c r="Q349" s="218">
        <v>0</v>
      </c>
      <c r="R349" s="218">
        <f>Q349*H349</f>
        <v>0</v>
      </c>
      <c r="S349" s="218">
        <v>0</v>
      </c>
      <c r="T349" s="219">
        <f>S349*H349</f>
        <v>0</v>
      </c>
      <c r="AR349" s="16" t="s">
        <v>195</v>
      </c>
      <c r="AT349" s="16" t="s">
        <v>143</v>
      </c>
      <c r="AU349" s="16" t="s">
        <v>89</v>
      </c>
      <c r="AY349" s="16" t="s">
        <v>140</v>
      </c>
      <c r="BE349" s="220">
        <f>IF(N349="základní",J349,0)</f>
        <v>0</v>
      </c>
      <c r="BF349" s="220">
        <f>IF(N349="snížená",J349,0)</f>
        <v>0</v>
      </c>
      <c r="BG349" s="220">
        <f>IF(N349="zákl. přenesená",J349,0)</f>
        <v>0</v>
      </c>
      <c r="BH349" s="220">
        <f>IF(N349="sníž. přenesená",J349,0)</f>
        <v>0</v>
      </c>
      <c r="BI349" s="220">
        <f>IF(N349="nulová",J349,0)</f>
        <v>0</v>
      </c>
      <c r="BJ349" s="16" t="s">
        <v>23</v>
      </c>
      <c r="BK349" s="220">
        <f>ROUND(I349*H349,2)</f>
        <v>0</v>
      </c>
      <c r="BL349" s="16" t="s">
        <v>195</v>
      </c>
      <c r="BM349" s="16" t="s">
        <v>978</v>
      </c>
    </row>
    <row r="350" s="1" customFormat="1" ht="22.5" customHeight="1">
      <c r="B350" s="38"/>
      <c r="C350" s="209" t="s">
        <v>979</v>
      </c>
      <c r="D350" s="209" t="s">
        <v>143</v>
      </c>
      <c r="E350" s="210" t="s">
        <v>980</v>
      </c>
      <c r="F350" s="211" t="s">
        <v>981</v>
      </c>
      <c r="G350" s="212" t="s">
        <v>290</v>
      </c>
      <c r="H350" s="213">
        <v>1</v>
      </c>
      <c r="I350" s="214"/>
      <c r="J350" s="215">
        <f>ROUND(I350*H350,2)</f>
        <v>0</v>
      </c>
      <c r="K350" s="211" t="s">
        <v>1</v>
      </c>
      <c r="L350" s="43"/>
      <c r="M350" s="216" t="s">
        <v>1</v>
      </c>
      <c r="N350" s="217" t="s">
        <v>51</v>
      </c>
      <c r="O350" s="79"/>
      <c r="P350" s="218">
        <f>O350*H350</f>
        <v>0</v>
      </c>
      <c r="Q350" s="218">
        <v>0</v>
      </c>
      <c r="R350" s="218">
        <f>Q350*H350</f>
        <v>0</v>
      </c>
      <c r="S350" s="218">
        <v>0</v>
      </c>
      <c r="T350" s="219">
        <f>S350*H350</f>
        <v>0</v>
      </c>
      <c r="AR350" s="16" t="s">
        <v>195</v>
      </c>
      <c r="AT350" s="16" t="s">
        <v>143</v>
      </c>
      <c r="AU350" s="16" t="s">
        <v>89</v>
      </c>
      <c r="AY350" s="16" t="s">
        <v>140</v>
      </c>
      <c r="BE350" s="220">
        <f>IF(N350="základní",J350,0)</f>
        <v>0</v>
      </c>
      <c r="BF350" s="220">
        <f>IF(N350="snížená",J350,0)</f>
        <v>0</v>
      </c>
      <c r="BG350" s="220">
        <f>IF(N350="zákl. přenesená",J350,0)</f>
        <v>0</v>
      </c>
      <c r="BH350" s="220">
        <f>IF(N350="sníž. přenesená",J350,0)</f>
        <v>0</v>
      </c>
      <c r="BI350" s="220">
        <f>IF(N350="nulová",J350,0)</f>
        <v>0</v>
      </c>
      <c r="BJ350" s="16" t="s">
        <v>23</v>
      </c>
      <c r="BK350" s="220">
        <f>ROUND(I350*H350,2)</f>
        <v>0</v>
      </c>
      <c r="BL350" s="16" t="s">
        <v>195</v>
      </c>
      <c r="BM350" s="16" t="s">
        <v>982</v>
      </c>
    </row>
    <row r="351" s="1" customFormat="1" ht="22.5" customHeight="1">
      <c r="B351" s="38"/>
      <c r="C351" s="209" t="s">
        <v>983</v>
      </c>
      <c r="D351" s="209" t="s">
        <v>143</v>
      </c>
      <c r="E351" s="210" t="s">
        <v>984</v>
      </c>
      <c r="F351" s="211" t="s">
        <v>985</v>
      </c>
      <c r="G351" s="212" t="s">
        <v>290</v>
      </c>
      <c r="H351" s="213">
        <v>1</v>
      </c>
      <c r="I351" s="214"/>
      <c r="J351" s="215">
        <f>ROUND(I351*H351,2)</f>
        <v>0</v>
      </c>
      <c r="K351" s="211" t="s">
        <v>1</v>
      </c>
      <c r="L351" s="43"/>
      <c r="M351" s="216" t="s">
        <v>1</v>
      </c>
      <c r="N351" s="217" t="s">
        <v>51</v>
      </c>
      <c r="O351" s="79"/>
      <c r="P351" s="218">
        <f>O351*H351</f>
        <v>0</v>
      </c>
      <c r="Q351" s="218">
        <v>0</v>
      </c>
      <c r="R351" s="218">
        <f>Q351*H351</f>
        <v>0</v>
      </c>
      <c r="S351" s="218">
        <v>0</v>
      </c>
      <c r="T351" s="219">
        <f>S351*H351</f>
        <v>0</v>
      </c>
      <c r="AR351" s="16" t="s">
        <v>195</v>
      </c>
      <c r="AT351" s="16" t="s">
        <v>143</v>
      </c>
      <c r="AU351" s="16" t="s">
        <v>89</v>
      </c>
      <c r="AY351" s="16" t="s">
        <v>140</v>
      </c>
      <c r="BE351" s="220">
        <f>IF(N351="základní",J351,0)</f>
        <v>0</v>
      </c>
      <c r="BF351" s="220">
        <f>IF(N351="snížená",J351,0)</f>
        <v>0</v>
      </c>
      <c r="BG351" s="220">
        <f>IF(N351="zákl. přenesená",J351,0)</f>
        <v>0</v>
      </c>
      <c r="BH351" s="220">
        <f>IF(N351="sníž. přenesená",J351,0)</f>
        <v>0</v>
      </c>
      <c r="BI351" s="220">
        <f>IF(N351="nulová",J351,0)</f>
        <v>0</v>
      </c>
      <c r="BJ351" s="16" t="s">
        <v>23</v>
      </c>
      <c r="BK351" s="220">
        <f>ROUND(I351*H351,2)</f>
        <v>0</v>
      </c>
      <c r="BL351" s="16" t="s">
        <v>195</v>
      </c>
      <c r="BM351" s="16" t="s">
        <v>986</v>
      </c>
    </row>
    <row r="352" s="1" customFormat="1" ht="22.5" customHeight="1">
      <c r="B352" s="38"/>
      <c r="C352" s="209" t="s">
        <v>987</v>
      </c>
      <c r="D352" s="209" t="s">
        <v>143</v>
      </c>
      <c r="E352" s="210" t="s">
        <v>988</v>
      </c>
      <c r="F352" s="211" t="s">
        <v>989</v>
      </c>
      <c r="G352" s="212" t="s">
        <v>290</v>
      </c>
      <c r="H352" s="213">
        <v>1</v>
      </c>
      <c r="I352" s="214"/>
      <c r="J352" s="215">
        <f>ROUND(I352*H352,2)</f>
        <v>0</v>
      </c>
      <c r="K352" s="211" t="s">
        <v>1</v>
      </c>
      <c r="L352" s="43"/>
      <c r="M352" s="216" t="s">
        <v>1</v>
      </c>
      <c r="N352" s="217" t="s">
        <v>51</v>
      </c>
      <c r="O352" s="79"/>
      <c r="P352" s="218">
        <f>O352*H352</f>
        <v>0</v>
      </c>
      <c r="Q352" s="218">
        <v>0</v>
      </c>
      <c r="R352" s="218">
        <f>Q352*H352</f>
        <v>0</v>
      </c>
      <c r="S352" s="218">
        <v>0</v>
      </c>
      <c r="T352" s="219">
        <f>S352*H352</f>
        <v>0</v>
      </c>
      <c r="AR352" s="16" t="s">
        <v>195</v>
      </c>
      <c r="AT352" s="16" t="s">
        <v>143</v>
      </c>
      <c r="AU352" s="16" t="s">
        <v>89</v>
      </c>
      <c r="AY352" s="16" t="s">
        <v>140</v>
      </c>
      <c r="BE352" s="220">
        <f>IF(N352="základní",J352,0)</f>
        <v>0</v>
      </c>
      <c r="BF352" s="220">
        <f>IF(N352="snížená",J352,0)</f>
        <v>0</v>
      </c>
      <c r="BG352" s="220">
        <f>IF(N352="zákl. přenesená",J352,0)</f>
        <v>0</v>
      </c>
      <c r="BH352" s="220">
        <f>IF(N352="sníž. přenesená",J352,0)</f>
        <v>0</v>
      </c>
      <c r="BI352" s="220">
        <f>IF(N352="nulová",J352,0)</f>
        <v>0</v>
      </c>
      <c r="BJ352" s="16" t="s">
        <v>23</v>
      </c>
      <c r="BK352" s="220">
        <f>ROUND(I352*H352,2)</f>
        <v>0</v>
      </c>
      <c r="BL352" s="16" t="s">
        <v>195</v>
      </c>
      <c r="BM352" s="16" t="s">
        <v>990</v>
      </c>
    </row>
    <row r="353" s="1" customFormat="1" ht="22.5" customHeight="1">
      <c r="B353" s="38"/>
      <c r="C353" s="209" t="s">
        <v>991</v>
      </c>
      <c r="D353" s="209" t="s">
        <v>143</v>
      </c>
      <c r="E353" s="210" t="s">
        <v>992</v>
      </c>
      <c r="F353" s="211" t="s">
        <v>993</v>
      </c>
      <c r="G353" s="212" t="s">
        <v>290</v>
      </c>
      <c r="H353" s="213">
        <v>1</v>
      </c>
      <c r="I353" s="214"/>
      <c r="J353" s="215">
        <f>ROUND(I353*H353,2)</f>
        <v>0</v>
      </c>
      <c r="K353" s="211" t="s">
        <v>1</v>
      </c>
      <c r="L353" s="43"/>
      <c r="M353" s="216" t="s">
        <v>1</v>
      </c>
      <c r="N353" s="217" t="s">
        <v>51</v>
      </c>
      <c r="O353" s="79"/>
      <c r="P353" s="218">
        <f>O353*H353</f>
        <v>0</v>
      </c>
      <c r="Q353" s="218">
        <v>0</v>
      </c>
      <c r="R353" s="218">
        <f>Q353*H353</f>
        <v>0</v>
      </c>
      <c r="S353" s="218">
        <v>0</v>
      </c>
      <c r="T353" s="219">
        <f>S353*H353</f>
        <v>0</v>
      </c>
      <c r="AR353" s="16" t="s">
        <v>195</v>
      </c>
      <c r="AT353" s="16" t="s">
        <v>143</v>
      </c>
      <c r="AU353" s="16" t="s">
        <v>89</v>
      </c>
      <c r="AY353" s="16" t="s">
        <v>140</v>
      </c>
      <c r="BE353" s="220">
        <f>IF(N353="základní",J353,0)</f>
        <v>0</v>
      </c>
      <c r="BF353" s="220">
        <f>IF(N353="snížená",J353,0)</f>
        <v>0</v>
      </c>
      <c r="BG353" s="220">
        <f>IF(N353="zákl. přenesená",J353,0)</f>
        <v>0</v>
      </c>
      <c r="BH353" s="220">
        <f>IF(N353="sníž. přenesená",J353,0)</f>
        <v>0</v>
      </c>
      <c r="BI353" s="220">
        <f>IF(N353="nulová",J353,0)</f>
        <v>0</v>
      </c>
      <c r="BJ353" s="16" t="s">
        <v>23</v>
      </c>
      <c r="BK353" s="220">
        <f>ROUND(I353*H353,2)</f>
        <v>0</v>
      </c>
      <c r="BL353" s="16" t="s">
        <v>195</v>
      </c>
      <c r="BM353" s="16" t="s">
        <v>994</v>
      </c>
    </row>
    <row r="354" s="1" customFormat="1" ht="22.5" customHeight="1">
      <c r="B354" s="38"/>
      <c r="C354" s="209" t="s">
        <v>427</v>
      </c>
      <c r="D354" s="209" t="s">
        <v>143</v>
      </c>
      <c r="E354" s="210" t="s">
        <v>995</v>
      </c>
      <c r="F354" s="211" t="s">
        <v>996</v>
      </c>
      <c r="G354" s="212" t="s">
        <v>290</v>
      </c>
      <c r="H354" s="213">
        <v>1</v>
      </c>
      <c r="I354" s="214"/>
      <c r="J354" s="215">
        <f>ROUND(I354*H354,2)</f>
        <v>0</v>
      </c>
      <c r="K354" s="211" t="s">
        <v>1</v>
      </c>
      <c r="L354" s="43"/>
      <c r="M354" s="216" t="s">
        <v>1</v>
      </c>
      <c r="N354" s="217" t="s">
        <v>51</v>
      </c>
      <c r="O354" s="79"/>
      <c r="P354" s="218">
        <f>O354*H354</f>
        <v>0</v>
      </c>
      <c r="Q354" s="218">
        <v>0</v>
      </c>
      <c r="R354" s="218">
        <f>Q354*H354</f>
        <v>0</v>
      </c>
      <c r="S354" s="218">
        <v>0</v>
      </c>
      <c r="T354" s="219">
        <f>S354*H354</f>
        <v>0</v>
      </c>
      <c r="AR354" s="16" t="s">
        <v>195</v>
      </c>
      <c r="AT354" s="16" t="s">
        <v>143</v>
      </c>
      <c r="AU354" s="16" t="s">
        <v>89</v>
      </c>
      <c r="AY354" s="16" t="s">
        <v>140</v>
      </c>
      <c r="BE354" s="220">
        <f>IF(N354="základní",J354,0)</f>
        <v>0</v>
      </c>
      <c r="BF354" s="220">
        <f>IF(N354="snížená",J354,0)</f>
        <v>0</v>
      </c>
      <c r="BG354" s="220">
        <f>IF(N354="zákl. přenesená",J354,0)</f>
        <v>0</v>
      </c>
      <c r="BH354" s="220">
        <f>IF(N354="sníž. přenesená",J354,0)</f>
        <v>0</v>
      </c>
      <c r="BI354" s="220">
        <f>IF(N354="nulová",J354,0)</f>
        <v>0</v>
      </c>
      <c r="BJ354" s="16" t="s">
        <v>23</v>
      </c>
      <c r="BK354" s="220">
        <f>ROUND(I354*H354,2)</f>
        <v>0</v>
      </c>
      <c r="BL354" s="16" t="s">
        <v>195</v>
      </c>
      <c r="BM354" s="16" t="s">
        <v>997</v>
      </c>
    </row>
    <row r="355" s="1" customFormat="1" ht="22.5" customHeight="1">
      <c r="B355" s="38"/>
      <c r="C355" s="209" t="s">
        <v>998</v>
      </c>
      <c r="D355" s="209" t="s">
        <v>143</v>
      </c>
      <c r="E355" s="210" t="s">
        <v>999</v>
      </c>
      <c r="F355" s="211" t="s">
        <v>1000</v>
      </c>
      <c r="G355" s="212" t="s">
        <v>290</v>
      </c>
      <c r="H355" s="213">
        <v>1</v>
      </c>
      <c r="I355" s="214"/>
      <c r="J355" s="215">
        <f>ROUND(I355*H355,2)</f>
        <v>0</v>
      </c>
      <c r="K355" s="211" t="s">
        <v>1</v>
      </c>
      <c r="L355" s="43"/>
      <c r="M355" s="216" t="s">
        <v>1</v>
      </c>
      <c r="N355" s="217" t="s">
        <v>51</v>
      </c>
      <c r="O355" s="79"/>
      <c r="P355" s="218">
        <f>O355*H355</f>
        <v>0</v>
      </c>
      <c r="Q355" s="218">
        <v>0</v>
      </c>
      <c r="R355" s="218">
        <f>Q355*H355</f>
        <v>0</v>
      </c>
      <c r="S355" s="218">
        <v>0</v>
      </c>
      <c r="T355" s="219">
        <f>S355*H355</f>
        <v>0</v>
      </c>
      <c r="AR355" s="16" t="s">
        <v>195</v>
      </c>
      <c r="AT355" s="16" t="s">
        <v>143</v>
      </c>
      <c r="AU355" s="16" t="s">
        <v>89</v>
      </c>
      <c r="AY355" s="16" t="s">
        <v>140</v>
      </c>
      <c r="BE355" s="220">
        <f>IF(N355="základní",J355,0)</f>
        <v>0</v>
      </c>
      <c r="BF355" s="220">
        <f>IF(N355="snížená",J355,0)</f>
        <v>0</v>
      </c>
      <c r="BG355" s="220">
        <f>IF(N355="zákl. přenesená",J355,0)</f>
        <v>0</v>
      </c>
      <c r="BH355" s="220">
        <f>IF(N355="sníž. přenesená",J355,0)</f>
        <v>0</v>
      </c>
      <c r="BI355" s="220">
        <f>IF(N355="nulová",J355,0)</f>
        <v>0</v>
      </c>
      <c r="BJ355" s="16" t="s">
        <v>23</v>
      </c>
      <c r="BK355" s="220">
        <f>ROUND(I355*H355,2)</f>
        <v>0</v>
      </c>
      <c r="BL355" s="16" t="s">
        <v>195</v>
      </c>
      <c r="BM355" s="16" t="s">
        <v>1001</v>
      </c>
    </row>
    <row r="356" s="1" customFormat="1" ht="22.5" customHeight="1">
      <c r="B356" s="38"/>
      <c r="C356" s="209" t="s">
        <v>1002</v>
      </c>
      <c r="D356" s="209" t="s">
        <v>143</v>
      </c>
      <c r="E356" s="210" t="s">
        <v>1003</v>
      </c>
      <c r="F356" s="211" t="s">
        <v>1004</v>
      </c>
      <c r="G356" s="212" t="s">
        <v>290</v>
      </c>
      <c r="H356" s="213">
        <v>1</v>
      </c>
      <c r="I356" s="214"/>
      <c r="J356" s="215">
        <f>ROUND(I356*H356,2)</f>
        <v>0</v>
      </c>
      <c r="K356" s="211" t="s">
        <v>1</v>
      </c>
      <c r="L356" s="43"/>
      <c r="M356" s="216" t="s">
        <v>1</v>
      </c>
      <c r="N356" s="217" t="s">
        <v>51</v>
      </c>
      <c r="O356" s="79"/>
      <c r="P356" s="218">
        <f>O356*H356</f>
        <v>0</v>
      </c>
      <c r="Q356" s="218">
        <v>0</v>
      </c>
      <c r="R356" s="218">
        <f>Q356*H356</f>
        <v>0</v>
      </c>
      <c r="S356" s="218">
        <v>0</v>
      </c>
      <c r="T356" s="219">
        <f>S356*H356</f>
        <v>0</v>
      </c>
      <c r="AR356" s="16" t="s">
        <v>195</v>
      </c>
      <c r="AT356" s="16" t="s">
        <v>143</v>
      </c>
      <c r="AU356" s="16" t="s">
        <v>89</v>
      </c>
      <c r="AY356" s="16" t="s">
        <v>140</v>
      </c>
      <c r="BE356" s="220">
        <f>IF(N356="základní",J356,0)</f>
        <v>0</v>
      </c>
      <c r="BF356" s="220">
        <f>IF(N356="snížená",J356,0)</f>
        <v>0</v>
      </c>
      <c r="BG356" s="220">
        <f>IF(N356="zákl. přenesená",J356,0)</f>
        <v>0</v>
      </c>
      <c r="BH356" s="220">
        <f>IF(N356="sníž. přenesená",J356,0)</f>
        <v>0</v>
      </c>
      <c r="BI356" s="220">
        <f>IF(N356="nulová",J356,0)</f>
        <v>0</v>
      </c>
      <c r="BJ356" s="16" t="s">
        <v>23</v>
      </c>
      <c r="BK356" s="220">
        <f>ROUND(I356*H356,2)</f>
        <v>0</v>
      </c>
      <c r="BL356" s="16" t="s">
        <v>195</v>
      </c>
      <c r="BM356" s="16" t="s">
        <v>1005</v>
      </c>
    </row>
    <row r="357" s="1" customFormat="1" ht="22.5" customHeight="1">
      <c r="B357" s="38"/>
      <c r="C357" s="209" t="s">
        <v>1006</v>
      </c>
      <c r="D357" s="209" t="s">
        <v>143</v>
      </c>
      <c r="E357" s="210" t="s">
        <v>1007</v>
      </c>
      <c r="F357" s="211" t="s">
        <v>1008</v>
      </c>
      <c r="G357" s="212" t="s">
        <v>290</v>
      </c>
      <c r="H357" s="213">
        <v>1</v>
      </c>
      <c r="I357" s="214"/>
      <c r="J357" s="215">
        <f>ROUND(I357*H357,2)</f>
        <v>0</v>
      </c>
      <c r="K357" s="211" t="s">
        <v>1</v>
      </c>
      <c r="L357" s="43"/>
      <c r="M357" s="216" t="s">
        <v>1</v>
      </c>
      <c r="N357" s="217" t="s">
        <v>51</v>
      </c>
      <c r="O357" s="79"/>
      <c r="P357" s="218">
        <f>O357*H357</f>
        <v>0</v>
      </c>
      <c r="Q357" s="218">
        <v>0</v>
      </c>
      <c r="R357" s="218">
        <f>Q357*H357</f>
        <v>0</v>
      </c>
      <c r="S357" s="218">
        <v>0</v>
      </c>
      <c r="T357" s="219">
        <f>S357*H357</f>
        <v>0</v>
      </c>
      <c r="AR357" s="16" t="s">
        <v>195</v>
      </c>
      <c r="AT357" s="16" t="s">
        <v>143</v>
      </c>
      <c r="AU357" s="16" t="s">
        <v>89</v>
      </c>
      <c r="AY357" s="16" t="s">
        <v>140</v>
      </c>
      <c r="BE357" s="220">
        <f>IF(N357="základní",J357,0)</f>
        <v>0</v>
      </c>
      <c r="BF357" s="220">
        <f>IF(N357="snížená",J357,0)</f>
        <v>0</v>
      </c>
      <c r="BG357" s="220">
        <f>IF(N357="zákl. přenesená",J357,0)</f>
        <v>0</v>
      </c>
      <c r="BH357" s="220">
        <f>IF(N357="sníž. přenesená",J357,0)</f>
        <v>0</v>
      </c>
      <c r="BI357" s="220">
        <f>IF(N357="nulová",J357,0)</f>
        <v>0</v>
      </c>
      <c r="BJ357" s="16" t="s">
        <v>23</v>
      </c>
      <c r="BK357" s="220">
        <f>ROUND(I357*H357,2)</f>
        <v>0</v>
      </c>
      <c r="BL357" s="16" t="s">
        <v>195</v>
      </c>
      <c r="BM357" s="16" t="s">
        <v>1009</v>
      </c>
    </row>
    <row r="358" s="1" customFormat="1" ht="22.5" customHeight="1">
      <c r="B358" s="38"/>
      <c r="C358" s="209" t="s">
        <v>1010</v>
      </c>
      <c r="D358" s="209" t="s">
        <v>143</v>
      </c>
      <c r="E358" s="210" t="s">
        <v>1011</v>
      </c>
      <c r="F358" s="211" t="s">
        <v>1012</v>
      </c>
      <c r="G358" s="212" t="s">
        <v>290</v>
      </c>
      <c r="H358" s="213">
        <v>1</v>
      </c>
      <c r="I358" s="214"/>
      <c r="J358" s="215">
        <f>ROUND(I358*H358,2)</f>
        <v>0</v>
      </c>
      <c r="K358" s="211" t="s">
        <v>1</v>
      </c>
      <c r="L358" s="43"/>
      <c r="M358" s="216" t="s">
        <v>1</v>
      </c>
      <c r="N358" s="217" t="s">
        <v>51</v>
      </c>
      <c r="O358" s="79"/>
      <c r="P358" s="218">
        <f>O358*H358</f>
        <v>0</v>
      </c>
      <c r="Q358" s="218">
        <v>0</v>
      </c>
      <c r="R358" s="218">
        <f>Q358*H358</f>
        <v>0</v>
      </c>
      <c r="S358" s="218">
        <v>0</v>
      </c>
      <c r="T358" s="219">
        <f>S358*H358</f>
        <v>0</v>
      </c>
      <c r="AR358" s="16" t="s">
        <v>195</v>
      </c>
      <c r="AT358" s="16" t="s">
        <v>143</v>
      </c>
      <c r="AU358" s="16" t="s">
        <v>89</v>
      </c>
      <c r="AY358" s="16" t="s">
        <v>140</v>
      </c>
      <c r="BE358" s="220">
        <f>IF(N358="základní",J358,0)</f>
        <v>0</v>
      </c>
      <c r="BF358" s="220">
        <f>IF(N358="snížená",J358,0)</f>
        <v>0</v>
      </c>
      <c r="BG358" s="220">
        <f>IF(N358="zákl. přenesená",J358,0)</f>
        <v>0</v>
      </c>
      <c r="BH358" s="220">
        <f>IF(N358="sníž. přenesená",J358,0)</f>
        <v>0</v>
      </c>
      <c r="BI358" s="220">
        <f>IF(N358="nulová",J358,0)</f>
        <v>0</v>
      </c>
      <c r="BJ358" s="16" t="s">
        <v>23</v>
      </c>
      <c r="BK358" s="220">
        <f>ROUND(I358*H358,2)</f>
        <v>0</v>
      </c>
      <c r="BL358" s="16" t="s">
        <v>195</v>
      </c>
      <c r="BM358" s="16" t="s">
        <v>1013</v>
      </c>
    </row>
    <row r="359" s="1" customFormat="1" ht="22.5" customHeight="1">
      <c r="B359" s="38"/>
      <c r="C359" s="209" t="s">
        <v>1014</v>
      </c>
      <c r="D359" s="209" t="s">
        <v>143</v>
      </c>
      <c r="E359" s="210" t="s">
        <v>1015</v>
      </c>
      <c r="F359" s="211" t="s">
        <v>1016</v>
      </c>
      <c r="G359" s="212" t="s">
        <v>290</v>
      </c>
      <c r="H359" s="213">
        <v>3</v>
      </c>
      <c r="I359" s="214"/>
      <c r="J359" s="215">
        <f>ROUND(I359*H359,2)</f>
        <v>0</v>
      </c>
      <c r="K359" s="211" t="s">
        <v>1</v>
      </c>
      <c r="L359" s="43"/>
      <c r="M359" s="216" t="s">
        <v>1</v>
      </c>
      <c r="N359" s="217" t="s">
        <v>51</v>
      </c>
      <c r="O359" s="79"/>
      <c r="P359" s="218">
        <f>O359*H359</f>
        <v>0</v>
      </c>
      <c r="Q359" s="218">
        <v>0</v>
      </c>
      <c r="R359" s="218">
        <f>Q359*H359</f>
        <v>0</v>
      </c>
      <c r="S359" s="218">
        <v>0</v>
      </c>
      <c r="T359" s="219">
        <f>S359*H359</f>
        <v>0</v>
      </c>
      <c r="AR359" s="16" t="s">
        <v>195</v>
      </c>
      <c r="AT359" s="16" t="s">
        <v>143</v>
      </c>
      <c r="AU359" s="16" t="s">
        <v>89</v>
      </c>
      <c r="AY359" s="16" t="s">
        <v>140</v>
      </c>
      <c r="BE359" s="220">
        <f>IF(N359="základní",J359,0)</f>
        <v>0</v>
      </c>
      <c r="BF359" s="220">
        <f>IF(N359="snížená",J359,0)</f>
        <v>0</v>
      </c>
      <c r="BG359" s="220">
        <f>IF(N359="zákl. přenesená",J359,0)</f>
        <v>0</v>
      </c>
      <c r="BH359" s="220">
        <f>IF(N359="sníž. přenesená",J359,0)</f>
        <v>0</v>
      </c>
      <c r="BI359" s="220">
        <f>IF(N359="nulová",J359,0)</f>
        <v>0</v>
      </c>
      <c r="BJ359" s="16" t="s">
        <v>23</v>
      </c>
      <c r="BK359" s="220">
        <f>ROUND(I359*H359,2)</f>
        <v>0</v>
      </c>
      <c r="BL359" s="16" t="s">
        <v>195</v>
      </c>
      <c r="BM359" s="16" t="s">
        <v>1017</v>
      </c>
    </row>
    <row r="360" s="1" customFormat="1" ht="22.5" customHeight="1">
      <c r="B360" s="38"/>
      <c r="C360" s="209" t="s">
        <v>1018</v>
      </c>
      <c r="D360" s="209" t="s">
        <v>143</v>
      </c>
      <c r="E360" s="210" t="s">
        <v>1019</v>
      </c>
      <c r="F360" s="211" t="s">
        <v>1020</v>
      </c>
      <c r="G360" s="212" t="s">
        <v>290</v>
      </c>
      <c r="H360" s="213">
        <v>2</v>
      </c>
      <c r="I360" s="214"/>
      <c r="J360" s="215">
        <f>ROUND(I360*H360,2)</f>
        <v>0</v>
      </c>
      <c r="K360" s="211" t="s">
        <v>1</v>
      </c>
      <c r="L360" s="43"/>
      <c r="M360" s="216" t="s">
        <v>1</v>
      </c>
      <c r="N360" s="217" t="s">
        <v>51</v>
      </c>
      <c r="O360" s="79"/>
      <c r="P360" s="218">
        <f>O360*H360</f>
        <v>0</v>
      </c>
      <c r="Q360" s="218">
        <v>0</v>
      </c>
      <c r="R360" s="218">
        <f>Q360*H360</f>
        <v>0</v>
      </c>
      <c r="S360" s="218">
        <v>0</v>
      </c>
      <c r="T360" s="219">
        <f>S360*H360</f>
        <v>0</v>
      </c>
      <c r="AR360" s="16" t="s">
        <v>195</v>
      </c>
      <c r="AT360" s="16" t="s">
        <v>143</v>
      </c>
      <c r="AU360" s="16" t="s">
        <v>89</v>
      </c>
      <c r="AY360" s="16" t="s">
        <v>140</v>
      </c>
      <c r="BE360" s="220">
        <f>IF(N360="základní",J360,0)</f>
        <v>0</v>
      </c>
      <c r="BF360" s="220">
        <f>IF(N360="snížená",J360,0)</f>
        <v>0</v>
      </c>
      <c r="BG360" s="220">
        <f>IF(N360="zákl. přenesená",J360,0)</f>
        <v>0</v>
      </c>
      <c r="BH360" s="220">
        <f>IF(N360="sníž. přenesená",J360,0)</f>
        <v>0</v>
      </c>
      <c r="BI360" s="220">
        <f>IF(N360="nulová",J360,0)</f>
        <v>0</v>
      </c>
      <c r="BJ360" s="16" t="s">
        <v>23</v>
      </c>
      <c r="BK360" s="220">
        <f>ROUND(I360*H360,2)</f>
        <v>0</v>
      </c>
      <c r="BL360" s="16" t="s">
        <v>195</v>
      </c>
      <c r="BM360" s="16" t="s">
        <v>1021</v>
      </c>
    </row>
    <row r="361" s="1" customFormat="1" ht="22.5" customHeight="1">
      <c r="B361" s="38"/>
      <c r="C361" s="209" t="s">
        <v>1022</v>
      </c>
      <c r="D361" s="209" t="s">
        <v>143</v>
      </c>
      <c r="E361" s="210" t="s">
        <v>1023</v>
      </c>
      <c r="F361" s="211" t="s">
        <v>1024</v>
      </c>
      <c r="G361" s="212" t="s">
        <v>290</v>
      </c>
      <c r="H361" s="213">
        <v>1</v>
      </c>
      <c r="I361" s="214"/>
      <c r="J361" s="215">
        <f>ROUND(I361*H361,2)</f>
        <v>0</v>
      </c>
      <c r="K361" s="211" t="s">
        <v>1</v>
      </c>
      <c r="L361" s="43"/>
      <c r="M361" s="216" t="s">
        <v>1</v>
      </c>
      <c r="N361" s="217" t="s">
        <v>51</v>
      </c>
      <c r="O361" s="79"/>
      <c r="P361" s="218">
        <f>O361*H361</f>
        <v>0</v>
      </c>
      <c r="Q361" s="218">
        <v>0</v>
      </c>
      <c r="R361" s="218">
        <f>Q361*H361</f>
        <v>0</v>
      </c>
      <c r="S361" s="218">
        <v>0</v>
      </c>
      <c r="T361" s="219">
        <f>S361*H361</f>
        <v>0</v>
      </c>
      <c r="AR361" s="16" t="s">
        <v>195</v>
      </c>
      <c r="AT361" s="16" t="s">
        <v>143</v>
      </c>
      <c r="AU361" s="16" t="s">
        <v>89</v>
      </c>
      <c r="AY361" s="16" t="s">
        <v>140</v>
      </c>
      <c r="BE361" s="220">
        <f>IF(N361="základní",J361,0)</f>
        <v>0</v>
      </c>
      <c r="BF361" s="220">
        <f>IF(N361="snížená",J361,0)</f>
        <v>0</v>
      </c>
      <c r="BG361" s="220">
        <f>IF(N361="zákl. přenesená",J361,0)</f>
        <v>0</v>
      </c>
      <c r="BH361" s="220">
        <f>IF(N361="sníž. přenesená",J361,0)</f>
        <v>0</v>
      </c>
      <c r="BI361" s="220">
        <f>IF(N361="nulová",J361,0)</f>
        <v>0</v>
      </c>
      <c r="BJ361" s="16" t="s">
        <v>23</v>
      </c>
      <c r="BK361" s="220">
        <f>ROUND(I361*H361,2)</f>
        <v>0</v>
      </c>
      <c r="BL361" s="16" t="s">
        <v>195</v>
      </c>
      <c r="BM361" s="16" t="s">
        <v>1025</v>
      </c>
    </row>
    <row r="362" s="1" customFormat="1" ht="22.5" customHeight="1">
      <c r="B362" s="38"/>
      <c r="C362" s="209" t="s">
        <v>1026</v>
      </c>
      <c r="D362" s="209" t="s">
        <v>143</v>
      </c>
      <c r="E362" s="210" t="s">
        <v>1027</v>
      </c>
      <c r="F362" s="211" t="s">
        <v>1028</v>
      </c>
      <c r="G362" s="212" t="s">
        <v>290</v>
      </c>
      <c r="H362" s="213">
        <v>2</v>
      </c>
      <c r="I362" s="214"/>
      <c r="J362" s="215">
        <f>ROUND(I362*H362,2)</f>
        <v>0</v>
      </c>
      <c r="K362" s="211" t="s">
        <v>1</v>
      </c>
      <c r="L362" s="43"/>
      <c r="M362" s="216" t="s">
        <v>1</v>
      </c>
      <c r="N362" s="217" t="s">
        <v>51</v>
      </c>
      <c r="O362" s="79"/>
      <c r="P362" s="218">
        <f>O362*H362</f>
        <v>0</v>
      </c>
      <c r="Q362" s="218">
        <v>0</v>
      </c>
      <c r="R362" s="218">
        <f>Q362*H362</f>
        <v>0</v>
      </c>
      <c r="S362" s="218">
        <v>0</v>
      </c>
      <c r="T362" s="219">
        <f>S362*H362</f>
        <v>0</v>
      </c>
      <c r="AR362" s="16" t="s">
        <v>195</v>
      </c>
      <c r="AT362" s="16" t="s">
        <v>143</v>
      </c>
      <c r="AU362" s="16" t="s">
        <v>89</v>
      </c>
      <c r="AY362" s="16" t="s">
        <v>140</v>
      </c>
      <c r="BE362" s="220">
        <f>IF(N362="základní",J362,0)</f>
        <v>0</v>
      </c>
      <c r="BF362" s="220">
        <f>IF(N362="snížená",J362,0)</f>
        <v>0</v>
      </c>
      <c r="BG362" s="220">
        <f>IF(N362="zákl. přenesená",J362,0)</f>
        <v>0</v>
      </c>
      <c r="BH362" s="220">
        <f>IF(N362="sníž. přenesená",J362,0)</f>
        <v>0</v>
      </c>
      <c r="BI362" s="220">
        <f>IF(N362="nulová",J362,0)</f>
        <v>0</v>
      </c>
      <c r="BJ362" s="16" t="s">
        <v>23</v>
      </c>
      <c r="BK362" s="220">
        <f>ROUND(I362*H362,2)</f>
        <v>0</v>
      </c>
      <c r="BL362" s="16" t="s">
        <v>195</v>
      </c>
      <c r="BM362" s="16" t="s">
        <v>1029</v>
      </c>
    </row>
    <row r="363" s="1" customFormat="1" ht="22.5" customHeight="1">
      <c r="B363" s="38"/>
      <c r="C363" s="209" t="s">
        <v>1030</v>
      </c>
      <c r="D363" s="209" t="s">
        <v>143</v>
      </c>
      <c r="E363" s="210" t="s">
        <v>1031</v>
      </c>
      <c r="F363" s="211" t="s">
        <v>1032</v>
      </c>
      <c r="G363" s="212" t="s">
        <v>290</v>
      </c>
      <c r="H363" s="213">
        <v>2</v>
      </c>
      <c r="I363" s="214"/>
      <c r="J363" s="215">
        <f>ROUND(I363*H363,2)</f>
        <v>0</v>
      </c>
      <c r="K363" s="211" t="s">
        <v>1</v>
      </c>
      <c r="L363" s="43"/>
      <c r="M363" s="216" t="s">
        <v>1</v>
      </c>
      <c r="N363" s="217" t="s">
        <v>51</v>
      </c>
      <c r="O363" s="79"/>
      <c r="P363" s="218">
        <f>O363*H363</f>
        <v>0</v>
      </c>
      <c r="Q363" s="218">
        <v>0</v>
      </c>
      <c r="R363" s="218">
        <f>Q363*H363</f>
        <v>0</v>
      </c>
      <c r="S363" s="218">
        <v>0</v>
      </c>
      <c r="T363" s="219">
        <f>S363*H363</f>
        <v>0</v>
      </c>
      <c r="AR363" s="16" t="s">
        <v>195</v>
      </c>
      <c r="AT363" s="16" t="s">
        <v>143</v>
      </c>
      <c r="AU363" s="16" t="s">
        <v>89</v>
      </c>
      <c r="AY363" s="16" t="s">
        <v>140</v>
      </c>
      <c r="BE363" s="220">
        <f>IF(N363="základní",J363,0)</f>
        <v>0</v>
      </c>
      <c r="BF363" s="220">
        <f>IF(N363="snížená",J363,0)</f>
        <v>0</v>
      </c>
      <c r="BG363" s="220">
        <f>IF(N363="zákl. přenesená",J363,0)</f>
        <v>0</v>
      </c>
      <c r="BH363" s="220">
        <f>IF(N363="sníž. přenesená",J363,0)</f>
        <v>0</v>
      </c>
      <c r="BI363" s="220">
        <f>IF(N363="nulová",J363,0)</f>
        <v>0</v>
      </c>
      <c r="BJ363" s="16" t="s">
        <v>23</v>
      </c>
      <c r="BK363" s="220">
        <f>ROUND(I363*H363,2)</f>
        <v>0</v>
      </c>
      <c r="BL363" s="16" t="s">
        <v>195</v>
      </c>
      <c r="BM363" s="16" t="s">
        <v>1033</v>
      </c>
    </row>
    <row r="364" s="1" customFormat="1" ht="22.5" customHeight="1">
      <c r="B364" s="38"/>
      <c r="C364" s="209" t="s">
        <v>1034</v>
      </c>
      <c r="D364" s="209" t="s">
        <v>143</v>
      </c>
      <c r="E364" s="210" t="s">
        <v>1035</v>
      </c>
      <c r="F364" s="211" t="s">
        <v>1036</v>
      </c>
      <c r="G364" s="212" t="s">
        <v>290</v>
      </c>
      <c r="H364" s="213">
        <v>3</v>
      </c>
      <c r="I364" s="214"/>
      <c r="J364" s="215">
        <f>ROUND(I364*H364,2)</f>
        <v>0</v>
      </c>
      <c r="K364" s="211" t="s">
        <v>1</v>
      </c>
      <c r="L364" s="43"/>
      <c r="M364" s="216" t="s">
        <v>1</v>
      </c>
      <c r="N364" s="217" t="s">
        <v>51</v>
      </c>
      <c r="O364" s="79"/>
      <c r="P364" s="218">
        <f>O364*H364</f>
        <v>0</v>
      </c>
      <c r="Q364" s="218">
        <v>0</v>
      </c>
      <c r="R364" s="218">
        <f>Q364*H364</f>
        <v>0</v>
      </c>
      <c r="S364" s="218">
        <v>0</v>
      </c>
      <c r="T364" s="219">
        <f>S364*H364</f>
        <v>0</v>
      </c>
      <c r="AR364" s="16" t="s">
        <v>195</v>
      </c>
      <c r="AT364" s="16" t="s">
        <v>143</v>
      </c>
      <c r="AU364" s="16" t="s">
        <v>89</v>
      </c>
      <c r="AY364" s="16" t="s">
        <v>140</v>
      </c>
      <c r="BE364" s="220">
        <f>IF(N364="základní",J364,0)</f>
        <v>0</v>
      </c>
      <c r="BF364" s="220">
        <f>IF(N364="snížená",J364,0)</f>
        <v>0</v>
      </c>
      <c r="BG364" s="220">
        <f>IF(N364="zákl. přenesená",J364,0)</f>
        <v>0</v>
      </c>
      <c r="BH364" s="220">
        <f>IF(N364="sníž. přenesená",J364,0)</f>
        <v>0</v>
      </c>
      <c r="BI364" s="220">
        <f>IF(N364="nulová",J364,0)</f>
        <v>0</v>
      </c>
      <c r="BJ364" s="16" t="s">
        <v>23</v>
      </c>
      <c r="BK364" s="220">
        <f>ROUND(I364*H364,2)</f>
        <v>0</v>
      </c>
      <c r="BL364" s="16" t="s">
        <v>195</v>
      </c>
      <c r="BM364" s="16" t="s">
        <v>1037</v>
      </c>
    </row>
    <row r="365" s="1" customFormat="1" ht="22.5" customHeight="1">
      <c r="B365" s="38"/>
      <c r="C365" s="209" t="s">
        <v>1038</v>
      </c>
      <c r="D365" s="209" t="s">
        <v>143</v>
      </c>
      <c r="E365" s="210" t="s">
        <v>1039</v>
      </c>
      <c r="F365" s="211" t="s">
        <v>1040</v>
      </c>
      <c r="G365" s="212" t="s">
        <v>290</v>
      </c>
      <c r="H365" s="213">
        <v>1</v>
      </c>
      <c r="I365" s="214"/>
      <c r="J365" s="215">
        <f>ROUND(I365*H365,2)</f>
        <v>0</v>
      </c>
      <c r="K365" s="211" t="s">
        <v>1</v>
      </c>
      <c r="L365" s="43"/>
      <c r="M365" s="216" t="s">
        <v>1</v>
      </c>
      <c r="N365" s="217" t="s">
        <v>51</v>
      </c>
      <c r="O365" s="79"/>
      <c r="P365" s="218">
        <f>O365*H365</f>
        <v>0</v>
      </c>
      <c r="Q365" s="218">
        <v>0</v>
      </c>
      <c r="R365" s="218">
        <f>Q365*H365</f>
        <v>0</v>
      </c>
      <c r="S365" s="218">
        <v>0</v>
      </c>
      <c r="T365" s="219">
        <f>S365*H365</f>
        <v>0</v>
      </c>
      <c r="AR365" s="16" t="s">
        <v>195</v>
      </c>
      <c r="AT365" s="16" t="s">
        <v>143</v>
      </c>
      <c r="AU365" s="16" t="s">
        <v>89</v>
      </c>
      <c r="AY365" s="16" t="s">
        <v>140</v>
      </c>
      <c r="BE365" s="220">
        <f>IF(N365="základní",J365,0)</f>
        <v>0</v>
      </c>
      <c r="BF365" s="220">
        <f>IF(N365="snížená",J365,0)</f>
        <v>0</v>
      </c>
      <c r="BG365" s="220">
        <f>IF(N365="zákl. přenesená",J365,0)</f>
        <v>0</v>
      </c>
      <c r="BH365" s="220">
        <f>IF(N365="sníž. přenesená",J365,0)</f>
        <v>0</v>
      </c>
      <c r="BI365" s="220">
        <f>IF(N365="nulová",J365,0)</f>
        <v>0</v>
      </c>
      <c r="BJ365" s="16" t="s">
        <v>23</v>
      </c>
      <c r="BK365" s="220">
        <f>ROUND(I365*H365,2)</f>
        <v>0</v>
      </c>
      <c r="BL365" s="16" t="s">
        <v>195</v>
      </c>
      <c r="BM365" s="16" t="s">
        <v>1041</v>
      </c>
    </row>
    <row r="366" s="1" customFormat="1" ht="22.5" customHeight="1">
      <c r="B366" s="38"/>
      <c r="C366" s="209" t="s">
        <v>1042</v>
      </c>
      <c r="D366" s="209" t="s">
        <v>143</v>
      </c>
      <c r="E366" s="210" t="s">
        <v>1043</v>
      </c>
      <c r="F366" s="211" t="s">
        <v>1044</v>
      </c>
      <c r="G366" s="212" t="s">
        <v>290</v>
      </c>
      <c r="H366" s="213">
        <v>1</v>
      </c>
      <c r="I366" s="214"/>
      <c r="J366" s="215">
        <f>ROUND(I366*H366,2)</f>
        <v>0</v>
      </c>
      <c r="K366" s="211" t="s">
        <v>1</v>
      </c>
      <c r="L366" s="43"/>
      <c r="M366" s="216" t="s">
        <v>1</v>
      </c>
      <c r="N366" s="217" t="s">
        <v>51</v>
      </c>
      <c r="O366" s="79"/>
      <c r="P366" s="218">
        <f>O366*H366</f>
        <v>0</v>
      </c>
      <c r="Q366" s="218">
        <v>0</v>
      </c>
      <c r="R366" s="218">
        <f>Q366*H366</f>
        <v>0</v>
      </c>
      <c r="S366" s="218">
        <v>0</v>
      </c>
      <c r="T366" s="219">
        <f>S366*H366</f>
        <v>0</v>
      </c>
      <c r="AR366" s="16" t="s">
        <v>195</v>
      </c>
      <c r="AT366" s="16" t="s">
        <v>143</v>
      </c>
      <c r="AU366" s="16" t="s">
        <v>89</v>
      </c>
      <c r="AY366" s="16" t="s">
        <v>140</v>
      </c>
      <c r="BE366" s="220">
        <f>IF(N366="základní",J366,0)</f>
        <v>0</v>
      </c>
      <c r="BF366" s="220">
        <f>IF(N366="snížená",J366,0)</f>
        <v>0</v>
      </c>
      <c r="BG366" s="220">
        <f>IF(N366="zákl. přenesená",J366,0)</f>
        <v>0</v>
      </c>
      <c r="BH366" s="220">
        <f>IF(N366="sníž. přenesená",J366,0)</f>
        <v>0</v>
      </c>
      <c r="BI366" s="220">
        <f>IF(N366="nulová",J366,0)</f>
        <v>0</v>
      </c>
      <c r="BJ366" s="16" t="s">
        <v>23</v>
      </c>
      <c r="BK366" s="220">
        <f>ROUND(I366*H366,2)</f>
        <v>0</v>
      </c>
      <c r="BL366" s="16" t="s">
        <v>195</v>
      </c>
      <c r="BM366" s="16" t="s">
        <v>1045</v>
      </c>
    </row>
    <row r="367" s="1" customFormat="1" ht="22.5" customHeight="1">
      <c r="B367" s="38"/>
      <c r="C367" s="209" t="s">
        <v>1046</v>
      </c>
      <c r="D367" s="209" t="s">
        <v>143</v>
      </c>
      <c r="E367" s="210" t="s">
        <v>1047</v>
      </c>
      <c r="F367" s="211" t="s">
        <v>1048</v>
      </c>
      <c r="G367" s="212" t="s">
        <v>290</v>
      </c>
      <c r="H367" s="213">
        <v>1</v>
      </c>
      <c r="I367" s="214"/>
      <c r="J367" s="215">
        <f>ROUND(I367*H367,2)</f>
        <v>0</v>
      </c>
      <c r="K367" s="211" t="s">
        <v>1</v>
      </c>
      <c r="L367" s="43"/>
      <c r="M367" s="216" t="s">
        <v>1</v>
      </c>
      <c r="N367" s="217" t="s">
        <v>51</v>
      </c>
      <c r="O367" s="79"/>
      <c r="P367" s="218">
        <f>O367*H367</f>
        <v>0</v>
      </c>
      <c r="Q367" s="218">
        <v>0</v>
      </c>
      <c r="R367" s="218">
        <f>Q367*H367</f>
        <v>0</v>
      </c>
      <c r="S367" s="218">
        <v>0</v>
      </c>
      <c r="T367" s="219">
        <f>S367*H367</f>
        <v>0</v>
      </c>
      <c r="AR367" s="16" t="s">
        <v>195</v>
      </c>
      <c r="AT367" s="16" t="s">
        <v>143</v>
      </c>
      <c r="AU367" s="16" t="s">
        <v>89</v>
      </c>
      <c r="AY367" s="16" t="s">
        <v>140</v>
      </c>
      <c r="BE367" s="220">
        <f>IF(N367="základní",J367,0)</f>
        <v>0</v>
      </c>
      <c r="BF367" s="220">
        <f>IF(N367="snížená",J367,0)</f>
        <v>0</v>
      </c>
      <c r="BG367" s="220">
        <f>IF(N367="zákl. přenesená",J367,0)</f>
        <v>0</v>
      </c>
      <c r="BH367" s="220">
        <f>IF(N367="sníž. přenesená",J367,0)</f>
        <v>0</v>
      </c>
      <c r="BI367" s="220">
        <f>IF(N367="nulová",J367,0)</f>
        <v>0</v>
      </c>
      <c r="BJ367" s="16" t="s">
        <v>23</v>
      </c>
      <c r="BK367" s="220">
        <f>ROUND(I367*H367,2)</f>
        <v>0</v>
      </c>
      <c r="BL367" s="16" t="s">
        <v>195</v>
      </c>
      <c r="BM367" s="16" t="s">
        <v>1049</v>
      </c>
    </row>
    <row r="368" s="1" customFormat="1" ht="22.5" customHeight="1">
      <c r="B368" s="38"/>
      <c r="C368" s="209" t="s">
        <v>1050</v>
      </c>
      <c r="D368" s="209" t="s">
        <v>143</v>
      </c>
      <c r="E368" s="210" t="s">
        <v>1051</v>
      </c>
      <c r="F368" s="211" t="s">
        <v>1052</v>
      </c>
      <c r="G368" s="212" t="s">
        <v>290</v>
      </c>
      <c r="H368" s="213">
        <v>1</v>
      </c>
      <c r="I368" s="214"/>
      <c r="J368" s="215">
        <f>ROUND(I368*H368,2)</f>
        <v>0</v>
      </c>
      <c r="K368" s="211" t="s">
        <v>1</v>
      </c>
      <c r="L368" s="43"/>
      <c r="M368" s="216" t="s">
        <v>1</v>
      </c>
      <c r="N368" s="217" t="s">
        <v>51</v>
      </c>
      <c r="O368" s="79"/>
      <c r="P368" s="218">
        <f>O368*H368</f>
        <v>0</v>
      </c>
      <c r="Q368" s="218">
        <v>0</v>
      </c>
      <c r="R368" s="218">
        <f>Q368*H368</f>
        <v>0</v>
      </c>
      <c r="S368" s="218">
        <v>0</v>
      </c>
      <c r="T368" s="219">
        <f>S368*H368</f>
        <v>0</v>
      </c>
      <c r="AR368" s="16" t="s">
        <v>195</v>
      </c>
      <c r="AT368" s="16" t="s">
        <v>143</v>
      </c>
      <c r="AU368" s="16" t="s">
        <v>89</v>
      </c>
      <c r="AY368" s="16" t="s">
        <v>140</v>
      </c>
      <c r="BE368" s="220">
        <f>IF(N368="základní",J368,0)</f>
        <v>0</v>
      </c>
      <c r="BF368" s="220">
        <f>IF(N368="snížená",J368,0)</f>
        <v>0</v>
      </c>
      <c r="BG368" s="220">
        <f>IF(N368="zákl. přenesená",J368,0)</f>
        <v>0</v>
      </c>
      <c r="BH368" s="220">
        <f>IF(N368="sníž. přenesená",J368,0)</f>
        <v>0</v>
      </c>
      <c r="BI368" s="220">
        <f>IF(N368="nulová",J368,0)</f>
        <v>0</v>
      </c>
      <c r="BJ368" s="16" t="s">
        <v>23</v>
      </c>
      <c r="BK368" s="220">
        <f>ROUND(I368*H368,2)</f>
        <v>0</v>
      </c>
      <c r="BL368" s="16" t="s">
        <v>195</v>
      </c>
      <c r="BM368" s="16" t="s">
        <v>1053</v>
      </c>
    </row>
    <row r="369" s="1" customFormat="1" ht="22.5" customHeight="1">
      <c r="B369" s="38"/>
      <c r="C369" s="209" t="s">
        <v>1054</v>
      </c>
      <c r="D369" s="209" t="s">
        <v>143</v>
      </c>
      <c r="E369" s="210" t="s">
        <v>1055</v>
      </c>
      <c r="F369" s="211" t="s">
        <v>1056</v>
      </c>
      <c r="G369" s="212" t="s">
        <v>290</v>
      </c>
      <c r="H369" s="213">
        <v>2</v>
      </c>
      <c r="I369" s="214"/>
      <c r="J369" s="215">
        <f>ROUND(I369*H369,2)</f>
        <v>0</v>
      </c>
      <c r="K369" s="211" t="s">
        <v>1</v>
      </c>
      <c r="L369" s="43"/>
      <c r="M369" s="216" t="s">
        <v>1</v>
      </c>
      <c r="N369" s="217" t="s">
        <v>51</v>
      </c>
      <c r="O369" s="79"/>
      <c r="P369" s="218">
        <f>O369*H369</f>
        <v>0</v>
      </c>
      <c r="Q369" s="218">
        <v>0</v>
      </c>
      <c r="R369" s="218">
        <f>Q369*H369</f>
        <v>0</v>
      </c>
      <c r="S369" s="218">
        <v>0</v>
      </c>
      <c r="T369" s="219">
        <f>S369*H369</f>
        <v>0</v>
      </c>
      <c r="AR369" s="16" t="s">
        <v>195</v>
      </c>
      <c r="AT369" s="16" t="s">
        <v>143</v>
      </c>
      <c r="AU369" s="16" t="s">
        <v>89</v>
      </c>
      <c r="AY369" s="16" t="s">
        <v>140</v>
      </c>
      <c r="BE369" s="220">
        <f>IF(N369="základní",J369,0)</f>
        <v>0</v>
      </c>
      <c r="BF369" s="220">
        <f>IF(N369="snížená",J369,0)</f>
        <v>0</v>
      </c>
      <c r="BG369" s="220">
        <f>IF(N369="zákl. přenesená",J369,0)</f>
        <v>0</v>
      </c>
      <c r="BH369" s="220">
        <f>IF(N369="sníž. přenesená",J369,0)</f>
        <v>0</v>
      </c>
      <c r="BI369" s="220">
        <f>IF(N369="nulová",J369,0)</f>
        <v>0</v>
      </c>
      <c r="BJ369" s="16" t="s">
        <v>23</v>
      </c>
      <c r="BK369" s="220">
        <f>ROUND(I369*H369,2)</f>
        <v>0</v>
      </c>
      <c r="BL369" s="16" t="s">
        <v>195</v>
      </c>
      <c r="BM369" s="16" t="s">
        <v>1057</v>
      </c>
    </row>
    <row r="370" s="1" customFormat="1" ht="22.5" customHeight="1">
      <c r="B370" s="38"/>
      <c r="C370" s="209" t="s">
        <v>1058</v>
      </c>
      <c r="D370" s="209" t="s">
        <v>143</v>
      </c>
      <c r="E370" s="210" t="s">
        <v>1059</v>
      </c>
      <c r="F370" s="211" t="s">
        <v>1060</v>
      </c>
      <c r="G370" s="212" t="s">
        <v>290</v>
      </c>
      <c r="H370" s="213">
        <v>1</v>
      </c>
      <c r="I370" s="214"/>
      <c r="J370" s="215">
        <f>ROUND(I370*H370,2)</f>
        <v>0</v>
      </c>
      <c r="K370" s="211" t="s">
        <v>1</v>
      </c>
      <c r="L370" s="43"/>
      <c r="M370" s="216" t="s">
        <v>1</v>
      </c>
      <c r="N370" s="217" t="s">
        <v>51</v>
      </c>
      <c r="O370" s="79"/>
      <c r="P370" s="218">
        <f>O370*H370</f>
        <v>0</v>
      </c>
      <c r="Q370" s="218">
        <v>0</v>
      </c>
      <c r="R370" s="218">
        <f>Q370*H370</f>
        <v>0</v>
      </c>
      <c r="S370" s="218">
        <v>0</v>
      </c>
      <c r="T370" s="219">
        <f>S370*H370</f>
        <v>0</v>
      </c>
      <c r="AR370" s="16" t="s">
        <v>195</v>
      </c>
      <c r="AT370" s="16" t="s">
        <v>143</v>
      </c>
      <c r="AU370" s="16" t="s">
        <v>89</v>
      </c>
      <c r="AY370" s="16" t="s">
        <v>140</v>
      </c>
      <c r="BE370" s="220">
        <f>IF(N370="základní",J370,0)</f>
        <v>0</v>
      </c>
      <c r="BF370" s="220">
        <f>IF(N370="snížená",J370,0)</f>
        <v>0</v>
      </c>
      <c r="BG370" s="220">
        <f>IF(N370="zákl. přenesená",J370,0)</f>
        <v>0</v>
      </c>
      <c r="BH370" s="220">
        <f>IF(N370="sníž. přenesená",J370,0)</f>
        <v>0</v>
      </c>
      <c r="BI370" s="220">
        <f>IF(N370="nulová",J370,0)</f>
        <v>0</v>
      </c>
      <c r="BJ370" s="16" t="s">
        <v>23</v>
      </c>
      <c r="BK370" s="220">
        <f>ROUND(I370*H370,2)</f>
        <v>0</v>
      </c>
      <c r="BL370" s="16" t="s">
        <v>195</v>
      </c>
      <c r="BM370" s="16" t="s">
        <v>1061</v>
      </c>
    </row>
    <row r="371" s="1" customFormat="1" ht="22.5" customHeight="1">
      <c r="B371" s="38"/>
      <c r="C371" s="209" t="s">
        <v>1062</v>
      </c>
      <c r="D371" s="209" t="s">
        <v>143</v>
      </c>
      <c r="E371" s="210" t="s">
        <v>1063</v>
      </c>
      <c r="F371" s="211" t="s">
        <v>1064</v>
      </c>
      <c r="G371" s="212" t="s">
        <v>290</v>
      </c>
      <c r="H371" s="213">
        <v>1</v>
      </c>
      <c r="I371" s="214"/>
      <c r="J371" s="215">
        <f>ROUND(I371*H371,2)</f>
        <v>0</v>
      </c>
      <c r="K371" s="211" t="s">
        <v>1</v>
      </c>
      <c r="L371" s="43"/>
      <c r="M371" s="216" t="s">
        <v>1</v>
      </c>
      <c r="N371" s="217" t="s">
        <v>51</v>
      </c>
      <c r="O371" s="79"/>
      <c r="P371" s="218">
        <f>O371*H371</f>
        <v>0</v>
      </c>
      <c r="Q371" s="218">
        <v>0</v>
      </c>
      <c r="R371" s="218">
        <f>Q371*H371</f>
        <v>0</v>
      </c>
      <c r="S371" s="218">
        <v>0</v>
      </c>
      <c r="T371" s="219">
        <f>S371*H371</f>
        <v>0</v>
      </c>
      <c r="AR371" s="16" t="s">
        <v>195</v>
      </c>
      <c r="AT371" s="16" t="s">
        <v>143</v>
      </c>
      <c r="AU371" s="16" t="s">
        <v>89</v>
      </c>
      <c r="AY371" s="16" t="s">
        <v>140</v>
      </c>
      <c r="BE371" s="220">
        <f>IF(N371="základní",J371,0)</f>
        <v>0</v>
      </c>
      <c r="BF371" s="220">
        <f>IF(N371="snížená",J371,0)</f>
        <v>0</v>
      </c>
      <c r="BG371" s="220">
        <f>IF(N371="zákl. přenesená",J371,0)</f>
        <v>0</v>
      </c>
      <c r="BH371" s="220">
        <f>IF(N371="sníž. přenesená",J371,0)</f>
        <v>0</v>
      </c>
      <c r="BI371" s="220">
        <f>IF(N371="nulová",J371,0)</f>
        <v>0</v>
      </c>
      <c r="BJ371" s="16" t="s">
        <v>23</v>
      </c>
      <c r="BK371" s="220">
        <f>ROUND(I371*H371,2)</f>
        <v>0</v>
      </c>
      <c r="BL371" s="16" t="s">
        <v>195</v>
      </c>
      <c r="BM371" s="16" t="s">
        <v>1065</v>
      </c>
    </row>
    <row r="372" s="1" customFormat="1" ht="22.5" customHeight="1">
      <c r="B372" s="38"/>
      <c r="C372" s="209" t="s">
        <v>1066</v>
      </c>
      <c r="D372" s="209" t="s">
        <v>143</v>
      </c>
      <c r="E372" s="210" t="s">
        <v>1067</v>
      </c>
      <c r="F372" s="211" t="s">
        <v>1068</v>
      </c>
      <c r="G372" s="212" t="s">
        <v>290</v>
      </c>
      <c r="H372" s="213">
        <v>1</v>
      </c>
      <c r="I372" s="214"/>
      <c r="J372" s="215">
        <f>ROUND(I372*H372,2)</f>
        <v>0</v>
      </c>
      <c r="K372" s="211" t="s">
        <v>1</v>
      </c>
      <c r="L372" s="43"/>
      <c r="M372" s="216" t="s">
        <v>1</v>
      </c>
      <c r="N372" s="217" t="s">
        <v>51</v>
      </c>
      <c r="O372" s="79"/>
      <c r="P372" s="218">
        <f>O372*H372</f>
        <v>0</v>
      </c>
      <c r="Q372" s="218">
        <v>0</v>
      </c>
      <c r="R372" s="218">
        <f>Q372*H372</f>
        <v>0</v>
      </c>
      <c r="S372" s="218">
        <v>0</v>
      </c>
      <c r="T372" s="219">
        <f>S372*H372</f>
        <v>0</v>
      </c>
      <c r="AR372" s="16" t="s">
        <v>195</v>
      </c>
      <c r="AT372" s="16" t="s">
        <v>143</v>
      </c>
      <c r="AU372" s="16" t="s">
        <v>89</v>
      </c>
      <c r="AY372" s="16" t="s">
        <v>140</v>
      </c>
      <c r="BE372" s="220">
        <f>IF(N372="základní",J372,0)</f>
        <v>0</v>
      </c>
      <c r="BF372" s="220">
        <f>IF(N372="snížená",J372,0)</f>
        <v>0</v>
      </c>
      <c r="BG372" s="220">
        <f>IF(N372="zákl. přenesená",J372,0)</f>
        <v>0</v>
      </c>
      <c r="BH372" s="220">
        <f>IF(N372="sníž. přenesená",J372,0)</f>
        <v>0</v>
      </c>
      <c r="BI372" s="220">
        <f>IF(N372="nulová",J372,0)</f>
        <v>0</v>
      </c>
      <c r="BJ372" s="16" t="s">
        <v>23</v>
      </c>
      <c r="BK372" s="220">
        <f>ROUND(I372*H372,2)</f>
        <v>0</v>
      </c>
      <c r="BL372" s="16" t="s">
        <v>195</v>
      </c>
      <c r="BM372" s="16" t="s">
        <v>1069</v>
      </c>
    </row>
    <row r="373" s="1" customFormat="1" ht="22.5" customHeight="1">
      <c r="B373" s="38"/>
      <c r="C373" s="209" t="s">
        <v>1070</v>
      </c>
      <c r="D373" s="209" t="s">
        <v>143</v>
      </c>
      <c r="E373" s="210" t="s">
        <v>1071</v>
      </c>
      <c r="F373" s="211" t="s">
        <v>1072</v>
      </c>
      <c r="G373" s="212" t="s">
        <v>290</v>
      </c>
      <c r="H373" s="213">
        <v>4</v>
      </c>
      <c r="I373" s="214"/>
      <c r="J373" s="215">
        <f>ROUND(I373*H373,2)</f>
        <v>0</v>
      </c>
      <c r="K373" s="211" t="s">
        <v>1</v>
      </c>
      <c r="L373" s="43"/>
      <c r="M373" s="216" t="s">
        <v>1</v>
      </c>
      <c r="N373" s="217" t="s">
        <v>51</v>
      </c>
      <c r="O373" s="79"/>
      <c r="P373" s="218">
        <f>O373*H373</f>
        <v>0</v>
      </c>
      <c r="Q373" s="218">
        <v>0</v>
      </c>
      <c r="R373" s="218">
        <f>Q373*H373</f>
        <v>0</v>
      </c>
      <c r="S373" s="218">
        <v>0</v>
      </c>
      <c r="T373" s="219">
        <f>S373*H373</f>
        <v>0</v>
      </c>
      <c r="AR373" s="16" t="s">
        <v>195</v>
      </c>
      <c r="AT373" s="16" t="s">
        <v>143</v>
      </c>
      <c r="AU373" s="16" t="s">
        <v>89</v>
      </c>
      <c r="AY373" s="16" t="s">
        <v>140</v>
      </c>
      <c r="BE373" s="220">
        <f>IF(N373="základní",J373,0)</f>
        <v>0</v>
      </c>
      <c r="BF373" s="220">
        <f>IF(N373="snížená",J373,0)</f>
        <v>0</v>
      </c>
      <c r="BG373" s="220">
        <f>IF(N373="zákl. přenesená",J373,0)</f>
        <v>0</v>
      </c>
      <c r="BH373" s="220">
        <f>IF(N373="sníž. přenesená",J373,0)</f>
        <v>0</v>
      </c>
      <c r="BI373" s="220">
        <f>IF(N373="nulová",J373,0)</f>
        <v>0</v>
      </c>
      <c r="BJ373" s="16" t="s">
        <v>23</v>
      </c>
      <c r="BK373" s="220">
        <f>ROUND(I373*H373,2)</f>
        <v>0</v>
      </c>
      <c r="BL373" s="16" t="s">
        <v>195</v>
      </c>
      <c r="BM373" s="16" t="s">
        <v>1073</v>
      </c>
    </row>
    <row r="374" s="1" customFormat="1" ht="22.5" customHeight="1">
      <c r="B374" s="38"/>
      <c r="C374" s="209" t="s">
        <v>1074</v>
      </c>
      <c r="D374" s="209" t="s">
        <v>143</v>
      </c>
      <c r="E374" s="210" t="s">
        <v>1075</v>
      </c>
      <c r="F374" s="211" t="s">
        <v>1076</v>
      </c>
      <c r="G374" s="212" t="s">
        <v>290</v>
      </c>
      <c r="H374" s="213">
        <v>1</v>
      </c>
      <c r="I374" s="214"/>
      <c r="J374" s="215">
        <f>ROUND(I374*H374,2)</f>
        <v>0</v>
      </c>
      <c r="K374" s="211" t="s">
        <v>1</v>
      </c>
      <c r="L374" s="43"/>
      <c r="M374" s="216" t="s">
        <v>1</v>
      </c>
      <c r="N374" s="217" t="s">
        <v>51</v>
      </c>
      <c r="O374" s="79"/>
      <c r="P374" s="218">
        <f>O374*H374</f>
        <v>0</v>
      </c>
      <c r="Q374" s="218">
        <v>0</v>
      </c>
      <c r="R374" s="218">
        <f>Q374*H374</f>
        <v>0</v>
      </c>
      <c r="S374" s="218">
        <v>0</v>
      </c>
      <c r="T374" s="219">
        <f>S374*H374</f>
        <v>0</v>
      </c>
      <c r="AR374" s="16" t="s">
        <v>195</v>
      </c>
      <c r="AT374" s="16" t="s">
        <v>143</v>
      </c>
      <c r="AU374" s="16" t="s">
        <v>89</v>
      </c>
      <c r="AY374" s="16" t="s">
        <v>140</v>
      </c>
      <c r="BE374" s="220">
        <f>IF(N374="základní",J374,0)</f>
        <v>0</v>
      </c>
      <c r="BF374" s="220">
        <f>IF(N374="snížená",J374,0)</f>
        <v>0</v>
      </c>
      <c r="BG374" s="220">
        <f>IF(N374="zákl. přenesená",J374,0)</f>
        <v>0</v>
      </c>
      <c r="BH374" s="220">
        <f>IF(N374="sníž. přenesená",J374,0)</f>
        <v>0</v>
      </c>
      <c r="BI374" s="220">
        <f>IF(N374="nulová",J374,0)</f>
        <v>0</v>
      </c>
      <c r="BJ374" s="16" t="s">
        <v>23</v>
      </c>
      <c r="BK374" s="220">
        <f>ROUND(I374*H374,2)</f>
        <v>0</v>
      </c>
      <c r="BL374" s="16" t="s">
        <v>195</v>
      </c>
      <c r="BM374" s="16" t="s">
        <v>1077</v>
      </c>
    </row>
    <row r="375" s="1" customFormat="1" ht="22.5" customHeight="1">
      <c r="B375" s="38"/>
      <c r="C375" s="209" t="s">
        <v>1078</v>
      </c>
      <c r="D375" s="209" t="s">
        <v>143</v>
      </c>
      <c r="E375" s="210" t="s">
        <v>1079</v>
      </c>
      <c r="F375" s="211" t="s">
        <v>1080</v>
      </c>
      <c r="G375" s="212" t="s">
        <v>290</v>
      </c>
      <c r="H375" s="213">
        <v>1</v>
      </c>
      <c r="I375" s="214"/>
      <c r="J375" s="215">
        <f>ROUND(I375*H375,2)</f>
        <v>0</v>
      </c>
      <c r="K375" s="211" t="s">
        <v>1</v>
      </c>
      <c r="L375" s="43"/>
      <c r="M375" s="216" t="s">
        <v>1</v>
      </c>
      <c r="N375" s="217" t="s">
        <v>51</v>
      </c>
      <c r="O375" s="79"/>
      <c r="P375" s="218">
        <f>O375*H375</f>
        <v>0</v>
      </c>
      <c r="Q375" s="218">
        <v>0</v>
      </c>
      <c r="R375" s="218">
        <f>Q375*H375</f>
        <v>0</v>
      </c>
      <c r="S375" s="218">
        <v>0</v>
      </c>
      <c r="T375" s="219">
        <f>S375*H375</f>
        <v>0</v>
      </c>
      <c r="AR375" s="16" t="s">
        <v>195</v>
      </c>
      <c r="AT375" s="16" t="s">
        <v>143</v>
      </c>
      <c r="AU375" s="16" t="s">
        <v>89</v>
      </c>
      <c r="AY375" s="16" t="s">
        <v>140</v>
      </c>
      <c r="BE375" s="220">
        <f>IF(N375="základní",J375,0)</f>
        <v>0</v>
      </c>
      <c r="BF375" s="220">
        <f>IF(N375="snížená",J375,0)</f>
        <v>0</v>
      </c>
      <c r="BG375" s="220">
        <f>IF(N375="zákl. přenesená",J375,0)</f>
        <v>0</v>
      </c>
      <c r="BH375" s="220">
        <f>IF(N375="sníž. přenesená",J375,0)</f>
        <v>0</v>
      </c>
      <c r="BI375" s="220">
        <f>IF(N375="nulová",J375,0)</f>
        <v>0</v>
      </c>
      <c r="BJ375" s="16" t="s">
        <v>23</v>
      </c>
      <c r="BK375" s="220">
        <f>ROUND(I375*H375,2)</f>
        <v>0</v>
      </c>
      <c r="BL375" s="16" t="s">
        <v>195</v>
      </c>
      <c r="BM375" s="16" t="s">
        <v>1081</v>
      </c>
    </row>
    <row r="376" s="1" customFormat="1" ht="22.5" customHeight="1">
      <c r="B376" s="38"/>
      <c r="C376" s="209" t="s">
        <v>1082</v>
      </c>
      <c r="D376" s="209" t="s">
        <v>143</v>
      </c>
      <c r="E376" s="210" t="s">
        <v>1083</v>
      </c>
      <c r="F376" s="211" t="s">
        <v>1084</v>
      </c>
      <c r="G376" s="212" t="s">
        <v>290</v>
      </c>
      <c r="H376" s="213">
        <v>1</v>
      </c>
      <c r="I376" s="214"/>
      <c r="J376" s="215">
        <f>ROUND(I376*H376,2)</f>
        <v>0</v>
      </c>
      <c r="K376" s="211" t="s">
        <v>1</v>
      </c>
      <c r="L376" s="43"/>
      <c r="M376" s="216" t="s">
        <v>1</v>
      </c>
      <c r="N376" s="217" t="s">
        <v>51</v>
      </c>
      <c r="O376" s="79"/>
      <c r="P376" s="218">
        <f>O376*H376</f>
        <v>0</v>
      </c>
      <c r="Q376" s="218">
        <v>0</v>
      </c>
      <c r="R376" s="218">
        <f>Q376*H376</f>
        <v>0</v>
      </c>
      <c r="S376" s="218">
        <v>0</v>
      </c>
      <c r="T376" s="219">
        <f>S376*H376</f>
        <v>0</v>
      </c>
      <c r="AR376" s="16" t="s">
        <v>195</v>
      </c>
      <c r="AT376" s="16" t="s">
        <v>143</v>
      </c>
      <c r="AU376" s="16" t="s">
        <v>89</v>
      </c>
      <c r="AY376" s="16" t="s">
        <v>140</v>
      </c>
      <c r="BE376" s="220">
        <f>IF(N376="základní",J376,0)</f>
        <v>0</v>
      </c>
      <c r="BF376" s="220">
        <f>IF(N376="snížená",J376,0)</f>
        <v>0</v>
      </c>
      <c r="BG376" s="220">
        <f>IF(N376="zákl. přenesená",J376,0)</f>
        <v>0</v>
      </c>
      <c r="BH376" s="220">
        <f>IF(N376="sníž. přenesená",J376,0)</f>
        <v>0</v>
      </c>
      <c r="BI376" s="220">
        <f>IF(N376="nulová",J376,0)</f>
        <v>0</v>
      </c>
      <c r="BJ376" s="16" t="s">
        <v>23</v>
      </c>
      <c r="BK376" s="220">
        <f>ROUND(I376*H376,2)</f>
        <v>0</v>
      </c>
      <c r="BL376" s="16" t="s">
        <v>195</v>
      </c>
      <c r="BM376" s="16" t="s">
        <v>1085</v>
      </c>
    </row>
    <row r="377" s="1" customFormat="1" ht="22.5" customHeight="1">
      <c r="B377" s="38"/>
      <c r="C377" s="209" t="s">
        <v>1086</v>
      </c>
      <c r="D377" s="209" t="s">
        <v>143</v>
      </c>
      <c r="E377" s="210" t="s">
        <v>1087</v>
      </c>
      <c r="F377" s="211" t="s">
        <v>1088</v>
      </c>
      <c r="G377" s="212" t="s">
        <v>290</v>
      </c>
      <c r="H377" s="213">
        <v>1</v>
      </c>
      <c r="I377" s="214"/>
      <c r="J377" s="215">
        <f>ROUND(I377*H377,2)</f>
        <v>0</v>
      </c>
      <c r="K377" s="211" t="s">
        <v>1</v>
      </c>
      <c r="L377" s="43"/>
      <c r="M377" s="216" t="s">
        <v>1</v>
      </c>
      <c r="N377" s="217" t="s">
        <v>51</v>
      </c>
      <c r="O377" s="79"/>
      <c r="P377" s="218">
        <f>O377*H377</f>
        <v>0</v>
      </c>
      <c r="Q377" s="218">
        <v>0</v>
      </c>
      <c r="R377" s="218">
        <f>Q377*H377</f>
        <v>0</v>
      </c>
      <c r="S377" s="218">
        <v>0</v>
      </c>
      <c r="T377" s="219">
        <f>S377*H377</f>
        <v>0</v>
      </c>
      <c r="AR377" s="16" t="s">
        <v>195</v>
      </c>
      <c r="AT377" s="16" t="s">
        <v>143</v>
      </c>
      <c r="AU377" s="16" t="s">
        <v>89</v>
      </c>
      <c r="AY377" s="16" t="s">
        <v>140</v>
      </c>
      <c r="BE377" s="220">
        <f>IF(N377="základní",J377,0)</f>
        <v>0</v>
      </c>
      <c r="BF377" s="220">
        <f>IF(N377="snížená",J377,0)</f>
        <v>0</v>
      </c>
      <c r="BG377" s="220">
        <f>IF(N377="zákl. přenesená",J377,0)</f>
        <v>0</v>
      </c>
      <c r="BH377" s="220">
        <f>IF(N377="sníž. přenesená",J377,0)</f>
        <v>0</v>
      </c>
      <c r="BI377" s="220">
        <f>IF(N377="nulová",J377,0)</f>
        <v>0</v>
      </c>
      <c r="BJ377" s="16" t="s">
        <v>23</v>
      </c>
      <c r="BK377" s="220">
        <f>ROUND(I377*H377,2)</f>
        <v>0</v>
      </c>
      <c r="BL377" s="16" t="s">
        <v>195</v>
      </c>
      <c r="BM377" s="16" t="s">
        <v>1089</v>
      </c>
    </row>
    <row r="378" s="1" customFormat="1" ht="22.5" customHeight="1">
      <c r="B378" s="38"/>
      <c r="C378" s="209" t="s">
        <v>1090</v>
      </c>
      <c r="D378" s="209" t="s">
        <v>143</v>
      </c>
      <c r="E378" s="210" t="s">
        <v>1091</v>
      </c>
      <c r="F378" s="211" t="s">
        <v>1092</v>
      </c>
      <c r="G378" s="212" t="s">
        <v>290</v>
      </c>
      <c r="H378" s="213">
        <v>1</v>
      </c>
      <c r="I378" s="214"/>
      <c r="J378" s="215">
        <f>ROUND(I378*H378,2)</f>
        <v>0</v>
      </c>
      <c r="K378" s="211" t="s">
        <v>1</v>
      </c>
      <c r="L378" s="43"/>
      <c r="M378" s="216" t="s">
        <v>1</v>
      </c>
      <c r="N378" s="217" t="s">
        <v>51</v>
      </c>
      <c r="O378" s="79"/>
      <c r="P378" s="218">
        <f>O378*H378</f>
        <v>0</v>
      </c>
      <c r="Q378" s="218">
        <v>0</v>
      </c>
      <c r="R378" s="218">
        <f>Q378*H378</f>
        <v>0</v>
      </c>
      <c r="S378" s="218">
        <v>0</v>
      </c>
      <c r="T378" s="219">
        <f>S378*H378</f>
        <v>0</v>
      </c>
      <c r="AR378" s="16" t="s">
        <v>195</v>
      </c>
      <c r="AT378" s="16" t="s">
        <v>143</v>
      </c>
      <c r="AU378" s="16" t="s">
        <v>89</v>
      </c>
      <c r="AY378" s="16" t="s">
        <v>140</v>
      </c>
      <c r="BE378" s="220">
        <f>IF(N378="základní",J378,0)</f>
        <v>0</v>
      </c>
      <c r="BF378" s="220">
        <f>IF(N378="snížená",J378,0)</f>
        <v>0</v>
      </c>
      <c r="BG378" s="220">
        <f>IF(N378="zákl. přenesená",J378,0)</f>
        <v>0</v>
      </c>
      <c r="BH378" s="220">
        <f>IF(N378="sníž. přenesená",J378,0)</f>
        <v>0</v>
      </c>
      <c r="BI378" s="220">
        <f>IF(N378="nulová",J378,0)</f>
        <v>0</v>
      </c>
      <c r="BJ378" s="16" t="s">
        <v>23</v>
      </c>
      <c r="BK378" s="220">
        <f>ROUND(I378*H378,2)</f>
        <v>0</v>
      </c>
      <c r="BL378" s="16" t="s">
        <v>195</v>
      </c>
      <c r="BM378" s="16" t="s">
        <v>1093</v>
      </c>
    </row>
    <row r="379" s="1" customFormat="1" ht="22.5" customHeight="1">
      <c r="B379" s="38"/>
      <c r="C379" s="209" t="s">
        <v>1094</v>
      </c>
      <c r="D379" s="209" t="s">
        <v>143</v>
      </c>
      <c r="E379" s="210" t="s">
        <v>1095</v>
      </c>
      <c r="F379" s="211" t="s">
        <v>1096</v>
      </c>
      <c r="G379" s="212" t="s">
        <v>290</v>
      </c>
      <c r="H379" s="213">
        <v>4</v>
      </c>
      <c r="I379" s="214"/>
      <c r="J379" s="215">
        <f>ROUND(I379*H379,2)</f>
        <v>0</v>
      </c>
      <c r="K379" s="211" t="s">
        <v>1</v>
      </c>
      <c r="L379" s="43"/>
      <c r="M379" s="216" t="s">
        <v>1</v>
      </c>
      <c r="N379" s="217" t="s">
        <v>51</v>
      </c>
      <c r="O379" s="79"/>
      <c r="P379" s="218">
        <f>O379*H379</f>
        <v>0</v>
      </c>
      <c r="Q379" s="218">
        <v>0</v>
      </c>
      <c r="R379" s="218">
        <f>Q379*H379</f>
        <v>0</v>
      </c>
      <c r="S379" s="218">
        <v>0</v>
      </c>
      <c r="T379" s="219">
        <f>S379*H379</f>
        <v>0</v>
      </c>
      <c r="AR379" s="16" t="s">
        <v>195</v>
      </c>
      <c r="AT379" s="16" t="s">
        <v>143</v>
      </c>
      <c r="AU379" s="16" t="s">
        <v>89</v>
      </c>
      <c r="AY379" s="16" t="s">
        <v>140</v>
      </c>
      <c r="BE379" s="220">
        <f>IF(N379="základní",J379,0)</f>
        <v>0</v>
      </c>
      <c r="BF379" s="220">
        <f>IF(N379="snížená",J379,0)</f>
        <v>0</v>
      </c>
      <c r="BG379" s="220">
        <f>IF(N379="zákl. přenesená",J379,0)</f>
        <v>0</v>
      </c>
      <c r="BH379" s="220">
        <f>IF(N379="sníž. přenesená",J379,0)</f>
        <v>0</v>
      </c>
      <c r="BI379" s="220">
        <f>IF(N379="nulová",J379,0)</f>
        <v>0</v>
      </c>
      <c r="BJ379" s="16" t="s">
        <v>23</v>
      </c>
      <c r="BK379" s="220">
        <f>ROUND(I379*H379,2)</f>
        <v>0</v>
      </c>
      <c r="BL379" s="16" t="s">
        <v>195</v>
      </c>
      <c r="BM379" s="16" t="s">
        <v>1097</v>
      </c>
    </row>
    <row r="380" s="1" customFormat="1" ht="22.5" customHeight="1">
      <c r="B380" s="38"/>
      <c r="C380" s="209" t="s">
        <v>1098</v>
      </c>
      <c r="D380" s="209" t="s">
        <v>143</v>
      </c>
      <c r="E380" s="210" t="s">
        <v>1099</v>
      </c>
      <c r="F380" s="211" t="s">
        <v>1100</v>
      </c>
      <c r="G380" s="212" t="s">
        <v>290</v>
      </c>
      <c r="H380" s="213">
        <v>1</v>
      </c>
      <c r="I380" s="214"/>
      <c r="J380" s="215">
        <f>ROUND(I380*H380,2)</f>
        <v>0</v>
      </c>
      <c r="K380" s="211" t="s">
        <v>1</v>
      </c>
      <c r="L380" s="43"/>
      <c r="M380" s="216" t="s">
        <v>1</v>
      </c>
      <c r="N380" s="217" t="s">
        <v>51</v>
      </c>
      <c r="O380" s="79"/>
      <c r="P380" s="218">
        <f>O380*H380</f>
        <v>0</v>
      </c>
      <c r="Q380" s="218">
        <v>0</v>
      </c>
      <c r="R380" s="218">
        <f>Q380*H380</f>
        <v>0</v>
      </c>
      <c r="S380" s="218">
        <v>0</v>
      </c>
      <c r="T380" s="219">
        <f>S380*H380</f>
        <v>0</v>
      </c>
      <c r="AR380" s="16" t="s">
        <v>195</v>
      </c>
      <c r="AT380" s="16" t="s">
        <v>143</v>
      </c>
      <c r="AU380" s="16" t="s">
        <v>89</v>
      </c>
      <c r="AY380" s="16" t="s">
        <v>140</v>
      </c>
      <c r="BE380" s="220">
        <f>IF(N380="základní",J380,0)</f>
        <v>0</v>
      </c>
      <c r="BF380" s="220">
        <f>IF(N380="snížená",J380,0)</f>
        <v>0</v>
      </c>
      <c r="BG380" s="220">
        <f>IF(N380="zákl. přenesená",J380,0)</f>
        <v>0</v>
      </c>
      <c r="BH380" s="220">
        <f>IF(N380="sníž. přenesená",J380,0)</f>
        <v>0</v>
      </c>
      <c r="BI380" s="220">
        <f>IF(N380="nulová",J380,0)</f>
        <v>0</v>
      </c>
      <c r="BJ380" s="16" t="s">
        <v>23</v>
      </c>
      <c r="BK380" s="220">
        <f>ROUND(I380*H380,2)</f>
        <v>0</v>
      </c>
      <c r="BL380" s="16" t="s">
        <v>195</v>
      </c>
      <c r="BM380" s="16" t="s">
        <v>1101</v>
      </c>
    </row>
    <row r="381" s="1" customFormat="1" ht="22.5" customHeight="1">
      <c r="B381" s="38"/>
      <c r="C381" s="209" t="s">
        <v>1102</v>
      </c>
      <c r="D381" s="209" t="s">
        <v>143</v>
      </c>
      <c r="E381" s="210" t="s">
        <v>1103</v>
      </c>
      <c r="F381" s="211" t="s">
        <v>1104</v>
      </c>
      <c r="G381" s="212" t="s">
        <v>290</v>
      </c>
      <c r="H381" s="213">
        <v>1</v>
      </c>
      <c r="I381" s="214"/>
      <c r="J381" s="215">
        <f>ROUND(I381*H381,2)</f>
        <v>0</v>
      </c>
      <c r="K381" s="211" t="s">
        <v>1</v>
      </c>
      <c r="L381" s="43"/>
      <c r="M381" s="216" t="s">
        <v>1</v>
      </c>
      <c r="N381" s="217" t="s">
        <v>51</v>
      </c>
      <c r="O381" s="79"/>
      <c r="P381" s="218">
        <f>O381*H381</f>
        <v>0</v>
      </c>
      <c r="Q381" s="218">
        <v>0</v>
      </c>
      <c r="R381" s="218">
        <f>Q381*H381</f>
        <v>0</v>
      </c>
      <c r="S381" s="218">
        <v>0</v>
      </c>
      <c r="T381" s="219">
        <f>S381*H381</f>
        <v>0</v>
      </c>
      <c r="AR381" s="16" t="s">
        <v>195</v>
      </c>
      <c r="AT381" s="16" t="s">
        <v>143</v>
      </c>
      <c r="AU381" s="16" t="s">
        <v>89</v>
      </c>
      <c r="AY381" s="16" t="s">
        <v>140</v>
      </c>
      <c r="BE381" s="220">
        <f>IF(N381="základní",J381,0)</f>
        <v>0</v>
      </c>
      <c r="BF381" s="220">
        <f>IF(N381="snížená",J381,0)</f>
        <v>0</v>
      </c>
      <c r="BG381" s="220">
        <f>IF(N381="zákl. přenesená",J381,0)</f>
        <v>0</v>
      </c>
      <c r="BH381" s="220">
        <f>IF(N381="sníž. přenesená",J381,0)</f>
        <v>0</v>
      </c>
      <c r="BI381" s="220">
        <f>IF(N381="nulová",J381,0)</f>
        <v>0</v>
      </c>
      <c r="BJ381" s="16" t="s">
        <v>23</v>
      </c>
      <c r="BK381" s="220">
        <f>ROUND(I381*H381,2)</f>
        <v>0</v>
      </c>
      <c r="BL381" s="16" t="s">
        <v>195</v>
      </c>
      <c r="BM381" s="16" t="s">
        <v>1105</v>
      </c>
    </row>
    <row r="382" s="1" customFormat="1" ht="22.5" customHeight="1">
      <c r="B382" s="38"/>
      <c r="C382" s="209" t="s">
        <v>1106</v>
      </c>
      <c r="D382" s="209" t="s">
        <v>143</v>
      </c>
      <c r="E382" s="210" t="s">
        <v>1107</v>
      </c>
      <c r="F382" s="211" t="s">
        <v>1108</v>
      </c>
      <c r="G382" s="212" t="s">
        <v>290</v>
      </c>
      <c r="H382" s="213">
        <v>1</v>
      </c>
      <c r="I382" s="214"/>
      <c r="J382" s="215">
        <f>ROUND(I382*H382,2)</f>
        <v>0</v>
      </c>
      <c r="K382" s="211" t="s">
        <v>1</v>
      </c>
      <c r="L382" s="43"/>
      <c r="M382" s="216" t="s">
        <v>1</v>
      </c>
      <c r="N382" s="217" t="s">
        <v>51</v>
      </c>
      <c r="O382" s="79"/>
      <c r="P382" s="218">
        <f>O382*H382</f>
        <v>0</v>
      </c>
      <c r="Q382" s="218">
        <v>0</v>
      </c>
      <c r="R382" s="218">
        <f>Q382*H382</f>
        <v>0</v>
      </c>
      <c r="S382" s="218">
        <v>0</v>
      </c>
      <c r="T382" s="219">
        <f>S382*H382</f>
        <v>0</v>
      </c>
      <c r="AR382" s="16" t="s">
        <v>195</v>
      </c>
      <c r="AT382" s="16" t="s">
        <v>143</v>
      </c>
      <c r="AU382" s="16" t="s">
        <v>89</v>
      </c>
      <c r="AY382" s="16" t="s">
        <v>140</v>
      </c>
      <c r="BE382" s="220">
        <f>IF(N382="základní",J382,0)</f>
        <v>0</v>
      </c>
      <c r="BF382" s="220">
        <f>IF(N382="snížená",J382,0)</f>
        <v>0</v>
      </c>
      <c r="BG382" s="220">
        <f>IF(N382="zákl. přenesená",J382,0)</f>
        <v>0</v>
      </c>
      <c r="BH382" s="220">
        <f>IF(N382="sníž. přenesená",J382,0)</f>
        <v>0</v>
      </c>
      <c r="BI382" s="220">
        <f>IF(N382="nulová",J382,0)</f>
        <v>0</v>
      </c>
      <c r="BJ382" s="16" t="s">
        <v>23</v>
      </c>
      <c r="BK382" s="220">
        <f>ROUND(I382*H382,2)</f>
        <v>0</v>
      </c>
      <c r="BL382" s="16" t="s">
        <v>195</v>
      </c>
      <c r="BM382" s="16" t="s">
        <v>1109</v>
      </c>
    </row>
    <row r="383" s="1" customFormat="1" ht="22.5" customHeight="1">
      <c r="B383" s="38"/>
      <c r="C383" s="209" t="s">
        <v>1110</v>
      </c>
      <c r="D383" s="209" t="s">
        <v>143</v>
      </c>
      <c r="E383" s="210" t="s">
        <v>1111</v>
      </c>
      <c r="F383" s="211" t="s">
        <v>1112</v>
      </c>
      <c r="G383" s="212" t="s">
        <v>290</v>
      </c>
      <c r="H383" s="213">
        <v>1</v>
      </c>
      <c r="I383" s="214"/>
      <c r="J383" s="215">
        <f>ROUND(I383*H383,2)</f>
        <v>0</v>
      </c>
      <c r="K383" s="211" t="s">
        <v>1</v>
      </c>
      <c r="L383" s="43"/>
      <c r="M383" s="216" t="s">
        <v>1</v>
      </c>
      <c r="N383" s="217" t="s">
        <v>51</v>
      </c>
      <c r="O383" s="79"/>
      <c r="P383" s="218">
        <f>O383*H383</f>
        <v>0</v>
      </c>
      <c r="Q383" s="218">
        <v>0</v>
      </c>
      <c r="R383" s="218">
        <f>Q383*H383</f>
        <v>0</v>
      </c>
      <c r="S383" s="218">
        <v>0</v>
      </c>
      <c r="T383" s="219">
        <f>S383*H383</f>
        <v>0</v>
      </c>
      <c r="AR383" s="16" t="s">
        <v>195</v>
      </c>
      <c r="AT383" s="16" t="s">
        <v>143</v>
      </c>
      <c r="AU383" s="16" t="s">
        <v>89</v>
      </c>
      <c r="AY383" s="16" t="s">
        <v>140</v>
      </c>
      <c r="BE383" s="220">
        <f>IF(N383="základní",J383,0)</f>
        <v>0</v>
      </c>
      <c r="BF383" s="220">
        <f>IF(N383="snížená",J383,0)</f>
        <v>0</v>
      </c>
      <c r="BG383" s="220">
        <f>IF(N383="zákl. přenesená",J383,0)</f>
        <v>0</v>
      </c>
      <c r="BH383" s="220">
        <f>IF(N383="sníž. přenesená",J383,0)</f>
        <v>0</v>
      </c>
      <c r="BI383" s="220">
        <f>IF(N383="nulová",J383,0)</f>
        <v>0</v>
      </c>
      <c r="BJ383" s="16" t="s">
        <v>23</v>
      </c>
      <c r="BK383" s="220">
        <f>ROUND(I383*H383,2)</f>
        <v>0</v>
      </c>
      <c r="BL383" s="16" t="s">
        <v>195</v>
      </c>
      <c r="BM383" s="16" t="s">
        <v>1113</v>
      </c>
    </row>
    <row r="384" s="1" customFormat="1" ht="22.5" customHeight="1">
      <c r="B384" s="38"/>
      <c r="C384" s="209" t="s">
        <v>1114</v>
      </c>
      <c r="D384" s="209" t="s">
        <v>143</v>
      </c>
      <c r="E384" s="210" t="s">
        <v>1115</v>
      </c>
      <c r="F384" s="211" t="s">
        <v>1116</v>
      </c>
      <c r="G384" s="212" t="s">
        <v>290</v>
      </c>
      <c r="H384" s="213">
        <v>1</v>
      </c>
      <c r="I384" s="214"/>
      <c r="J384" s="215">
        <f>ROUND(I384*H384,2)</f>
        <v>0</v>
      </c>
      <c r="K384" s="211" t="s">
        <v>1</v>
      </c>
      <c r="L384" s="43"/>
      <c r="M384" s="216" t="s">
        <v>1</v>
      </c>
      <c r="N384" s="217" t="s">
        <v>51</v>
      </c>
      <c r="O384" s="79"/>
      <c r="P384" s="218">
        <f>O384*H384</f>
        <v>0</v>
      </c>
      <c r="Q384" s="218">
        <v>0</v>
      </c>
      <c r="R384" s="218">
        <f>Q384*H384</f>
        <v>0</v>
      </c>
      <c r="S384" s="218">
        <v>0</v>
      </c>
      <c r="T384" s="219">
        <f>S384*H384</f>
        <v>0</v>
      </c>
      <c r="AR384" s="16" t="s">
        <v>195</v>
      </c>
      <c r="AT384" s="16" t="s">
        <v>143</v>
      </c>
      <c r="AU384" s="16" t="s">
        <v>89</v>
      </c>
      <c r="AY384" s="16" t="s">
        <v>140</v>
      </c>
      <c r="BE384" s="220">
        <f>IF(N384="základní",J384,0)</f>
        <v>0</v>
      </c>
      <c r="BF384" s="220">
        <f>IF(N384="snížená",J384,0)</f>
        <v>0</v>
      </c>
      <c r="BG384" s="220">
        <f>IF(N384="zákl. přenesená",J384,0)</f>
        <v>0</v>
      </c>
      <c r="BH384" s="220">
        <f>IF(N384="sníž. přenesená",J384,0)</f>
        <v>0</v>
      </c>
      <c r="BI384" s="220">
        <f>IF(N384="nulová",J384,0)</f>
        <v>0</v>
      </c>
      <c r="BJ384" s="16" t="s">
        <v>23</v>
      </c>
      <c r="BK384" s="220">
        <f>ROUND(I384*H384,2)</f>
        <v>0</v>
      </c>
      <c r="BL384" s="16" t="s">
        <v>195</v>
      </c>
      <c r="BM384" s="16" t="s">
        <v>1117</v>
      </c>
    </row>
    <row r="385" s="1" customFormat="1" ht="22.5" customHeight="1">
      <c r="B385" s="38"/>
      <c r="C385" s="209" t="s">
        <v>1118</v>
      </c>
      <c r="D385" s="209" t="s">
        <v>143</v>
      </c>
      <c r="E385" s="210" t="s">
        <v>1119</v>
      </c>
      <c r="F385" s="211" t="s">
        <v>1120</v>
      </c>
      <c r="G385" s="212" t="s">
        <v>290</v>
      </c>
      <c r="H385" s="213">
        <v>1</v>
      </c>
      <c r="I385" s="214"/>
      <c r="J385" s="215">
        <f>ROUND(I385*H385,2)</f>
        <v>0</v>
      </c>
      <c r="K385" s="211" t="s">
        <v>1</v>
      </c>
      <c r="L385" s="43"/>
      <c r="M385" s="216" t="s">
        <v>1</v>
      </c>
      <c r="N385" s="217" t="s">
        <v>51</v>
      </c>
      <c r="O385" s="79"/>
      <c r="P385" s="218">
        <f>O385*H385</f>
        <v>0</v>
      </c>
      <c r="Q385" s="218">
        <v>0</v>
      </c>
      <c r="R385" s="218">
        <f>Q385*H385</f>
        <v>0</v>
      </c>
      <c r="S385" s="218">
        <v>0</v>
      </c>
      <c r="T385" s="219">
        <f>S385*H385</f>
        <v>0</v>
      </c>
      <c r="AR385" s="16" t="s">
        <v>195</v>
      </c>
      <c r="AT385" s="16" t="s">
        <v>143</v>
      </c>
      <c r="AU385" s="16" t="s">
        <v>89</v>
      </c>
      <c r="AY385" s="16" t="s">
        <v>140</v>
      </c>
      <c r="BE385" s="220">
        <f>IF(N385="základní",J385,0)</f>
        <v>0</v>
      </c>
      <c r="BF385" s="220">
        <f>IF(N385="snížená",J385,0)</f>
        <v>0</v>
      </c>
      <c r="BG385" s="220">
        <f>IF(N385="zákl. přenesená",J385,0)</f>
        <v>0</v>
      </c>
      <c r="BH385" s="220">
        <f>IF(N385="sníž. přenesená",J385,0)</f>
        <v>0</v>
      </c>
      <c r="BI385" s="220">
        <f>IF(N385="nulová",J385,0)</f>
        <v>0</v>
      </c>
      <c r="BJ385" s="16" t="s">
        <v>23</v>
      </c>
      <c r="BK385" s="220">
        <f>ROUND(I385*H385,2)</f>
        <v>0</v>
      </c>
      <c r="BL385" s="16" t="s">
        <v>195</v>
      </c>
      <c r="BM385" s="16" t="s">
        <v>1121</v>
      </c>
    </row>
    <row r="386" s="1" customFormat="1" ht="22.5" customHeight="1">
      <c r="B386" s="38"/>
      <c r="C386" s="209" t="s">
        <v>1122</v>
      </c>
      <c r="D386" s="209" t="s">
        <v>143</v>
      </c>
      <c r="E386" s="210" t="s">
        <v>1123</v>
      </c>
      <c r="F386" s="211" t="s">
        <v>1124</v>
      </c>
      <c r="G386" s="212" t="s">
        <v>290</v>
      </c>
      <c r="H386" s="213">
        <v>1</v>
      </c>
      <c r="I386" s="214"/>
      <c r="J386" s="215">
        <f>ROUND(I386*H386,2)</f>
        <v>0</v>
      </c>
      <c r="K386" s="211" t="s">
        <v>1</v>
      </c>
      <c r="L386" s="43"/>
      <c r="M386" s="216" t="s">
        <v>1</v>
      </c>
      <c r="N386" s="217" t="s">
        <v>51</v>
      </c>
      <c r="O386" s="79"/>
      <c r="P386" s="218">
        <f>O386*H386</f>
        <v>0</v>
      </c>
      <c r="Q386" s="218">
        <v>0</v>
      </c>
      <c r="R386" s="218">
        <f>Q386*H386</f>
        <v>0</v>
      </c>
      <c r="S386" s="218">
        <v>0</v>
      </c>
      <c r="T386" s="219">
        <f>S386*H386</f>
        <v>0</v>
      </c>
      <c r="AR386" s="16" t="s">
        <v>195</v>
      </c>
      <c r="AT386" s="16" t="s">
        <v>143</v>
      </c>
      <c r="AU386" s="16" t="s">
        <v>89</v>
      </c>
      <c r="AY386" s="16" t="s">
        <v>140</v>
      </c>
      <c r="BE386" s="220">
        <f>IF(N386="základní",J386,0)</f>
        <v>0</v>
      </c>
      <c r="BF386" s="220">
        <f>IF(N386="snížená",J386,0)</f>
        <v>0</v>
      </c>
      <c r="BG386" s="220">
        <f>IF(N386="zákl. přenesená",J386,0)</f>
        <v>0</v>
      </c>
      <c r="BH386" s="220">
        <f>IF(N386="sníž. přenesená",J386,0)</f>
        <v>0</v>
      </c>
      <c r="BI386" s="220">
        <f>IF(N386="nulová",J386,0)</f>
        <v>0</v>
      </c>
      <c r="BJ386" s="16" t="s">
        <v>23</v>
      </c>
      <c r="BK386" s="220">
        <f>ROUND(I386*H386,2)</f>
        <v>0</v>
      </c>
      <c r="BL386" s="16" t="s">
        <v>195</v>
      </c>
      <c r="BM386" s="16" t="s">
        <v>1125</v>
      </c>
    </row>
    <row r="387" s="1" customFormat="1" ht="22.5" customHeight="1">
      <c r="B387" s="38"/>
      <c r="C387" s="209" t="s">
        <v>1126</v>
      </c>
      <c r="D387" s="209" t="s">
        <v>143</v>
      </c>
      <c r="E387" s="210" t="s">
        <v>1127</v>
      </c>
      <c r="F387" s="211" t="s">
        <v>1128</v>
      </c>
      <c r="G387" s="212" t="s">
        <v>290</v>
      </c>
      <c r="H387" s="213">
        <v>6</v>
      </c>
      <c r="I387" s="214"/>
      <c r="J387" s="215">
        <f>ROUND(I387*H387,2)</f>
        <v>0</v>
      </c>
      <c r="K387" s="211" t="s">
        <v>1</v>
      </c>
      <c r="L387" s="43"/>
      <c r="M387" s="216" t="s">
        <v>1</v>
      </c>
      <c r="N387" s="217" t="s">
        <v>51</v>
      </c>
      <c r="O387" s="79"/>
      <c r="P387" s="218">
        <f>O387*H387</f>
        <v>0</v>
      </c>
      <c r="Q387" s="218">
        <v>0</v>
      </c>
      <c r="R387" s="218">
        <f>Q387*H387</f>
        <v>0</v>
      </c>
      <c r="S387" s="218">
        <v>0</v>
      </c>
      <c r="T387" s="219">
        <f>S387*H387</f>
        <v>0</v>
      </c>
      <c r="AR387" s="16" t="s">
        <v>195</v>
      </c>
      <c r="AT387" s="16" t="s">
        <v>143</v>
      </c>
      <c r="AU387" s="16" t="s">
        <v>89</v>
      </c>
      <c r="AY387" s="16" t="s">
        <v>140</v>
      </c>
      <c r="BE387" s="220">
        <f>IF(N387="základní",J387,0)</f>
        <v>0</v>
      </c>
      <c r="BF387" s="220">
        <f>IF(N387="snížená",J387,0)</f>
        <v>0</v>
      </c>
      <c r="BG387" s="220">
        <f>IF(N387="zákl. přenesená",J387,0)</f>
        <v>0</v>
      </c>
      <c r="BH387" s="220">
        <f>IF(N387="sníž. přenesená",J387,0)</f>
        <v>0</v>
      </c>
      <c r="BI387" s="220">
        <f>IF(N387="nulová",J387,0)</f>
        <v>0</v>
      </c>
      <c r="BJ387" s="16" t="s">
        <v>23</v>
      </c>
      <c r="BK387" s="220">
        <f>ROUND(I387*H387,2)</f>
        <v>0</v>
      </c>
      <c r="BL387" s="16" t="s">
        <v>195</v>
      </c>
      <c r="BM387" s="16" t="s">
        <v>1129</v>
      </c>
    </row>
    <row r="388" s="1" customFormat="1" ht="22.5" customHeight="1">
      <c r="B388" s="38"/>
      <c r="C388" s="209" t="s">
        <v>1130</v>
      </c>
      <c r="D388" s="209" t="s">
        <v>143</v>
      </c>
      <c r="E388" s="210" t="s">
        <v>1131</v>
      </c>
      <c r="F388" s="211" t="s">
        <v>1132</v>
      </c>
      <c r="G388" s="212" t="s">
        <v>290</v>
      </c>
      <c r="H388" s="213">
        <v>1</v>
      </c>
      <c r="I388" s="214"/>
      <c r="J388" s="215">
        <f>ROUND(I388*H388,2)</f>
        <v>0</v>
      </c>
      <c r="K388" s="211" t="s">
        <v>1</v>
      </c>
      <c r="L388" s="43"/>
      <c r="M388" s="216" t="s">
        <v>1</v>
      </c>
      <c r="N388" s="217" t="s">
        <v>51</v>
      </c>
      <c r="O388" s="79"/>
      <c r="P388" s="218">
        <f>O388*H388</f>
        <v>0</v>
      </c>
      <c r="Q388" s="218">
        <v>0</v>
      </c>
      <c r="R388" s="218">
        <f>Q388*H388</f>
        <v>0</v>
      </c>
      <c r="S388" s="218">
        <v>0</v>
      </c>
      <c r="T388" s="219">
        <f>S388*H388</f>
        <v>0</v>
      </c>
      <c r="AR388" s="16" t="s">
        <v>195</v>
      </c>
      <c r="AT388" s="16" t="s">
        <v>143</v>
      </c>
      <c r="AU388" s="16" t="s">
        <v>89</v>
      </c>
      <c r="AY388" s="16" t="s">
        <v>140</v>
      </c>
      <c r="BE388" s="220">
        <f>IF(N388="základní",J388,0)</f>
        <v>0</v>
      </c>
      <c r="BF388" s="220">
        <f>IF(N388="snížená",J388,0)</f>
        <v>0</v>
      </c>
      <c r="BG388" s="220">
        <f>IF(N388="zákl. přenesená",J388,0)</f>
        <v>0</v>
      </c>
      <c r="BH388" s="220">
        <f>IF(N388="sníž. přenesená",J388,0)</f>
        <v>0</v>
      </c>
      <c r="BI388" s="220">
        <f>IF(N388="nulová",J388,0)</f>
        <v>0</v>
      </c>
      <c r="BJ388" s="16" t="s">
        <v>23</v>
      </c>
      <c r="BK388" s="220">
        <f>ROUND(I388*H388,2)</f>
        <v>0</v>
      </c>
      <c r="BL388" s="16" t="s">
        <v>195</v>
      </c>
      <c r="BM388" s="16" t="s">
        <v>1133</v>
      </c>
    </row>
    <row r="389" s="1" customFormat="1" ht="16.5" customHeight="1">
      <c r="B389" s="38"/>
      <c r="C389" s="209" t="s">
        <v>1134</v>
      </c>
      <c r="D389" s="209" t="s">
        <v>143</v>
      </c>
      <c r="E389" s="210" t="s">
        <v>1135</v>
      </c>
      <c r="F389" s="211" t="s">
        <v>1136</v>
      </c>
      <c r="G389" s="212" t="s">
        <v>290</v>
      </c>
      <c r="H389" s="213">
        <v>1</v>
      </c>
      <c r="I389" s="214"/>
      <c r="J389" s="215">
        <f>ROUND(I389*H389,2)</f>
        <v>0</v>
      </c>
      <c r="K389" s="211" t="s">
        <v>1</v>
      </c>
      <c r="L389" s="43"/>
      <c r="M389" s="216" t="s">
        <v>1</v>
      </c>
      <c r="N389" s="217" t="s">
        <v>51</v>
      </c>
      <c r="O389" s="79"/>
      <c r="P389" s="218">
        <f>O389*H389</f>
        <v>0</v>
      </c>
      <c r="Q389" s="218">
        <v>0</v>
      </c>
      <c r="R389" s="218">
        <f>Q389*H389</f>
        <v>0</v>
      </c>
      <c r="S389" s="218">
        <v>0</v>
      </c>
      <c r="T389" s="219">
        <f>S389*H389</f>
        <v>0</v>
      </c>
      <c r="AR389" s="16" t="s">
        <v>195</v>
      </c>
      <c r="AT389" s="16" t="s">
        <v>143</v>
      </c>
      <c r="AU389" s="16" t="s">
        <v>89</v>
      </c>
      <c r="AY389" s="16" t="s">
        <v>140</v>
      </c>
      <c r="BE389" s="220">
        <f>IF(N389="základní",J389,0)</f>
        <v>0</v>
      </c>
      <c r="BF389" s="220">
        <f>IF(N389="snížená",J389,0)</f>
        <v>0</v>
      </c>
      <c r="BG389" s="220">
        <f>IF(N389="zákl. přenesená",J389,0)</f>
        <v>0</v>
      </c>
      <c r="BH389" s="220">
        <f>IF(N389="sníž. přenesená",J389,0)</f>
        <v>0</v>
      </c>
      <c r="BI389" s="220">
        <f>IF(N389="nulová",J389,0)</f>
        <v>0</v>
      </c>
      <c r="BJ389" s="16" t="s">
        <v>23</v>
      </c>
      <c r="BK389" s="220">
        <f>ROUND(I389*H389,2)</f>
        <v>0</v>
      </c>
      <c r="BL389" s="16" t="s">
        <v>195</v>
      </c>
      <c r="BM389" s="16" t="s">
        <v>1137</v>
      </c>
    </row>
    <row r="390" s="1" customFormat="1" ht="16.5" customHeight="1">
      <c r="B390" s="38"/>
      <c r="C390" s="209" t="s">
        <v>1138</v>
      </c>
      <c r="D390" s="209" t="s">
        <v>143</v>
      </c>
      <c r="E390" s="210" t="s">
        <v>270</v>
      </c>
      <c r="F390" s="211" t="s">
        <v>271</v>
      </c>
      <c r="G390" s="212" t="s">
        <v>168</v>
      </c>
      <c r="H390" s="213">
        <v>1354</v>
      </c>
      <c r="I390" s="214"/>
      <c r="J390" s="215">
        <f>ROUND(I390*H390,2)</f>
        <v>0</v>
      </c>
      <c r="K390" s="211" t="s">
        <v>147</v>
      </c>
      <c r="L390" s="43"/>
      <c r="M390" s="216" t="s">
        <v>1</v>
      </c>
      <c r="N390" s="217" t="s">
        <v>51</v>
      </c>
      <c r="O390" s="79"/>
      <c r="P390" s="218">
        <f>O390*H390</f>
        <v>0</v>
      </c>
      <c r="Q390" s="218">
        <v>0</v>
      </c>
      <c r="R390" s="218">
        <f>Q390*H390</f>
        <v>0</v>
      </c>
      <c r="S390" s="218">
        <v>0.017000000000000001</v>
      </c>
      <c r="T390" s="219">
        <f>S390*H390</f>
        <v>23.018000000000001</v>
      </c>
      <c r="AR390" s="16" t="s">
        <v>195</v>
      </c>
      <c r="AT390" s="16" t="s">
        <v>143</v>
      </c>
      <c r="AU390" s="16" t="s">
        <v>89</v>
      </c>
      <c r="AY390" s="16" t="s">
        <v>140</v>
      </c>
      <c r="BE390" s="220">
        <f>IF(N390="základní",J390,0)</f>
        <v>0</v>
      </c>
      <c r="BF390" s="220">
        <f>IF(N390="snížená",J390,0)</f>
        <v>0</v>
      </c>
      <c r="BG390" s="220">
        <f>IF(N390="zákl. přenesená",J390,0)</f>
        <v>0</v>
      </c>
      <c r="BH390" s="220">
        <f>IF(N390="sníž. přenesená",J390,0)</f>
        <v>0</v>
      </c>
      <c r="BI390" s="220">
        <f>IF(N390="nulová",J390,0)</f>
        <v>0</v>
      </c>
      <c r="BJ390" s="16" t="s">
        <v>23</v>
      </c>
      <c r="BK390" s="220">
        <f>ROUND(I390*H390,2)</f>
        <v>0</v>
      </c>
      <c r="BL390" s="16" t="s">
        <v>195</v>
      </c>
      <c r="BM390" s="16" t="s">
        <v>1139</v>
      </c>
    </row>
    <row r="391" s="12" customFormat="1">
      <c r="B391" s="233"/>
      <c r="C391" s="234"/>
      <c r="D391" s="223" t="s">
        <v>149</v>
      </c>
      <c r="E391" s="235" t="s">
        <v>1</v>
      </c>
      <c r="F391" s="236" t="s">
        <v>1140</v>
      </c>
      <c r="G391" s="234"/>
      <c r="H391" s="235" t="s">
        <v>1</v>
      </c>
      <c r="I391" s="237"/>
      <c r="J391" s="234"/>
      <c r="K391" s="234"/>
      <c r="L391" s="238"/>
      <c r="M391" s="239"/>
      <c r="N391" s="240"/>
      <c r="O391" s="240"/>
      <c r="P391" s="240"/>
      <c r="Q391" s="240"/>
      <c r="R391" s="240"/>
      <c r="S391" s="240"/>
      <c r="T391" s="241"/>
      <c r="AT391" s="242" t="s">
        <v>149</v>
      </c>
      <c r="AU391" s="242" t="s">
        <v>89</v>
      </c>
      <c r="AV391" s="12" t="s">
        <v>23</v>
      </c>
      <c r="AW391" s="12" t="s">
        <v>42</v>
      </c>
      <c r="AX391" s="12" t="s">
        <v>80</v>
      </c>
      <c r="AY391" s="242" t="s">
        <v>140</v>
      </c>
    </row>
    <row r="392" s="12" customFormat="1">
      <c r="B392" s="233"/>
      <c r="C392" s="234"/>
      <c r="D392" s="223" t="s">
        <v>149</v>
      </c>
      <c r="E392" s="235" t="s">
        <v>1</v>
      </c>
      <c r="F392" s="236" t="s">
        <v>1141</v>
      </c>
      <c r="G392" s="234"/>
      <c r="H392" s="235" t="s">
        <v>1</v>
      </c>
      <c r="I392" s="237"/>
      <c r="J392" s="234"/>
      <c r="K392" s="234"/>
      <c r="L392" s="238"/>
      <c r="M392" s="239"/>
      <c r="N392" s="240"/>
      <c r="O392" s="240"/>
      <c r="P392" s="240"/>
      <c r="Q392" s="240"/>
      <c r="R392" s="240"/>
      <c r="S392" s="240"/>
      <c r="T392" s="241"/>
      <c r="AT392" s="242" t="s">
        <v>149</v>
      </c>
      <c r="AU392" s="242" t="s">
        <v>89</v>
      </c>
      <c r="AV392" s="12" t="s">
        <v>23</v>
      </c>
      <c r="AW392" s="12" t="s">
        <v>42</v>
      </c>
      <c r="AX392" s="12" t="s">
        <v>80</v>
      </c>
      <c r="AY392" s="242" t="s">
        <v>140</v>
      </c>
    </row>
    <row r="393" s="12" customFormat="1">
      <c r="B393" s="233"/>
      <c r="C393" s="234"/>
      <c r="D393" s="223" t="s">
        <v>149</v>
      </c>
      <c r="E393" s="235" t="s">
        <v>1</v>
      </c>
      <c r="F393" s="236" t="s">
        <v>1142</v>
      </c>
      <c r="G393" s="234"/>
      <c r="H393" s="235" t="s">
        <v>1</v>
      </c>
      <c r="I393" s="237"/>
      <c r="J393" s="234"/>
      <c r="K393" s="234"/>
      <c r="L393" s="238"/>
      <c r="M393" s="239"/>
      <c r="N393" s="240"/>
      <c r="O393" s="240"/>
      <c r="P393" s="240"/>
      <c r="Q393" s="240"/>
      <c r="R393" s="240"/>
      <c r="S393" s="240"/>
      <c r="T393" s="241"/>
      <c r="AT393" s="242" t="s">
        <v>149</v>
      </c>
      <c r="AU393" s="242" t="s">
        <v>89</v>
      </c>
      <c r="AV393" s="12" t="s">
        <v>23</v>
      </c>
      <c r="AW393" s="12" t="s">
        <v>42</v>
      </c>
      <c r="AX393" s="12" t="s">
        <v>80</v>
      </c>
      <c r="AY393" s="242" t="s">
        <v>140</v>
      </c>
    </row>
    <row r="394" s="11" customFormat="1">
      <c r="B394" s="221"/>
      <c r="C394" s="222"/>
      <c r="D394" s="223" t="s">
        <v>149</v>
      </c>
      <c r="E394" s="224" t="s">
        <v>1</v>
      </c>
      <c r="F394" s="225" t="s">
        <v>1143</v>
      </c>
      <c r="G394" s="222"/>
      <c r="H394" s="226">
        <v>352</v>
      </c>
      <c r="I394" s="227"/>
      <c r="J394" s="222"/>
      <c r="K394" s="222"/>
      <c r="L394" s="228"/>
      <c r="M394" s="229"/>
      <c r="N394" s="230"/>
      <c r="O394" s="230"/>
      <c r="P394" s="230"/>
      <c r="Q394" s="230"/>
      <c r="R394" s="230"/>
      <c r="S394" s="230"/>
      <c r="T394" s="231"/>
      <c r="AT394" s="232" t="s">
        <v>149</v>
      </c>
      <c r="AU394" s="232" t="s">
        <v>89</v>
      </c>
      <c r="AV394" s="11" t="s">
        <v>89</v>
      </c>
      <c r="AW394" s="11" t="s">
        <v>42</v>
      </c>
      <c r="AX394" s="11" t="s">
        <v>80</v>
      </c>
      <c r="AY394" s="232" t="s">
        <v>140</v>
      </c>
    </row>
    <row r="395" s="12" customFormat="1">
      <c r="B395" s="233"/>
      <c r="C395" s="234"/>
      <c r="D395" s="223" t="s">
        <v>149</v>
      </c>
      <c r="E395" s="235" t="s">
        <v>1</v>
      </c>
      <c r="F395" s="236" t="s">
        <v>1144</v>
      </c>
      <c r="G395" s="234"/>
      <c r="H395" s="235" t="s">
        <v>1</v>
      </c>
      <c r="I395" s="237"/>
      <c r="J395" s="234"/>
      <c r="K395" s="234"/>
      <c r="L395" s="238"/>
      <c r="M395" s="239"/>
      <c r="N395" s="240"/>
      <c r="O395" s="240"/>
      <c r="P395" s="240"/>
      <c r="Q395" s="240"/>
      <c r="R395" s="240"/>
      <c r="S395" s="240"/>
      <c r="T395" s="241"/>
      <c r="AT395" s="242" t="s">
        <v>149</v>
      </c>
      <c r="AU395" s="242" t="s">
        <v>89</v>
      </c>
      <c r="AV395" s="12" t="s">
        <v>23</v>
      </c>
      <c r="AW395" s="12" t="s">
        <v>42</v>
      </c>
      <c r="AX395" s="12" t="s">
        <v>80</v>
      </c>
      <c r="AY395" s="242" t="s">
        <v>140</v>
      </c>
    </row>
    <row r="396" s="12" customFormat="1">
      <c r="B396" s="233"/>
      <c r="C396" s="234"/>
      <c r="D396" s="223" t="s">
        <v>149</v>
      </c>
      <c r="E396" s="235" t="s">
        <v>1</v>
      </c>
      <c r="F396" s="236" t="s">
        <v>1145</v>
      </c>
      <c r="G396" s="234"/>
      <c r="H396" s="235" t="s">
        <v>1</v>
      </c>
      <c r="I396" s="237"/>
      <c r="J396" s="234"/>
      <c r="K396" s="234"/>
      <c r="L396" s="238"/>
      <c r="M396" s="239"/>
      <c r="N396" s="240"/>
      <c r="O396" s="240"/>
      <c r="P396" s="240"/>
      <c r="Q396" s="240"/>
      <c r="R396" s="240"/>
      <c r="S396" s="240"/>
      <c r="T396" s="241"/>
      <c r="AT396" s="242" t="s">
        <v>149</v>
      </c>
      <c r="AU396" s="242" t="s">
        <v>89</v>
      </c>
      <c r="AV396" s="12" t="s">
        <v>23</v>
      </c>
      <c r="AW396" s="12" t="s">
        <v>42</v>
      </c>
      <c r="AX396" s="12" t="s">
        <v>80</v>
      </c>
      <c r="AY396" s="242" t="s">
        <v>140</v>
      </c>
    </row>
    <row r="397" s="12" customFormat="1">
      <c r="B397" s="233"/>
      <c r="C397" s="234"/>
      <c r="D397" s="223" t="s">
        <v>149</v>
      </c>
      <c r="E397" s="235" t="s">
        <v>1</v>
      </c>
      <c r="F397" s="236" t="s">
        <v>1146</v>
      </c>
      <c r="G397" s="234"/>
      <c r="H397" s="235" t="s">
        <v>1</v>
      </c>
      <c r="I397" s="237"/>
      <c r="J397" s="234"/>
      <c r="K397" s="234"/>
      <c r="L397" s="238"/>
      <c r="M397" s="239"/>
      <c r="N397" s="240"/>
      <c r="O397" s="240"/>
      <c r="P397" s="240"/>
      <c r="Q397" s="240"/>
      <c r="R397" s="240"/>
      <c r="S397" s="240"/>
      <c r="T397" s="241"/>
      <c r="AT397" s="242" t="s">
        <v>149</v>
      </c>
      <c r="AU397" s="242" t="s">
        <v>89</v>
      </c>
      <c r="AV397" s="12" t="s">
        <v>23</v>
      </c>
      <c r="AW397" s="12" t="s">
        <v>42</v>
      </c>
      <c r="AX397" s="12" t="s">
        <v>80</v>
      </c>
      <c r="AY397" s="242" t="s">
        <v>140</v>
      </c>
    </row>
    <row r="398" s="12" customFormat="1">
      <c r="B398" s="233"/>
      <c r="C398" s="234"/>
      <c r="D398" s="223" t="s">
        <v>149</v>
      </c>
      <c r="E398" s="235" t="s">
        <v>1</v>
      </c>
      <c r="F398" s="236" t="s">
        <v>1147</v>
      </c>
      <c r="G398" s="234"/>
      <c r="H398" s="235" t="s">
        <v>1</v>
      </c>
      <c r="I398" s="237"/>
      <c r="J398" s="234"/>
      <c r="K398" s="234"/>
      <c r="L398" s="238"/>
      <c r="M398" s="239"/>
      <c r="N398" s="240"/>
      <c r="O398" s="240"/>
      <c r="P398" s="240"/>
      <c r="Q398" s="240"/>
      <c r="R398" s="240"/>
      <c r="S398" s="240"/>
      <c r="T398" s="241"/>
      <c r="AT398" s="242" t="s">
        <v>149</v>
      </c>
      <c r="AU398" s="242" t="s">
        <v>89</v>
      </c>
      <c r="AV398" s="12" t="s">
        <v>23</v>
      </c>
      <c r="AW398" s="12" t="s">
        <v>42</v>
      </c>
      <c r="AX398" s="12" t="s">
        <v>80</v>
      </c>
      <c r="AY398" s="242" t="s">
        <v>140</v>
      </c>
    </row>
    <row r="399" s="11" customFormat="1">
      <c r="B399" s="221"/>
      <c r="C399" s="222"/>
      <c r="D399" s="223" t="s">
        <v>149</v>
      </c>
      <c r="E399" s="224" t="s">
        <v>1</v>
      </c>
      <c r="F399" s="225" t="s">
        <v>1148</v>
      </c>
      <c r="G399" s="222"/>
      <c r="H399" s="226">
        <v>498</v>
      </c>
      <c r="I399" s="227"/>
      <c r="J399" s="222"/>
      <c r="K399" s="222"/>
      <c r="L399" s="228"/>
      <c r="M399" s="229"/>
      <c r="N399" s="230"/>
      <c r="O399" s="230"/>
      <c r="P399" s="230"/>
      <c r="Q399" s="230"/>
      <c r="R399" s="230"/>
      <c r="S399" s="230"/>
      <c r="T399" s="231"/>
      <c r="AT399" s="232" t="s">
        <v>149</v>
      </c>
      <c r="AU399" s="232" t="s">
        <v>89</v>
      </c>
      <c r="AV399" s="11" t="s">
        <v>89</v>
      </c>
      <c r="AW399" s="11" t="s">
        <v>42</v>
      </c>
      <c r="AX399" s="11" t="s">
        <v>80</v>
      </c>
      <c r="AY399" s="232" t="s">
        <v>140</v>
      </c>
    </row>
    <row r="400" s="12" customFormat="1">
      <c r="B400" s="233"/>
      <c r="C400" s="234"/>
      <c r="D400" s="223" t="s">
        <v>149</v>
      </c>
      <c r="E400" s="235" t="s">
        <v>1</v>
      </c>
      <c r="F400" s="236" t="s">
        <v>1149</v>
      </c>
      <c r="G400" s="234"/>
      <c r="H400" s="235" t="s">
        <v>1</v>
      </c>
      <c r="I400" s="237"/>
      <c r="J400" s="234"/>
      <c r="K400" s="234"/>
      <c r="L400" s="238"/>
      <c r="M400" s="239"/>
      <c r="N400" s="240"/>
      <c r="O400" s="240"/>
      <c r="P400" s="240"/>
      <c r="Q400" s="240"/>
      <c r="R400" s="240"/>
      <c r="S400" s="240"/>
      <c r="T400" s="241"/>
      <c r="AT400" s="242" t="s">
        <v>149</v>
      </c>
      <c r="AU400" s="242" t="s">
        <v>89</v>
      </c>
      <c r="AV400" s="12" t="s">
        <v>23</v>
      </c>
      <c r="AW400" s="12" t="s">
        <v>42</v>
      </c>
      <c r="AX400" s="12" t="s">
        <v>80</v>
      </c>
      <c r="AY400" s="242" t="s">
        <v>140</v>
      </c>
    </row>
    <row r="401" s="11" customFormat="1">
      <c r="B401" s="221"/>
      <c r="C401" s="222"/>
      <c r="D401" s="223" t="s">
        <v>149</v>
      </c>
      <c r="E401" s="224" t="s">
        <v>1</v>
      </c>
      <c r="F401" s="225" t="s">
        <v>1150</v>
      </c>
      <c r="G401" s="222"/>
      <c r="H401" s="226">
        <v>32</v>
      </c>
      <c r="I401" s="227"/>
      <c r="J401" s="222"/>
      <c r="K401" s="222"/>
      <c r="L401" s="228"/>
      <c r="M401" s="229"/>
      <c r="N401" s="230"/>
      <c r="O401" s="230"/>
      <c r="P401" s="230"/>
      <c r="Q401" s="230"/>
      <c r="R401" s="230"/>
      <c r="S401" s="230"/>
      <c r="T401" s="231"/>
      <c r="AT401" s="232" t="s">
        <v>149</v>
      </c>
      <c r="AU401" s="232" t="s">
        <v>89</v>
      </c>
      <c r="AV401" s="11" t="s">
        <v>89</v>
      </c>
      <c r="AW401" s="11" t="s">
        <v>42</v>
      </c>
      <c r="AX401" s="11" t="s">
        <v>80</v>
      </c>
      <c r="AY401" s="232" t="s">
        <v>140</v>
      </c>
    </row>
    <row r="402" s="12" customFormat="1">
      <c r="B402" s="233"/>
      <c r="C402" s="234"/>
      <c r="D402" s="223" t="s">
        <v>149</v>
      </c>
      <c r="E402" s="235" t="s">
        <v>1</v>
      </c>
      <c r="F402" s="236" t="s">
        <v>1151</v>
      </c>
      <c r="G402" s="234"/>
      <c r="H402" s="235" t="s">
        <v>1</v>
      </c>
      <c r="I402" s="237"/>
      <c r="J402" s="234"/>
      <c r="K402" s="234"/>
      <c r="L402" s="238"/>
      <c r="M402" s="239"/>
      <c r="N402" s="240"/>
      <c r="O402" s="240"/>
      <c r="P402" s="240"/>
      <c r="Q402" s="240"/>
      <c r="R402" s="240"/>
      <c r="S402" s="240"/>
      <c r="T402" s="241"/>
      <c r="AT402" s="242" t="s">
        <v>149</v>
      </c>
      <c r="AU402" s="242" t="s">
        <v>89</v>
      </c>
      <c r="AV402" s="12" t="s">
        <v>23</v>
      </c>
      <c r="AW402" s="12" t="s">
        <v>42</v>
      </c>
      <c r="AX402" s="12" t="s">
        <v>80</v>
      </c>
      <c r="AY402" s="242" t="s">
        <v>140</v>
      </c>
    </row>
    <row r="403" s="12" customFormat="1">
      <c r="B403" s="233"/>
      <c r="C403" s="234"/>
      <c r="D403" s="223" t="s">
        <v>149</v>
      </c>
      <c r="E403" s="235" t="s">
        <v>1</v>
      </c>
      <c r="F403" s="236" t="s">
        <v>1152</v>
      </c>
      <c r="G403" s="234"/>
      <c r="H403" s="235" t="s">
        <v>1</v>
      </c>
      <c r="I403" s="237"/>
      <c r="J403" s="234"/>
      <c r="K403" s="234"/>
      <c r="L403" s="238"/>
      <c r="M403" s="239"/>
      <c r="N403" s="240"/>
      <c r="O403" s="240"/>
      <c r="P403" s="240"/>
      <c r="Q403" s="240"/>
      <c r="R403" s="240"/>
      <c r="S403" s="240"/>
      <c r="T403" s="241"/>
      <c r="AT403" s="242" t="s">
        <v>149</v>
      </c>
      <c r="AU403" s="242" t="s">
        <v>89</v>
      </c>
      <c r="AV403" s="12" t="s">
        <v>23</v>
      </c>
      <c r="AW403" s="12" t="s">
        <v>42</v>
      </c>
      <c r="AX403" s="12" t="s">
        <v>80</v>
      </c>
      <c r="AY403" s="242" t="s">
        <v>140</v>
      </c>
    </row>
    <row r="404" s="11" customFormat="1">
      <c r="B404" s="221"/>
      <c r="C404" s="222"/>
      <c r="D404" s="223" t="s">
        <v>149</v>
      </c>
      <c r="E404" s="224" t="s">
        <v>1</v>
      </c>
      <c r="F404" s="225" t="s">
        <v>1153</v>
      </c>
      <c r="G404" s="222"/>
      <c r="H404" s="226">
        <v>420</v>
      </c>
      <c r="I404" s="227"/>
      <c r="J404" s="222"/>
      <c r="K404" s="222"/>
      <c r="L404" s="228"/>
      <c r="M404" s="229"/>
      <c r="N404" s="230"/>
      <c r="O404" s="230"/>
      <c r="P404" s="230"/>
      <c r="Q404" s="230"/>
      <c r="R404" s="230"/>
      <c r="S404" s="230"/>
      <c r="T404" s="231"/>
      <c r="AT404" s="232" t="s">
        <v>149</v>
      </c>
      <c r="AU404" s="232" t="s">
        <v>89</v>
      </c>
      <c r="AV404" s="11" t="s">
        <v>89</v>
      </c>
      <c r="AW404" s="11" t="s">
        <v>42</v>
      </c>
      <c r="AX404" s="11" t="s">
        <v>80</v>
      </c>
      <c r="AY404" s="232" t="s">
        <v>140</v>
      </c>
    </row>
    <row r="405" s="12" customFormat="1">
      <c r="B405" s="233"/>
      <c r="C405" s="234"/>
      <c r="D405" s="223" t="s">
        <v>149</v>
      </c>
      <c r="E405" s="235" t="s">
        <v>1</v>
      </c>
      <c r="F405" s="236" t="s">
        <v>1154</v>
      </c>
      <c r="G405" s="234"/>
      <c r="H405" s="235" t="s">
        <v>1</v>
      </c>
      <c r="I405" s="237"/>
      <c r="J405" s="234"/>
      <c r="K405" s="234"/>
      <c r="L405" s="238"/>
      <c r="M405" s="239"/>
      <c r="N405" s="240"/>
      <c r="O405" s="240"/>
      <c r="P405" s="240"/>
      <c r="Q405" s="240"/>
      <c r="R405" s="240"/>
      <c r="S405" s="240"/>
      <c r="T405" s="241"/>
      <c r="AT405" s="242" t="s">
        <v>149</v>
      </c>
      <c r="AU405" s="242" t="s">
        <v>89</v>
      </c>
      <c r="AV405" s="12" t="s">
        <v>23</v>
      </c>
      <c r="AW405" s="12" t="s">
        <v>42</v>
      </c>
      <c r="AX405" s="12" t="s">
        <v>80</v>
      </c>
      <c r="AY405" s="242" t="s">
        <v>140</v>
      </c>
    </row>
    <row r="406" s="11" customFormat="1">
      <c r="B406" s="221"/>
      <c r="C406" s="222"/>
      <c r="D406" s="223" t="s">
        <v>149</v>
      </c>
      <c r="E406" s="224" t="s">
        <v>1</v>
      </c>
      <c r="F406" s="225" t="s">
        <v>1155</v>
      </c>
      <c r="G406" s="222"/>
      <c r="H406" s="226">
        <v>28</v>
      </c>
      <c r="I406" s="227"/>
      <c r="J406" s="222"/>
      <c r="K406" s="222"/>
      <c r="L406" s="228"/>
      <c r="M406" s="229"/>
      <c r="N406" s="230"/>
      <c r="O406" s="230"/>
      <c r="P406" s="230"/>
      <c r="Q406" s="230"/>
      <c r="R406" s="230"/>
      <c r="S406" s="230"/>
      <c r="T406" s="231"/>
      <c r="AT406" s="232" t="s">
        <v>149</v>
      </c>
      <c r="AU406" s="232" t="s">
        <v>89</v>
      </c>
      <c r="AV406" s="11" t="s">
        <v>89</v>
      </c>
      <c r="AW406" s="11" t="s">
        <v>42</v>
      </c>
      <c r="AX406" s="11" t="s">
        <v>80</v>
      </c>
      <c r="AY406" s="232" t="s">
        <v>140</v>
      </c>
    </row>
    <row r="407" s="12" customFormat="1">
      <c r="B407" s="233"/>
      <c r="C407" s="234"/>
      <c r="D407" s="223" t="s">
        <v>149</v>
      </c>
      <c r="E407" s="235" t="s">
        <v>1</v>
      </c>
      <c r="F407" s="236" t="s">
        <v>1156</v>
      </c>
      <c r="G407" s="234"/>
      <c r="H407" s="235" t="s">
        <v>1</v>
      </c>
      <c r="I407" s="237"/>
      <c r="J407" s="234"/>
      <c r="K407" s="234"/>
      <c r="L407" s="238"/>
      <c r="M407" s="239"/>
      <c r="N407" s="240"/>
      <c r="O407" s="240"/>
      <c r="P407" s="240"/>
      <c r="Q407" s="240"/>
      <c r="R407" s="240"/>
      <c r="S407" s="240"/>
      <c r="T407" s="241"/>
      <c r="AT407" s="242" t="s">
        <v>149</v>
      </c>
      <c r="AU407" s="242" t="s">
        <v>89</v>
      </c>
      <c r="AV407" s="12" t="s">
        <v>23</v>
      </c>
      <c r="AW407" s="12" t="s">
        <v>42</v>
      </c>
      <c r="AX407" s="12" t="s">
        <v>80</v>
      </c>
      <c r="AY407" s="242" t="s">
        <v>140</v>
      </c>
    </row>
    <row r="408" s="11" customFormat="1">
      <c r="B408" s="221"/>
      <c r="C408" s="222"/>
      <c r="D408" s="223" t="s">
        <v>149</v>
      </c>
      <c r="E408" s="224" t="s">
        <v>1</v>
      </c>
      <c r="F408" s="225" t="s">
        <v>1157</v>
      </c>
      <c r="G408" s="222"/>
      <c r="H408" s="226">
        <v>20</v>
      </c>
      <c r="I408" s="227"/>
      <c r="J408" s="222"/>
      <c r="K408" s="222"/>
      <c r="L408" s="228"/>
      <c r="M408" s="229"/>
      <c r="N408" s="230"/>
      <c r="O408" s="230"/>
      <c r="P408" s="230"/>
      <c r="Q408" s="230"/>
      <c r="R408" s="230"/>
      <c r="S408" s="230"/>
      <c r="T408" s="231"/>
      <c r="AT408" s="232" t="s">
        <v>149</v>
      </c>
      <c r="AU408" s="232" t="s">
        <v>89</v>
      </c>
      <c r="AV408" s="11" t="s">
        <v>89</v>
      </c>
      <c r="AW408" s="11" t="s">
        <v>42</v>
      </c>
      <c r="AX408" s="11" t="s">
        <v>80</v>
      </c>
      <c r="AY408" s="232" t="s">
        <v>140</v>
      </c>
    </row>
    <row r="409" s="12" customFormat="1">
      <c r="B409" s="233"/>
      <c r="C409" s="234"/>
      <c r="D409" s="223" t="s">
        <v>149</v>
      </c>
      <c r="E409" s="235" t="s">
        <v>1</v>
      </c>
      <c r="F409" s="236" t="s">
        <v>1158</v>
      </c>
      <c r="G409" s="234"/>
      <c r="H409" s="235" t="s">
        <v>1</v>
      </c>
      <c r="I409" s="237"/>
      <c r="J409" s="234"/>
      <c r="K409" s="234"/>
      <c r="L409" s="238"/>
      <c r="M409" s="239"/>
      <c r="N409" s="240"/>
      <c r="O409" s="240"/>
      <c r="P409" s="240"/>
      <c r="Q409" s="240"/>
      <c r="R409" s="240"/>
      <c r="S409" s="240"/>
      <c r="T409" s="241"/>
      <c r="AT409" s="242" t="s">
        <v>149</v>
      </c>
      <c r="AU409" s="242" t="s">
        <v>89</v>
      </c>
      <c r="AV409" s="12" t="s">
        <v>23</v>
      </c>
      <c r="AW409" s="12" t="s">
        <v>42</v>
      </c>
      <c r="AX409" s="12" t="s">
        <v>80</v>
      </c>
      <c r="AY409" s="242" t="s">
        <v>140</v>
      </c>
    </row>
    <row r="410" s="11" customFormat="1">
      <c r="B410" s="221"/>
      <c r="C410" s="222"/>
      <c r="D410" s="223" t="s">
        <v>149</v>
      </c>
      <c r="E410" s="224" t="s">
        <v>1</v>
      </c>
      <c r="F410" s="225" t="s">
        <v>1159</v>
      </c>
      <c r="G410" s="222"/>
      <c r="H410" s="226">
        <v>4</v>
      </c>
      <c r="I410" s="227"/>
      <c r="J410" s="222"/>
      <c r="K410" s="222"/>
      <c r="L410" s="228"/>
      <c r="M410" s="229"/>
      <c r="N410" s="230"/>
      <c r="O410" s="230"/>
      <c r="P410" s="230"/>
      <c r="Q410" s="230"/>
      <c r="R410" s="230"/>
      <c r="S410" s="230"/>
      <c r="T410" s="231"/>
      <c r="AT410" s="232" t="s">
        <v>149</v>
      </c>
      <c r="AU410" s="232" t="s">
        <v>89</v>
      </c>
      <c r="AV410" s="11" t="s">
        <v>89</v>
      </c>
      <c r="AW410" s="11" t="s">
        <v>42</v>
      </c>
      <c r="AX410" s="11" t="s">
        <v>80</v>
      </c>
      <c r="AY410" s="232" t="s">
        <v>140</v>
      </c>
    </row>
    <row r="411" s="13" customFormat="1">
      <c r="B411" s="243"/>
      <c r="C411" s="244"/>
      <c r="D411" s="223" t="s">
        <v>149</v>
      </c>
      <c r="E411" s="245" t="s">
        <v>1</v>
      </c>
      <c r="F411" s="246" t="s">
        <v>179</v>
      </c>
      <c r="G411" s="244"/>
      <c r="H411" s="247">
        <v>1354</v>
      </c>
      <c r="I411" s="248"/>
      <c r="J411" s="244"/>
      <c r="K411" s="244"/>
      <c r="L411" s="249"/>
      <c r="M411" s="250"/>
      <c r="N411" s="251"/>
      <c r="O411" s="251"/>
      <c r="P411" s="251"/>
      <c r="Q411" s="251"/>
      <c r="R411" s="251"/>
      <c r="S411" s="251"/>
      <c r="T411" s="252"/>
      <c r="AT411" s="253" t="s">
        <v>149</v>
      </c>
      <c r="AU411" s="253" t="s">
        <v>89</v>
      </c>
      <c r="AV411" s="13" t="s">
        <v>98</v>
      </c>
      <c r="AW411" s="13" t="s">
        <v>42</v>
      </c>
      <c r="AX411" s="13" t="s">
        <v>23</v>
      </c>
      <c r="AY411" s="253" t="s">
        <v>140</v>
      </c>
    </row>
    <row r="412" s="1" customFormat="1" ht="16.5" customHeight="1">
      <c r="B412" s="38"/>
      <c r="C412" s="209" t="s">
        <v>1160</v>
      </c>
      <c r="D412" s="209" t="s">
        <v>143</v>
      </c>
      <c r="E412" s="210" t="s">
        <v>280</v>
      </c>
      <c r="F412" s="211" t="s">
        <v>281</v>
      </c>
      <c r="G412" s="212" t="s">
        <v>168</v>
      </c>
      <c r="H412" s="213">
        <v>1354</v>
      </c>
      <c r="I412" s="214"/>
      <c r="J412" s="215">
        <f>ROUND(I412*H412,2)</f>
        <v>0</v>
      </c>
      <c r="K412" s="211" t="s">
        <v>1</v>
      </c>
      <c r="L412" s="43"/>
      <c r="M412" s="216" t="s">
        <v>1</v>
      </c>
      <c r="N412" s="217" t="s">
        <v>51</v>
      </c>
      <c r="O412" s="79"/>
      <c r="P412" s="218">
        <f>O412*H412</f>
        <v>0</v>
      </c>
      <c r="Q412" s="218">
        <v>0</v>
      </c>
      <c r="R412" s="218">
        <f>Q412*H412</f>
        <v>0</v>
      </c>
      <c r="S412" s="218">
        <v>0.017000000000000001</v>
      </c>
      <c r="T412" s="219">
        <f>S412*H412</f>
        <v>23.018000000000001</v>
      </c>
      <c r="AR412" s="16" t="s">
        <v>195</v>
      </c>
      <c r="AT412" s="16" t="s">
        <v>143</v>
      </c>
      <c r="AU412" s="16" t="s">
        <v>89</v>
      </c>
      <c r="AY412" s="16" t="s">
        <v>140</v>
      </c>
      <c r="BE412" s="220">
        <f>IF(N412="základní",J412,0)</f>
        <v>0</v>
      </c>
      <c r="BF412" s="220">
        <f>IF(N412="snížená",J412,0)</f>
        <v>0</v>
      </c>
      <c r="BG412" s="220">
        <f>IF(N412="zákl. přenesená",J412,0)</f>
        <v>0</v>
      </c>
      <c r="BH412" s="220">
        <f>IF(N412="sníž. přenesená",J412,0)</f>
        <v>0</v>
      </c>
      <c r="BI412" s="220">
        <f>IF(N412="nulová",J412,0)</f>
        <v>0</v>
      </c>
      <c r="BJ412" s="16" t="s">
        <v>23</v>
      </c>
      <c r="BK412" s="220">
        <f>ROUND(I412*H412,2)</f>
        <v>0</v>
      </c>
      <c r="BL412" s="16" t="s">
        <v>195</v>
      </c>
      <c r="BM412" s="16" t="s">
        <v>1161</v>
      </c>
    </row>
    <row r="413" s="1" customFormat="1" ht="16.5" customHeight="1">
      <c r="B413" s="38"/>
      <c r="C413" s="209" t="s">
        <v>1162</v>
      </c>
      <c r="D413" s="209" t="s">
        <v>143</v>
      </c>
      <c r="E413" s="210" t="s">
        <v>312</v>
      </c>
      <c r="F413" s="211" t="s">
        <v>313</v>
      </c>
      <c r="G413" s="212" t="s">
        <v>191</v>
      </c>
      <c r="H413" s="213">
        <v>1</v>
      </c>
      <c r="I413" s="214"/>
      <c r="J413" s="215">
        <f>ROUND(I413*H413,2)</f>
        <v>0</v>
      </c>
      <c r="K413" s="211" t="s">
        <v>1</v>
      </c>
      <c r="L413" s="43"/>
      <c r="M413" s="216" t="s">
        <v>1</v>
      </c>
      <c r="N413" s="217" t="s">
        <v>51</v>
      </c>
      <c r="O413" s="79"/>
      <c r="P413" s="218">
        <f>O413*H413</f>
        <v>0</v>
      </c>
      <c r="Q413" s="218">
        <v>0</v>
      </c>
      <c r="R413" s="218">
        <f>Q413*H413</f>
        <v>0</v>
      </c>
      <c r="S413" s="218">
        <v>0</v>
      </c>
      <c r="T413" s="219">
        <f>S413*H413</f>
        <v>0</v>
      </c>
      <c r="AR413" s="16" t="s">
        <v>195</v>
      </c>
      <c r="AT413" s="16" t="s">
        <v>143</v>
      </c>
      <c r="AU413" s="16" t="s">
        <v>89</v>
      </c>
      <c r="AY413" s="16" t="s">
        <v>140</v>
      </c>
      <c r="BE413" s="220">
        <f>IF(N413="základní",J413,0)</f>
        <v>0</v>
      </c>
      <c r="BF413" s="220">
        <f>IF(N413="snížená",J413,0)</f>
        <v>0</v>
      </c>
      <c r="BG413" s="220">
        <f>IF(N413="zákl. přenesená",J413,0)</f>
        <v>0</v>
      </c>
      <c r="BH413" s="220">
        <f>IF(N413="sníž. přenesená",J413,0)</f>
        <v>0</v>
      </c>
      <c r="BI413" s="220">
        <f>IF(N413="nulová",J413,0)</f>
        <v>0</v>
      </c>
      <c r="BJ413" s="16" t="s">
        <v>23</v>
      </c>
      <c r="BK413" s="220">
        <f>ROUND(I413*H413,2)</f>
        <v>0</v>
      </c>
      <c r="BL413" s="16" t="s">
        <v>195</v>
      </c>
      <c r="BM413" s="16" t="s">
        <v>1163</v>
      </c>
    </row>
    <row r="414" s="1" customFormat="1" ht="16.5" customHeight="1">
      <c r="B414" s="38"/>
      <c r="C414" s="209" t="s">
        <v>1164</v>
      </c>
      <c r="D414" s="209" t="s">
        <v>143</v>
      </c>
      <c r="E414" s="210" t="s">
        <v>316</v>
      </c>
      <c r="F414" s="211" t="s">
        <v>317</v>
      </c>
      <c r="G414" s="212" t="s">
        <v>191</v>
      </c>
      <c r="H414" s="213">
        <v>1</v>
      </c>
      <c r="I414" s="214"/>
      <c r="J414" s="215">
        <f>ROUND(I414*H414,2)</f>
        <v>0</v>
      </c>
      <c r="K414" s="211" t="s">
        <v>1</v>
      </c>
      <c r="L414" s="43"/>
      <c r="M414" s="216" t="s">
        <v>1</v>
      </c>
      <c r="N414" s="217" t="s">
        <v>51</v>
      </c>
      <c r="O414" s="79"/>
      <c r="P414" s="218">
        <f>O414*H414</f>
        <v>0</v>
      </c>
      <c r="Q414" s="218">
        <v>0</v>
      </c>
      <c r="R414" s="218">
        <f>Q414*H414</f>
        <v>0</v>
      </c>
      <c r="S414" s="218">
        <v>0</v>
      </c>
      <c r="T414" s="219">
        <f>S414*H414</f>
        <v>0</v>
      </c>
      <c r="AR414" s="16" t="s">
        <v>195</v>
      </c>
      <c r="AT414" s="16" t="s">
        <v>143</v>
      </c>
      <c r="AU414" s="16" t="s">
        <v>89</v>
      </c>
      <c r="AY414" s="16" t="s">
        <v>140</v>
      </c>
      <c r="BE414" s="220">
        <f>IF(N414="základní",J414,0)</f>
        <v>0</v>
      </c>
      <c r="BF414" s="220">
        <f>IF(N414="snížená",J414,0)</f>
        <v>0</v>
      </c>
      <c r="BG414" s="220">
        <f>IF(N414="zákl. přenesená",J414,0)</f>
        <v>0</v>
      </c>
      <c r="BH414" s="220">
        <f>IF(N414="sníž. přenesená",J414,0)</f>
        <v>0</v>
      </c>
      <c r="BI414" s="220">
        <f>IF(N414="nulová",J414,0)</f>
        <v>0</v>
      </c>
      <c r="BJ414" s="16" t="s">
        <v>23</v>
      </c>
      <c r="BK414" s="220">
        <f>ROUND(I414*H414,2)</f>
        <v>0</v>
      </c>
      <c r="BL414" s="16" t="s">
        <v>195</v>
      </c>
      <c r="BM414" s="16" t="s">
        <v>1165</v>
      </c>
    </row>
    <row r="415" s="1" customFormat="1" ht="16.5" customHeight="1">
      <c r="B415" s="38"/>
      <c r="C415" s="209" t="s">
        <v>1166</v>
      </c>
      <c r="D415" s="209" t="s">
        <v>143</v>
      </c>
      <c r="E415" s="210" t="s">
        <v>284</v>
      </c>
      <c r="F415" s="211" t="s">
        <v>285</v>
      </c>
      <c r="G415" s="212" t="s">
        <v>168</v>
      </c>
      <c r="H415" s="213">
        <v>44</v>
      </c>
      <c r="I415" s="214"/>
      <c r="J415" s="215">
        <f>ROUND(I415*H415,2)</f>
        <v>0</v>
      </c>
      <c r="K415" s="211" t="s">
        <v>147</v>
      </c>
      <c r="L415" s="43"/>
      <c r="M415" s="216" t="s">
        <v>1</v>
      </c>
      <c r="N415" s="217" t="s">
        <v>51</v>
      </c>
      <c r="O415" s="79"/>
      <c r="P415" s="218">
        <f>O415*H415</f>
        <v>0</v>
      </c>
      <c r="Q415" s="218">
        <v>0</v>
      </c>
      <c r="R415" s="218">
        <f>Q415*H415</f>
        <v>0</v>
      </c>
      <c r="S415" s="218">
        <v>0.028000000000000001</v>
      </c>
      <c r="T415" s="219">
        <f>S415*H415</f>
        <v>1.232</v>
      </c>
      <c r="AR415" s="16" t="s">
        <v>195</v>
      </c>
      <c r="AT415" s="16" t="s">
        <v>143</v>
      </c>
      <c r="AU415" s="16" t="s">
        <v>89</v>
      </c>
      <c r="AY415" s="16" t="s">
        <v>140</v>
      </c>
      <c r="BE415" s="220">
        <f>IF(N415="základní",J415,0)</f>
        <v>0</v>
      </c>
      <c r="BF415" s="220">
        <f>IF(N415="snížená",J415,0)</f>
        <v>0</v>
      </c>
      <c r="BG415" s="220">
        <f>IF(N415="zákl. přenesená",J415,0)</f>
        <v>0</v>
      </c>
      <c r="BH415" s="220">
        <f>IF(N415="sníž. přenesená",J415,0)</f>
        <v>0</v>
      </c>
      <c r="BI415" s="220">
        <f>IF(N415="nulová",J415,0)</f>
        <v>0</v>
      </c>
      <c r="BJ415" s="16" t="s">
        <v>23</v>
      </c>
      <c r="BK415" s="220">
        <f>ROUND(I415*H415,2)</f>
        <v>0</v>
      </c>
      <c r="BL415" s="16" t="s">
        <v>195</v>
      </c>
      <c r="BM415" s="16" t="s">
        <v>1167</v>
      </c>
    </row>
    <row r="416" s="11" customFormat="1">
      <c r="B416" s="221"/>
      <c r="C416" s="222"/>
      <c r="D416" s="223" t="s">
        <v>149</v>
      </c>
      <c r="E416" s="224" t="s">
        <v>1</v>
      </c>
      <c r="F416" s="225" t="s">
        <v>1168</v>
      </c>
      <c r="G416" s="222"/>
      <c r="H416" s="226">
        <v>4</v>
      </c>
      <c r="I416" s="227"/>
      <c r="J416" s="222"/>
      <c r="K416" s="222"/>
      <c r="L416" s="228"/>
      <c r="M416" s="229"/>
      <c r="N416" s="230"/>
      <c r="O416" s="230"/>
      <c r="P416" s="230"/>
      <c r="Q416" s="230"/>
      <c r="R416" s="230"/>
      <c r="S416" s="230"/>
      <c r="T416" s="231"/>
      <c r="AT416" s="232" t="s">
        <v>149</v>
      </c>
      <c r="AU416" s="232" t="s">
        <v>89</v>
      </c>
      <c r="AV416" s="11" t="s">
        <v>89</v>
      </c>
      <c r="AW416" s="11" t="s">
        <v>42</v>
      </c>
      <c r="AX416" s="11" t="s">
        <v>80</v>
      </c>
      <c r="AY416" s="232" t="s">
        <v>140</v>
      </c>
    </row>
    <row r="417" s="11" customFormat="1">
      <c r="B417" s="221"/>
      <c r="C417" s="222"/>
      <c r="D417" s="223" t="s">
        <v>149</v>
      </c>
      <c r="E417" s="224" t="s">
        <v>1</v>
      </c>
      <c r="F417" s="225" t="s">
        <v>1169</v>
      </c>
      <c r="G417" s="222"/>
      <c r="H417" s="226">
        <v>40</v>
      </c>
      <c r="I417" s="227"/>
      <c r="J417" s="222"/>
      <c r="K417" s="222"/>
      <c r="L417" s="228"/>
      <c r="M417" s="229"/>
      <c r="N417" s="230"/>
      <c r="O417" s="230"/>
      <c r="P417" s="230"/>
      <c r="Q417" s="230"/>
      <c r="R417" s="230"/>
      <c r="S417" s="230"/>
      <c r="T417" s="231"/>
      <c r="AT417" s="232" t="s">
        <v>149</v>
      </c>
      <c r="AU417" s="232" t="s">
        <v>89</v>
      </c>
      <c r="AV417" s="11" t="s">
        <v>89</v>
      </c>
      <c r="AW417" s="11" t="s">
        <v>42</v>
      </c>
      <c r="AX417" s="11" t="s">
        <v>80</v>
      </c>
      <c r="AY417" s="232" t="s">
        <v>140</v>
      </c>
    </row>
    <row r="418" s="13" customFormat="1">
      <c r="B418" s="243"/>
      <c r="C418" s="244"/>
      <c r="D418" s="223" t="s">
        <v>149</v>
      </c>
      <c r="E418" s="245" t="s">
        <v>1</v>
      </c>
      <c r="F418" s="246" t="s">
        <v>179</v>
      </c>
      <c r="G418" s="244"/>
      <c r="H418" s="247">
        <v>44</v>
      </c>
      <c r="I418" s="248"/>
      <c r="J418" s="244"/>
      <c r="K418" s="244"/>
      <c r="L418" s="249"/>
      <c r="M418" s="250"/>
      <c r="N418" s="251"/>
      <c r="O418" s="251"/>
      <c r="P418" s="251"/>
      <c r="Q418" s="251"/>
      <c r="R418" s="251"/>
      <c r="S418" s="251"/>
      <c r="T418" s="252"/>
      <c r="AT418" s="253" t="s">
        <v>149</v>
      </c>
      <c r="AU418" s="253" t="s">
        <v>89</v>
      </c>
      <c r="AV418" s="13" t="s">
        <v>98</v>
      </c>
      <c r="AW418" s="13" t="s">
        <v>42</v>
      </c>
      <c r="AX418" s="13" t="s">
        <v>23</v>
      </c>
      <c r="AY418" s="253" t="s">
        <v>140</v>
      </c>
    </row>
    <row r="419" s="1" customFormat="1" ht="16.5" customHeight="1">
      <c r="B419" s="38"/>
      <c r="C419" s="209" t="s">
        <v>1170</v>
      </c>
      <c r="D419" s="209" t="s">
        <v>143</v>
      </c>
      <c r="E419" s="210" t="s">
        <v>1171</v>
      </c>
      <c r="F419" s="211" t="s">
        <v>1172</v>
      </c>
      <c r="G419" s="212" t="s">
        <v>168</v>
      </c>
      <c r="H419" s="213">
        <v>44</v>
      </c>
      <c r="I419" s="214"/>
      <c r="J419" s="215">
        <f>ROUND(I419*H419,2)</f>
        <v>0</v>
      </c>
      <c r="K419" s="211" t="s">
        <v>1</v>
      </c>
      <c r="L419" s="43"/>
      <c r="M419" s="216" t="s">
        <v>1</v>
      </c>
      <c r="N419" s="217" t="s">
        <v>51</v>
      </c>
      <c r="O419" s="79"/>
      <c r="P419" s="218">
        <f>O419*H419</f>
        <v>0</v>
      </c>
      <c r="Q419" s="218">
        <v>0</v>
      </c>
      <c r="R419" s="218">
        <f>Q419*H419</f>
        <v>0</v>
      </c>
      <c r="S419" s="218">
        <v>0.028000000000000001</v>
      </c>
      <c r="T419" s="219">
        <f>S419*H419</f>
        <v>1.232</v>
      </c>
      <c r="AR419" s="16" t="s">
        <v>195</v>
      </c>
      <c r="AT419" s="16" t="s">
        <v>143</v>
      </c>
      <c r="AU419" s="16" t="s">
        <v>89</v>
      </c>
      <c r="AY419" s="16" t="s">
        <v>140</v>
      </c>
      <c r="BE419" s="220">
        <f>IF(N419="základní",J419,0)</f>
        <v>0</v>
      </c>
      <c r="BF419" s="220">
        <f>IF(N419="snížená",J419,0)</f>
        <v>0</v>
      </c>
      <c r="BG419" s="220">
        <f>IF(N419="zákl. přenesená",J419,0)</f>
        <v>0</v>
      </c>
      <c r="BH419" s="220">
        <f>IF(N419="sníž. přenesená",J419,0)</f>
        <v>0</v>
      </c>
      <c r="BI419" s="220">
        <f>IF(N419="nulová",J419,0)</f>
        <v>0</v>
      </c>
      <c r="BJ419" s="16" t="s">
        <v>23</v>
      </c>
      <c r="BK419" s="220">
        <f>ROUND(I419*H419,2)</f>
        <v>0</v>
      </c>
      <c r="BL419" s="16" t="s">
        <v>195</v>
      </c>
      <c r="BM419" s="16" t="s">
        <v>1173</v>
      </c>
    </row>
    <row r="420" s="11" customFormat="1">
      <c r="B420" s="221"/>
      <c r="C420" s="222"/>
      <c r="D420" s="223" t="s">
        <v>149</v>
      </c>
      <c r="E420" s="224" t="s">
        <v>1</v>
      </c>
      <c r="F420" s="225" t="s">
        <v>1168</v>
      </c>
      <c r="G420" s="222"/>
      <c r="H420" s="226">
        <v>4</v>
      </c>
      <c r="I420" s="227"/>
      <c r="J420" s="222"/>
      <c r="K420" s="222"/>
      <c r="L420" s="228"/>
      <c r="M420" s="229"/>
      <c r="N420" s="230"/>
      <c r="O420" s="230"/>
      <c r="P420" s="230"/>
      <c r="Q420" s="230"/>
      <c r="R420" s="230"/>
      <c r="S420" s="230"/>
      <c r="T420" s="231"/>
      <c r="AT420" s="232" t="s">
        <v>149</v>
      </c>
      <c r="AU420" s="232" t="s">
        <v>89</v>
      </c>
      <c r="AV420" s="11" t="s">
        <v>89</v>
      </c>
      <c r="AW420" s="11" t="s">
        <v>42</v>
      </c>
      <c r="AX420" s="11" t="s">
        <v>80</v>
      </c>
      <c r="AY420" s="232" t="s">
        <v>140</v>
      </c>
    </row>
    <row r="421" s="11" customFormat="1">
      <c r="B421" s="221"/>
      <c r="C421" s="222"/>
      <c r="D421" s="223" t="s">
        <v>149</v>
      </c>
      <c r="E421" s="224" t="s">
        <v>1</v>
      </c>
      <c r="F421" s="225" t="s">
        <v>1169</v>
      </c>
      <c r="G421" s="222"/>
      <c r="H421" s="226">
        <v>40</v>
      </c>
      <c r="I421" s="227"/>
      <c r="J421" s="222"/>
      <c r="K421" s="222"/>
      <c r="L421" s="228"/>
      <c r="M421" s="229"/>
      <c r="N421" s="230"/>
      <c r="O421" s="230"/>
      <c r="P421" s="230"/>
      <c r="Q421" s="230"/>
      <c r="R421" s="230"/>
      <c r="S421" s="230"/>
      <c r="T421" s="231"/>
      <c r="AT421" s="232" t="s">
        <v>149</v>
      </c>
      <c r="AU421" s="232" t="s">
        <v>89</v>
      </c>
      <c r="AV421" s="11" t="s">
        <v>89</v>
      </c>
      <c r="AW421" s="11" t="s">
        <v>42</v>
      </c>
      <c r="AX421" s="11" t="s">
        <v>80</v>
      </c>
      <c r="AY421" s="232" t="s">
        <v>140</v>
      </c>
    </row>
    <row r="422" s="13" customFormat="1">
      <c r="B422" s="243"/>
      <c r="C422" s="244"/>
      <c r="D422" s="223" t="s">
        <v>149</v>
      </c>
      <c r="E422" s="245" t="s">
        <v>1</v>
      </c>
      <c r="F422" s="246" t="s">
        <v>179</v>
      </c>
      <c r="G422" s="244"/>
      <c r="H422" s="247">
        <v>44</v>
      </c>
      <c r="I422" s="248"/>
      <c r="J422" s="244"/>
      <c r="K422" s="244"/>
      <c r="L422" s="249"/>
      <c r="M422" s="250"/>
      <c r="N422" s="251"/>
      <c r="O422" s="251"/>
      <c r="P422" s="251"/>
      <c r="Q422" s="251"/>
      <c r="R422" s="251"/>
      <c r="S422" s="251"/>
      <c r="T422" s="252"/>
      <c r="AT422" s="253" t="s">
        <v>149</v>
      </c>
      <c r="AU422" s="253" t="s">
        <v>89</v>
      </c>
      <c r="AV422" s="13" t="s">
        <v>98</v>
      </c>
      <c r="AW422" s="13" t="s">
        <v>42</v>
      </c>
      <c r="AX422" s="13" t="s">
        <v>23</v>
      </c>
      <c r="AY422" s="253" t="s">
        <v>140</v>
      </c>
    </row>
    <row r="423" s="1" customFormat="1" ht="16.5" customHeight="1">
      <c r="B423" s="38"/>
      <c r="C423" s="209" t="s">
        <v>1174</v>
      </c>
      <c r="D423" s="209" t="s">
        <v>143</v>
      </c>
      <c r="E423" s="210" t="s">
        <v>320</v>
      </c>
      <c r="F423" s="211" t="s">
        <v>321</v>
      </c>
      <c r="G423" s="212" t="s">
        <v>168</v>
      </c>
      <c r="H423" s="213">
        <v>1398</v>
      </c>
      <c r="I423" s="214"/>
      <c r="J423" s="215">
        <f>ROUND(I423*H423,2)</f>
        <v>0</v>
      </c>
      <c r="K423" s="211" t="s">
        <v>147</v>
      </c>
      <c r="L423" s="43"/>
      <c r="M423" s="216" t="s">
        <v>1</v>
      </c>
      <c r="N423" s="217" t="s">
        <v>51</v>
      </c>
      <c r="O423" s="79"/>
      <c r="P423" s="218">
        <f>O423*H423</f>
        <v>0</v>
      </c>
      <c r="Q423" s="218">
        <v>0</v>
      </c>
      <c r="R423" s="218">
        <f>Q423*H423</f>
        <v>0</v>
      </c>
      <c r="S423" s="218">
        <v>0</v>
      </c>
      <c r="T423" s="219">
        <f>S423*H423</f>
        <v>0</v>
      </c>
      <c r="AR423" s="16" t="s">
        <v>195</v>
      </c>
      <c r="AT423" s="16" t="s">
        <v>143</v>
      </c>
      <c r="AU423" s="16" t="s">
        <v>89</v>
      </c>
      <c r="AY423" s="16" t="s">
        <v>140</v>
      </c>
      <c r="BE423" s="220">
        <f>IF(N423="základní",J423,0)</f>
        <v>0</v>
      </c>
      <c r="BF423" s="220">
        <f>IF(N423="snížená",J423,0)</f>
        <v>0</v>
      </c>
      <c r="BG423" s="220">
        <f>IF(N423="zákl. přenesená",J423,0)</f>
        <v>0</v>
      </c>
      <c r="BH423" s="220">
        <f>IF(N423="sníž. přenesená",J423,0)</f>
        <v>0</v>
      </c>
      <c r="BI423" s="220">
        <f>IF(N423="nulová",J423,0)</f>
        <v>0</v>
      </c>
      <c r="BJ423" s="16" t="s">
        <v>23</v>
      </c>
      <c r="BK423" s="220">
        <f>ROUND(I423*H423,2)</f>
        <v>0</v>
      </c>
      <c r="BL423" s="16" t="s">
        <v>195</v>
      </c>
      <c r="BM423" s="16" t="s">
        <v>1175</v>
      </c>
    </row>
    <row r="424" s="1" customFormat="1" ht="16.5" customHeight="1">
      <c r="B424" s="38"/>
      <c r="C424" s="209" t="s">
        <v>1176</v>
      </c>
      <c r="D424" s="209" t="s">
        <v>143</v>
      </c>
      <c r="E424" s="210" t="s">
        <v>1177</v>
      </c>
      <c r="F424" s="211" t="s">
        <v>1178</v>
      </c>
      <c r="G424" s="212" t="s">
        <v>326</v>
      </c>
      <c r="H424" s="264"/>
      <c r="I424" s="214"/>
      <c r="J424" s="215">
        <f>ROUND(I424*H424,2)</f>
        <v>0</v>
      </c>
      <c r="K424" s="211" t="s">
        <v>147</v>
      </c>
      <c r="L424" s="43"/>
      <c r="M424" s="216" t="s">
        <v>1</v>
      </c>
      <c r="N424" s="217" t="s">
        <v>51</v>
      </c>
      <c r="O424" s="79"/>
      <c r="P424" s="218">
        <f>O424*H424</f>
        <v>0</v>
      </c>
      <c r="Q424" s="218">
        <v>0</v>
      </c>
      <c r="R424" s="218">
        <f>Q424*H424</f>
        <v>0</v>
      </c>
      <c r="S424" s="218">
        <v>0</v>
      </c>
      <c r="T424" s="219">
        <f>S424*H424</f>
        <v>0</v>
      </c>
      <c r="AR424" s="16" t="s">
        <v>195</v>
      </c>
      <c r="AT424" s="16" t="s">
        <v>143</v>
      </c>
      <c r="AU424" s="16" t="s">
        <v>89</v>
      </c>
      <c r="AY424" s="16" t="s">
        <v>140</v>
      </c>
      <c r="BE424" s="220">
        <f>IF(N424="základní",J424,0)</f>
        <v>0</v>
      </c>
      <c r="BF424" s="220">
        <f>IF(N424="snížená",J424,0)</f>
        <v>0</v>
      </c>
      <c r="BG424" s="220">
        <f>IF(N424="zákl. přenesená",J424,0)</f>
        <v>0</v>
      </c>
      <c r="BH424" s="220">
        <f>IF(N424="sníž. přenesená",J424,0)</f>
        <v>0</v>
      </c>
      <c r="BI424" s="220">
        <f>IF(N424="nulová",J424,0)</f>
        <v>0</v>
      </c>
      <c r="BJ424" s="16" t="s">
        <v>23</v>
      </c>
      <c r="BK424" s="220">
        <f>ROUND(I424*H424,2)</f>
        <v>0</v>
      </c>
      <c r="BL424" s="16" t="s">
        <v>195</v>
      </c>
      <c r="BM424" s="16" t="s">
        <v>1179</v>
      </c>
    </row>
    <row r="425" s="10" customFormat="1" ht="22.8" customHeight="1">
      <c r="B425" s="193"/>
      <c r="C425" s="194"/>
      <c r="D425" s="195" t="s">
        <v>79</v>
      </c>
      <c r="E425" s="207" t="s">
        <v>353</v>
      </c>
      <c r="F425" s="207" t="s">
        <v>354</v>
      </c>
      <c r="G425" s="194"/>
      <c r="H425" s="194"/>
      <c r="I425" s="197"/>
      <c r="J425" s="208">
        <f>BK425</f>
        <v>0</v>
      </c>
      <c r="K425" s="194"/>
      <c r="L425" s="199"/>
      <c r="M425" s="200"/>
      <c r="N425" s="201"/>
      <c r="O425" s="201"/>
      <c r="P425" s="202">
        <f>SUM(P426:P467)</f>
        <v>0</v>
      </c>
      <c r="Q425" s="201"/>
      <c r="R425" s="202">
        <f>SUM(R426:R467)</f>
        <v>1.3787479200000001</v>
      </c>
      <c r="S425" s="201"/>
      <c r="T425" s="203">
        <f>SUM(T426:T467)</f>
        <v>0</v>
      </c>
      <c r="AR425" s="204" t="s">
        <v>89</v>
      </c>
      <c r="AT425" s="205" t="s">
        <v>79</v>
      </c>
      <c r="AU425" s="205" t="s">
        <v>23</v>
      </c>
      <c r="AY425" s="204" t="s">
        <v>140</v>
      </c>
      <c r="BK425" s="206">
        <f>SUM(BK426:BK467)</f>
        <v>0</v>
      </c>
    </row>
    <row r="426" s="1" customFormat="1" ht="16.5" customHeight="1">
      <c r="B426" s="38"/>
      <c r="C426" s="209" t="s">
        <v>1180</v>
      </c>
      <c r="D426" s="209" t="s">
        <v>143</v>
      </c>
      <c r="E426" s="210" t="s">
        <v>366</v>
      </c>
      <c r="F426" s="211" t="s">
        <v>367</v>
      </c>
      <c r="G426" s="212" t="s">
        <v>146</v>
      </c>
      <c r="H426" s="213">
        <v>1044.5060000000001</v>
      </c>
      <c r="I426" s="214"/>
      <c r="J426" s="215">
        <f>ROUND(I426*H426,2)</f>
        <v>0</v>
      </c>
      <c r="K426" s="211" t="s">
        <v>147</v>
      </c>
      <c r="L426" s="43"/>
      <c r="M426" s="216" t="s">
        <v>1</v>
      </c>
      <c r="N426" s="217" t="s">
        <v>51</v>
      </c>
      <c r="O426" s="79"/>
      <c r="P426" s="218">
        <f>O426*H426</f>
        <v>0</v>
      </c>
      <c r="Q426" s="218">
        <v>2.0000000000000002E-05</v>
      </c>
      <c r="R426" s="218">
        <f>Q426*H426</f>
        <v>0.020890120000000005</v>
      </c>
      <c r="S426" s="218">
        <v>0</v>
      </c>
      <c r="T426" s="219">
        <f>S426*H426</f>
        <v>0</v>
      </c>
      <c r="AR426" s="16" t="s">
        <v>195</v>
      </c>
      <c r="AT426" s="16" t="s">
        <v>143</v>
      </c>
      <c r="AU426" s="16" t="s">
        <v>89</v>
      </c>
      <c r="AY426" s="16" t="s">
        <v>140</v>
      </c>
      <c r="BE426" s="220">
        <f>IF(N426="základní",J426,0)</f>
        <v>0</v>
      </c>
      <c r="BF426" s="220">
        <f>IF(N426="snížená",J426,0)</f>
        <v>0</v>
      </c>
      <c r="BG426" s="220">
        <f>IF(N426="zákl. přenesená",J426,0)</f>
        <v>0</v>
      </c>
      <c r="BH426" s="220">
        <f>IF(N426="sníž. přenesená",J426,0)</f>
        <v>0</v>
      </c>
      <c r="BI426" s="220">
        <f>IF(N426="nulová",J426,0)</f>
        <v>0</v>
      </c>
      <c r="BJ426" s="16" t="s">
        <v>23</v>
      </c>
      <c r="BK426" s="220">
        <f>ROUND(I426*H426,2)</f>
        <v>0</v>
      </c>
      <c r="BL426" s="16" t="s">
        <v>195</v>
      </c>
      <c r="BM426" s="16" t="s">
        <v>1181</v>
      </c>
    </row>
    <row r="427" s="12" customFormat="1">
      <c r="B427" s="233"/>
      <c r="C427" s="234"/>
      <c r="D427" s="223" t="s">
        <v>149</v>
      </c>
      <c r="E427" s="235" t="s">
        <v>1</v>
      </c>
      <c r="F427" s="236" t="s">
        <v>359</v>
      </c>
      <c r="G427" s="234"/>
      <c r="H427" s="235" t="s">
        <v>1</v>
      </c>
      <c r="I427" s="237"/>
      <c r="J427" s="234"/>
      <c r="K427" s="234"/>
      <c r="L427" s="238"/>
      <c r="M427" s="239"/>
      <c r="N427" s="240"/>
      <c r="O427" s="240"/>
      <c r="P427" s="240"/>
      <c r="Q427" s="240"/>
      <c r="R427" s="240"/>
      <c r="S427" s="240"/>
      <c r="T427" s="241"/>
      <c r="AT427" s="242" t="s">
        <v>149</v>
      </c>
      <c r="AU427" s="242" t="s">
        <v>89</v>
      </c>
      <c r="AV427" s="12" t="s">
        <v>23</v>
      </c>
      <c r="AW427" s="12" t="s">
        <v>42</v>
      </c>
      <c r="AX427" s="12" t="s">
        <v>80</v>
      </c>
      <c r="AY427" s="242" t="s">
        <v>140</v>
      </c>
    </row>
    <row r="428" s="12" customFormat="1">
      <c r="B428" s="233"/>
      <c r="C428" s="234"/>
      <c r="D428" s="223" t="s">
        <v>149</v>
      </c>
      <c r="E428" s="235" t="s">
        <v>1</v>
      </c>
      <c r="F428" s="236" t="s">
        <v>1182</v>
      </c>
      <c r="G428" s="234"/>
      <c r="H428" s="235" t="s">
        <v>1</v>
      </c>
      <c r="I428" s="237"/>
      <c r="J428" s="234"/>
      <c r="K428" s="234"/>
      <c r="L428" s="238"/>
      <c r="M428" s="239"/>
      <c r="N428" s="240"/>
      <c r="O428" s="240"/>
      <c r="P428" s="240"/>
      <c r="Q428" s="240"/>
      <c r="R428" s="240"/>
      <c r="S428" s="240"/>
      <c r="T428" s="241"/>
      <c r="AT428" s="242" t="s">
        <v>149</v>
      </c>
      <c r="AU428" s="242" t="s">
        <v>89</v>
      </c>
      <c r="AV428" s="12" t="s">
        <v>23</v>
      </c>
      <c r="AW428" s="12" t="s">
        <v>42</v>
      </c>
      <c r="AX428" s="12" t="s">
        <v>80</v>
      </c>
      <c r="AY428" s="242" t="s">
        <v>140</v>
      </c>
    </row>
    <row r="429" s="11" customFormat="1">
      <c r="B429" s="221"/>
      <c r="C429" s="222"/>
      <c r="D429" s="223" t="s">
        <v>149</v>
      </c>
      <c r="E429" s="224" t="s">
        <v>1</v>
      </c>
      <c r="F429" s="225" t="s">
        <v>1183</v>
      </c>
      <c r="G429" s="222"/>
      <c r="H429" s="226">
        <v>176.02000000000001</v>
      </c>
      <c r="I429" s="227"/>
      <c r="J429" s="222"/>
      <c r="K429" s="222"/>
      <c r="L429" s="228"/>
      <c r="M429" s="229"/>
      <c r="N429" s="230"/>
      <c r="O429" s="230"/>
      <c r="P429" s="230"/>
      <c r="Q429" s="230"/>
      <c r="R429" s="230"/>
      <c r="S429" s="230"/>
      <c r="T429" s="231"/>
      <c r="AT429" s="232" t="s">
        <v>149</v>
      </c>
      <c r="AU429" s="232" t="s">
        <v>89</v>
      </c>
      <c r="AV429" s="11" t="s">
        <v>89</v>
      </c>
      <c r="AW429" s="11" t="s">
        <v>42</v>
      </c>
      <c r="AX429" s="11" t="s">
        <v>80</v>
      </c>
      <c r="AY429" s="232" t="s">
        <v>140</v>
      </c>
    </row>
    <row r="430" s="11" customFormat="1">
      <c r="B430" s="221"/>
      <c r="C430" s="222"/>
      <c r="D430" s="223" t="s">
        <v>149</v>
      </c>
      <c r="E430" s="224" t="s">
        <v>1</v>
      </c>
      <c r="F430" s="225" t="s">
        <v>1184</v>
      </c>
      <c r="G430" s="222"/>
      <c r="H430" s="226">
        <v>109.28</v>
      </c>
      <c r="I430" s="227"/>
      <c r="J430" s="222"/>
      <c r="K430" s="222"/>
      <c r="L430" s="228"/>
      <c r="M430" s="229"/>
      <c r="N430" s="230"/>
      <c r="O430" s="230"/>
      <c r="P430" s="230"/>
      <c r="Q430" s="230"/>
      <c r="R430" s="230"/>
      <c r="S430" s="230"/>
      <c r="T430" s="231"/>
      <c r="AT430" s="232" t="s">
        <v>149</v>
      </c>
      <c r="AU430" s="232" t="s">
        <v>89</v>
      </c>
      <c r="AV430" s="11" t="s">
        <v>89</v>
      </c>
      <c r="AW430" s="11" t="s">
        <v>42</v>
      </c>
      <c r="AX430" s="11" t="s">
        <v>80</v>
      </c>
      <c r="AY430" s="232" t="s">
        <v>140</v>
      </c>
    </row>
    <row r="431" s="12" customFormat="1">
      <c r="B431" s="233"/>
      <c r="C431" s="234"/>
      <c r="D431" s="223" t="s">
        <v>149</v>
      </c>
      <c r="E431" s="235" t="s">
        <v>1</v>
      </c>
      <c r="F431" s="236" t="s">
        <v>1185</v>
      </c>
      <c r="G431" s="234"/>
      <c r="H431" s="235" t="s">
        <v>1</v>
      </c>
      <c r="I431" s="237"/>
      <c r="J431" s="234"/>
      <c r="K431" s="234"/>
      <c r="L431" s="238"/>
      <c r="M431" s="239"/>
      <c r="N431" s="240"/>
      <c r="O431" s="240"/>
      <c r="P431" s="240"/>
      <c r="Q431" s="240"/>
      <c r="R431" s="240"/>
      <c r="S431" s="240"/>
      <c r="T431" s="241"/>
      <c r="AT431" s="242" t="s">
        <v>149</v>
      </c>
      <c r="AU431" s="242" t="s">
        <v>89</v>
      </c>
      <c r="AV431" s="12" t="s">
        <v>23</v>
      </c>
      <c r="AW431" s="12" t="s">
        <v>42</v>
      </c>
      <c r="AX431" s="12" t="s">
        <v>80</v>
      </c>
      <c r="AY431" s="242" t="s">
        <v>140</v>
      </c>
    </row>
    <row r="432" s="11" customFormat="1">
      <c r="B432" s="221"/>
      <c r="C432" s="222"/>
      <c r="D432" s="223" t="s">
        <v>149</v>
      </c>
      <c r="E432" s="224" t="s">
        <v>1</v>
      </c>
      <c r="F432" s="225" t="s">
        <v>1186</v>
      </c>
      <c r="G432" s="222"/>
      <c r="H432" s="226">
        <v>247.36000000000001</v>
      </c>
      <c r="I432" s="227"/>
      <c r="J432" s="222"/>
      <c r="K432" s="222"/>
      <c r="L432" s="228"/>
      <c r="M432" s="229"/>
      <c r="N432" s="230"/>
      <c r="O432" s="230"/>
      <c r="P432" s="230"/>
      <c r="Q432" s="230"/>
      <c r="R432" s="230"/>
      <c r="S432" s="230"/>
      <c r="T432" s="231"/>
      <c r="AT432" s="232" t="s">
        <v>149</v>
      </c>
      <c r="AU432" s="232" t="s">
        <v>89</v>
      </c>
      <c r="AV432" s="11" t="s">
        <v>89</v>
      </c>
      <c r="AW432" s="11" t="s">
        <v>42</v>
      </c>
      <c r="AX432" s="11" t="s">
        <v>80</v>
      </c>
      <c r="AY432" s="232" t="s">
        <v>140</v>
      </c>
    </row>
    <row r="433" s="11" customFormat="1">
      <c r="B433" s="221"/>
      <c r="C433" s="222"/>
      <c r="D433" s="223" t="s">
        <v>149</v>
      </c>
      <c r="E433" s="224" t="s">
        <v>1</v>
      </c>
      <c r="F433" s="225" t="s">
        <v>1187</v>
      </c>
      <c r="G433" s="222"/>
      <c r="H433" s="226">
        <v>166.42599999999999</v>
      </c>
      <c r="I433" s="227"/>
      <c r="J433" s="222"/>
      <c r="K433" s="222"/>
      <c r="L433" s="228"/>
      <c r="M433" s="229"/>
      <c r="N433" s="230"/>
      <c r="O433" s="230"/>
      <c r="P433" s="230"/>
      <c r="Q433" s="230"/>
      <c r="R433" s="230"/>
      <c r="S433" s="230"/>
      <c r="T433" s="231"/>
      <c r="AT433" s="232" t="s">
        <v>149</v>
      </c>
      <c r="AU433" s="232" t="s">
        <v>89</v>
      </c>
      <c r="AV433" s="11" t="s">
        <v>89</v>
      </c>
      <c r="AW433" s="11" t="s">
        <v>42</v>
      </c>
      <c r="AX433" s="11" t="s">
        <v>80</v>
      </c>
      <c r="AY433" s="232" t="s">
        <v>140</v>
      </c>
    </row>
    <row r="434" s="12" customFormat="1">
      <c r="B434" s="233"/>
      <c r="C434" s="234"/>
      <c r="D434" s="223" t="s">
        <v>149</v>
      </c>
      <c r="E434" s="235" t="s">
        <v>1</v>
      </c>
      <c r="F434" s="236" t="s">
        <v>1188</v>
      </c>
      <c r="G434" s="234"/>
      <c r="H434" s="235" t="s">
        <v>1</v>
      </c>
      <c r="I434" s="237"/>
      <c r="J434" s="234"/>
      <c r="K434" s="234"/>
      <c r="L434" s="238"/>
      <c r="M434" s="239"/>
      <c r="N434" s="240"/>
      <c r="O434" s="240"/>
      <c r="P434" s="240"/>
      <c r="Q434" s="240"/>
      <c r="R434" s="240"/>
      <c r="S434" s="240"/>
      <c r="T434" s="241"/>
      <c r="AT434" s="242" t="s">
        <v>149</v>
      </c>
      <c r="AU434" s="242" t="s">
        <v>89</v>
      </c>
      <c r="AV434" s="12" t="s">
        <v>23</v>
      </c>
      <c r="AW434" s="12" t="s">
        <v>42</v>
      </c>
      <c r="AX434" s="12" t="s">
        <v>80</v>
      </c>
      <c r="AY434" s="242" t="s">
        <v>140</v>
      </c>
    </row>
    <row r="435" s="11" customFormat="1">
      <c r="B435" s="221"/>
      <c r="C435" s="222"/>
      <c r="D435" s="223" t="s">
        <v>149</v>
      </c>
      <c r="E435" s="224" t="s">
        <v>1</v>
      </c>
      <c r="F435" s="225" t="s">
        <v>1189</v>
      </c>
      <c r="G435" s="222"/>
      <c r="H435" s="226">
        <v>144.41999999999999</v>
      </c>
      <c r="I435" s="227"/>
      <c r="J435" s="222"/>
      <c r="K435" s="222"/>
      <c r="L435" s="228"/>
      <c r="M435" s="229"/>
      <c r="N435" s="230"/>
      <c r="O435" s="230"/>
      <c r="P435" s="230"/>
      <c r="Q435" s="230"/>
      <c r="R435" s="230"/>
      <c r="S435" s="230"/>
      <c r="T435" s="231"/>
      <c r="AT435" s="232" t="s">
        <v>149</v>
      </c>
      <c r="AU435" s="232" t="s">
        <v>89</v>
      </c>
      <c r="AV435" s="11" t="s">
        <v>89</v>
      </c>
      <c r="AW435" s="11" t="s">
        <v>42</v>
      </c>
      <c r="AX435" s="11" t="s">
        <v>80</v>
      </c>
      <c r="AY435" s="232" t="s">
        <v>140</v>
      </c>
    </row>
    <row r="436" s="11" customFormat="1">
      <c r="B436" s="221"/>
      <c r="C436" s="222"/>
      <c r="D436" s="223" t="s">
        <v>149</v>
      </c>
      <c r="E436" s="224" t="s">
        <v>1</v>
      </c>
      <c r="F436" s="225" t="s">
        <v>1190</v>
      </c>
      <c r="G436" s="222"/>
      <c r="H436" s="226">
        <v>9.3800000000000008</v>
      </c>
      <c r="I436" s="227"/>
      <c r="J436" s="222"/>
      <c r="K436" s="222"/>
      <c r="L436" s="228"/>
      <c r="M436" s="229"/>
      <c r="N436" s="230"/>
      <c r="O436" s="230"/>
      <c r="P436" s="230"/>
      <c r="Q436" s="230"/>
      <c r="R436" s="230"/>
      <c r="S436" s="230"/>
      <c r="T436" s="231"/>
      <c r="AT436" s="232" t="s">
        <v>149</v>
      </c>
      <c r="AU436" s="232" t="s">
        <v>89</v>
      </c>
      <c r="AV436" s="11" t="s">
        <v>89</v>
      </c>
      <c r="AW436" s="11" t="s">
        <v>42</v>
      </c>
      <c r="AX436" s="11" t="s">
        <v>80</v>
      </c>
      <c r="AY436" s="232" t="s">
        <v>140</v>
      </c>
    </row>
    <row r="437" s="12" customFormat="1">
      <c r="B437" s="233"/>
      <c r="C437" s="234"/>
      <c r="D437" s="223" t="s">
        <v>149</v>
      </c>
      <c r="E437" s="235" t="s">
        <v>1</v>
      </c>
      <c r="F437" s="236" t="s">
        <v>1191</v>
      </c>
      <c r="G437" s="234"/>
      <c r="H437" s="235" t="s">
        <v>1</v>
      </c>
      <c r="I437" s="237"/>
      <c r="J437" s="234"/>
      <c r="K437" s="234"/>
      <c r="L437" s="238"/>
      <c r="M437" s="239"/>
      <c r="N437" s="240"/>
      <c r="O437" s="240"/>
      <c r="P437" s="240"/>
      <c r="Q437" s="240"/>
      <c r="R437" s="240"/>
      <c r="S437" s="240"/>
      <c r="T437" s="241"/>
      <c r="AT437" s="242" t="s">
        <v>149</v>
      </c>
      <c r="AU437" s="242" t="s">
        <v>89</v>
      </c>
      <c r="AV437" s="12" t="s">
        <v>23</v>
      </c>
      <c r="AW437" s="12" t="s">
        <v>42</v>
      </c>
      <c r="AX437" s="12" t="s">
        <v>80</v>
      </c>
      <c r="AY437" s="242" t="s">
        <v>140</v>
      </c>
    </row>
    <row r="438" s="11" customFormat="1">
      <c r="B438" s="221"/>
      <c r="C438" s="222"/>
      <c r="D438" s="223" t="s">
        <v>149</v>
      </c>
      <c r="E438" s="224" t="s">
        <v>1</v>
      </c>
      <c r="F438" s="225" t="s">
        <v>1192</v>
      </c>
      <c r="G438" s="222"/>
      <c r="H438" s="226">
        <v>155.68000000000001</v>
      </c>
      <c r="I438" s="227"/>
      <c r="J438" s="222"/>
      <c r="K438" s="222"/>
      <c r="L438" s="228"/>
      <c r="M438" s="229"/>
      <c r="N438" s="230"/>
      <c r="O438" s="230"/>
      <c r="P438" s="230"/>
      <c r="Q438" s="230"/>
      <c r="R438" s="230"/>
      <c r="S438" s="230"/>
      <c r="T438" s="231"/>
      <c r="AT438" s="232" t="s">
        <v>149</v>
      </c>
      <c r="AU438" s="232" t="s">
        <v>89</v>
      </c>
      <c r="AV438" s="11" t="s">
        <v>89</v>
      </c>
      <c r="AW438" s="11" t="s">
        <v>42</v>
      </c>
      <c r="AX438" s="11" t="s">
        <v>80</v>
      </c>
      <c r="AY438" s="232" t="s">
        <v>140</v>
      </c>
    </row>
    <row r="439" s="11" customFormat="1">
      <c r="B439" s="221"/>
      <c r="C439" s="222"/>
      <c r="D439" s="223" t="s">
        <v>149</v>
      </c>
      <c r="E439" s="224" t="s">
        <v>1</v>
      </c>
      <c r="F439" s="225" t="s">
        <v>1193</v>
      </c>
      <c r="G439" s="222"/>
      <c r="H439" s="226">
        <v>35.939999999999998</v>
      </c>
      <c r="I439" s="227"/>
      <c r="J439" s="222"/>
      <c r="K439" s="222"/>
      <c r="L439" s="228"/>
      <c r="M439" s="229"/>
      <c r="N439" s="230"/>
      <c r="O439" s="230"/>
      <c r="P439" s="230"/>
      <c r="Q439" s="230"/>
      <c r="R439" s="230"/>
      <c r="S439" s="230"/>
      <c r="T439" s="231"/>
      <c r="AT439" s="232" t="s">
        <v>149</v>
      </c>
      <c r="AU439" s="232" t="s">
        <v>89</v>
      </c>
      <c r="AV439" s="11" t="s">
        <v>89</v>
      </c>
      <c r="AW439" s="11" t="s">
        <v>42</v>
      </c>
      <c r="AX439" s="11" t="s">
        <v>80</v>
      </c>
      <c r="AY439" s="232" t="s">
        <v>140</v>
      </c>
    </row>
    <row r="440" s="13" customFormat="1">
      <c r="B440" s="243"/>
      <c r="C440" s="244"/>
      <c r="D440" s="223" t="s">
        <v>149</v>
      </c>
      <c r="E440" s="245" t="s">
        <v>1</v>
      </c>
      <c r="F440" s="246" t="s">
        <v>179</v>
      </c>
      <c r="G440" s="244"/>
      <c r="H440" s="247">
        <v>1044.5060000000001</v>
      </c>
      <c r="I440" s="248"/>
      <c r="J440" s="244"/>
      <c r="K440" s="244"/>
      <c r="L440" s="249"/>
      <c r="M440" s="250"/>
      <c r="N440" s="251"/>
      <c r="O440" s="251"/>
      <c r="P440" s="251"/>
      <c r="Q440" s="251"/>
      <c r="R440" s="251"/>
      <c r="S440" s="251"/>
      <c r="T440" s="252"/>
      <c r="AT440" s="253" t="s">
        <v>149</v>
      </c>
      <c r="AU440" s="253" t="s">
        <v>89</v>
      </c>
      <c r="AV440" s="13" t="s">
        <v>98</v>
      </c>
      <c r="AW440" s="13" t="s">
        <v>42</v>
      </c>
      <c r="AX440" s="13" t="s">
        <v>23</v>
      </c>
      <c r="AY440" s="253" t="s">
        <v>140</v>
      </c>
    </row>
    <row r="441" s="1" customFormat="1" ht="16.5" customHeight="1">
      <c r="B441" s="38"/>
      <c r="C441" s="209" t="s">
        <v>1194</v>
      </c>
      <c r="D441" s="209" t="s">
        <v>143</v>
      </c>
      <c r="E441" s="210" t="s">
        <v>376</v>
      </c>
      <c r="F441" s="211" t="s">
        <v>377</v>
      </c>
      <c r="G441" s="212" t="s">
        <v>146</v>
      </c>
      <c r="H441" s="213">
        <v>1044.5060000000001</v>
      </c>
      <c r="I441" s="214"/>
      <c r="J441" s="215">
        <f>ROUND(I441*H441,2)</f>
        <v>0</v>
      </c>
      <c r="K441" s="211" t="s">
        <v>147</v>
      </c>
      <c r="L441" s="43"/>
      <c r="M441" s="216" t="s">
        <v>1</v>
      </c>
      <c r="N441" s="217" t="s">
        <v>51</v>
      </c>
      <c r="O441" s="79"/>
      <c r="P441" s="218">
        <f>O441*H441</f>
        <v>0</v>
      </c>
      <c r="Q441" s="218">
        <v>0</v>
      </c>
      <c r="R441" s="218">
        <f>Q441*H441</f>
        <v>0</v>
      </c>
      <c r="S441" s="218">
        <v>0</v>
      </c>
      <c r="T441" s="219">
        <f>S441*H441</f>
        <v>0</v>
      </c>
      <c r="AR441" s="16" t="s">
        <v>195</v>
      </c>
      <c r="AT441" s="16" t="s">
        <v>143</v>
      </c>
      <c r="AU441" s="16" t="s">
        <v>89</v>
      </c>
      <c r="AY441" s="16" t="s">
        <v>140</v>
      </c>
      <c r="BE441" s="220">
        <f>IF(N441="základní",J441,0)</f>
        <v>0</v>
      </c>
      <c r="BF441" s="220">
        <f>IF(N441="snížená",J441,0)</f>
        <v>0</v>
      </c>
      <c r="BG441" s="220">
        <f>IF(N441="zákl. přenesená",J441,0)</f>
        <v>0</v>
      </c>
      <c r="BH441" s="220">
        <f>IF(N441="sníž. přenesená",J441,0)</f>
        <v>0</v>
      </c>
      <c r="BI441" s="220">
        <f>IF(N441="nulová",J441,0)</f>
        <v>0</v>
      </c>
      <c r="BJ441" s="16" t="s">
        <v>23</v>
      </c>
      <c r="BK441" s="220">
        <f>ROUND(I441*H441,2)</f>
        <v>0</v>
      </c>
      <c r="BL441" s="16" t="s">
        <v>195</v>
      </c>
      <c r="BM441" s="16" t="s">
        <v>1195</v>
      </c>
    </row>
    <row r="442" s="12" customFormat="1">
      <c r="B442" s="233"/>
      <c r="C442" s="234"/>
      <c r="D442" s="223" t="s">
        <v>149</v>
      </c>
      <c r="E442" s="235" t="s">
        <v>1</v>
      </c>
      <c r="F442" s="236" t="s">
        <v>359</v>
      </c>
      <c r="G442" s="234"/>
      <c r="H442" s="235" t="s">
        <v>1</v>
      </c>
      <c r="I442" s="237"/>
      <c r="J442" s="234"/>
      <c r="K442" s="234"/>
      <c r="L442" s="238"/>
      <c r="M442" s="239"/>
      <c r="N442" s="240"/>
      <c r="O442" s="240"/>
      <c r="P442" s="240"/>
      <c r="Q442" s="240"/>
      <c r="R442" s="240"/>
      <c r="S442" s="240"/>
      <c r="T442" s="241"/>
      <c r="AT442" s="242" t="s">
        <v>149</v>
      </c>
      <c r="AU442" s="242" t="s">
        <v>89</v>
      </c>
      <c r="AV442" s="12" t="s">
        <v>23</v>
      </c>
      <c r="AW442" s="12" t="s">
        <v>42</v>
      </c>
      <c r="AX442" s="12" t="s">
        <v>80</v>
      </c>
      <c r="AY442" s="242" t="s">
        <v>140</v>
      </c>
    </row>
    <row r="443" s="11" customFormat="1">
      <c r="B443" s="221"/>
      <c r="C443" s="222"/>
      <c r="D443" s="223" t="s">
        <v>149</v>
      </c>
      <c r="E443" s="224" t="s">
        <v>1</v>
      </c>
      <c r="F443" s="225" t="s">
        <v>1196</v>
      </c>
      <c r="G443" s="222"/>
      <c r="H443" s="226">
        <v>1044.5060000000001</v>
      </c>
      <c r="I443" s="227"/>
      <c r="J443" s="222"/>
      <c r="K443" s="222"/>
      <c r="L443" s="228"/>
      <c r="M443" s="229"/>
      <c r="N443" s="230"/>
      <c r="O443" s="230"/>
      <c r="P443" s="230"/>
      <c r="Q443" s="230"/>
      <c r="R443" s="230"/>
      <c r="S443" s="230"/>
      <c r="T443" s="231"/>
      <c r="AT443" s="232" t="s">
        <v>149</v>
      </c>
      <c r="AU443" s="232" t="s">
        <v>89</v>
      </c>
      <c r="AV443" s="11" t="s">
        <v>89</v>
      </c>
      <c r="AW443" s="11" t="s">
        <v>42</v>
      </c>
      <c r="AX443" s="11" t="s">
        <v>23</v>
      </c>
      <c r="AY443" s="232" t="s">
        <v>140</v>
      </c>
    </row>
    <row r="444" s="1" customFormat="1" ht="16.5" customHeight="1">
      <c r="B444" s="38"/>
      <c r="C444" s="209" t="s">
        <v>1197</v>
      </c>
      <c r="D444" s="209" t="s">
        <v>143</v>
      </c>
      <c r="E444" s="210" t="s">
        <v>356</v>
      </c>
      <c r="F444" s="211" t="s">
        <v>357</v>
      </c>
      <c r="G444" s="212" t="s">
        <v>146</v>
      </c>
      <c r="H444" s="213">
        <v>1044.5060000000001</v>
      </c>
      <c r="I444" s="214"/>
      <c r="J444" s="215">
        <f>ROUND(I444*H444,2)</f>
        <v>0</v>
      </c>
      <c r="K444" s="211" t="s">
        <v>147</v>
      </c>
      <c r="L444" s="43"/>
      <c r="M444" s="216" t="s">
        <v>1</v>
      </c>
      <c r="N444" s="217" t="s">
        <v>51</v>
      </c>
      <c r="O444" s="79"/>
      <c r="P444" s="218">
        <f>O444*H444</f>
        <v>0</v>
      </c>
      <c r="Q444" s="218">
        <v>6.0000000000000002E-05</v>
      </c>
      <c r="R444" s="218">
        <f>Q444*H444</f>
        <v>0.062670360000000008</v>
      </c>
      <c r="S444" s="218">
        <v>0</v>
      </c>
      <c r="T444" s="219">
        <f>S444*H444</f>
        <v>0</v>
      </c>
      <c r="AR444" s="16" t="s">
        <v>195</v>
      </c>
      <c r="AT444" s="16" t="s">
        <v>143</v>
      </c>
      <c r="AU444" s="16" t="s">
        <v>89</v>
      </c>
      <c r="AY444" s="16" t="s">
        <v>140</v>
      </c>
      <c r="BE444" s="220">
        <f>IF(N444="základní",J444,0)</f>
        <v>0</v>
      </c>
      <c r="BF444" s="220">
        <f>IF(N444="snížená",J444,0)</f>
        <v>0</v>
      </c>
      <c r="BG444" s="220">
        <f>IF(N444="zákl. přenesená",J444,0)</f>
        <v>0</v>
      </c>
      <c r="BH444" s="220">
        <f>IF(N444="sníž. přenesená",J444,0)</f>
        <v>0</v>
      </c>
      <c r="BI444" s="220">
        <f>IF(N444="nulová",J444,0)</f>
        <v>0</v>
      </c>
      <c r="BJ444" s="16" t="s">
        <v>23</v>
      </c>
      <c r="BK444" s="220">
        <f>ROUND(I444*H444,2)</f>
        <v>0</v>
      </c>
      <c r="BL444" s="16" t="s">
        <v>195</v>
      </c>
      <c r="BM444" s="16" t="s">
        <v>1198</v>
      </c>
    </row>
    <row r="445" s="12" customFormat="1">
      <c r="B445" s="233"/>
      <c r="C445" s="234"/>
      <c r="D445" s="223" t="s">
        <v>149</v>
      </c>
      <c r="E445" s="235" t="s">
        <v>1</v>
      </c>
      <c r="F445" s="236" t="s">
        <v>359</v>
      </c>
      <c r="G445" s="234"/>
      <c r="H445" s="235" t="s">
        <v>1</v>
      </c>
      <c r="I445" s="237"/>
      <c r="J445" s="234"/>
      <c r="K445" s="234"/>
      <c r="L445" s="238"/>
      <c r="M445" s="239"/>
      <c r="N445" s="240"/>
      <c r="O445" s="240"/>
      <c r="P445" s="240"/>
      <c r="Q445" s="240"/>
      <c r="R445" s="240"/>
      <c r="S445" s="240"/>
      <c r="T445" s="241"/>
      <c r="AT445" s="242" t="s">
        <v>149</v>
      </c>
      <c r="AU445" s="242" t="s">
        <v>89</v>
      </c>
      <c r="AV445" s="12" t="s">
        <v>23</v>
      </c>
      <c r="AW445" s="12" t="s">
        <v>42</v>
      </c>
      <c r="AX445" s="12" t="s">
        <v>80</v>
      </c>
      <c r="AY445" s="242" t="s">
        <v>140</v>
      </c>
    </row>
    <row r="446" s="11" customFormat="1">
      <c r="B446" s="221"/>
      <c r="C446" s="222"/>
      <c r="D446" s="223" t="s">
        <v>149</v>
      </c>
      <c r="E446" s="224" t="s">
        <v>1</v>
      </c>
      <c r="F446" s="225" t="s">
        <v>1196</v>
      </c>
      <c r="G446" s="222"/>
      <c r="H446" s="226">
        <v>1044.5060000000001</v>
      </c>
      <c r="I446" s="227"/>
      <c r="J446" s="222"/>
      <c r="K446" s="222"/>
      <c r="L446" s="228"/>
      <c r="M446" s="229"/>
      <c r="N446" s="230"/>
      <c r="O446" s="230"/>
      <c r="P446" s="230"/>
      <c r="Q446" s="230"/>
      <c r="R446" s="230"/>
      <c r="S446" s="230"/>
      <c r="T446" s="231"/>
      <c r="AT446" s="232" t="s">
        <v>149</v>
      </c>
      <c r="AU446" s="232" t="s">
        <v>89</v>
      </c>
      <c r="AV446" s="11" t="s">
        <v>89</v>
      </c>
      <c r="AW446" s="11" t="s">
        <v>42</v>
      </c>
      <c r="AX446" s="11" t="s">
        <v>23</v>
      </c>
      <c r="AY446" s="232" t="s">
        <v>140</v>
      </c>
    </row>
    <row r="447" s="1" customFormat="1" ht="16.5" customHeight="1">
      <c r="B447" s="38"/>
      <c r="C447" s="209" t="s">
        <v>1199</v>
      </c>
      <c r="D447" s="209" t="s">
        <v>143</v>
      </c>
      <c r="E447" s="210" t="s">
        <v>362</v>
      </c>
      <c r="F447" s="211" t="s">
        <v>363</v>
      </c>
      <c r="G447" s="212" t="s">
        <v>146</v>
      </c>
      <c r="H447" s="213">
        <v>1044.5060000000001</v>
      </c>
      <c r="I447" s="214"/>
      <c r="J447" s="215">
        <f>ROUND(I447*H447,2)</f>
        <v>0</v>
      </c>
      <c r="K447" s="211" t="s">
        <v>147</v>
      </c>
      <c r="L447" s="43"/>
      <c r="M447" s="216" t="s">
        <v>1</v>
      </c>
      <c r="N447" s="217" t="s">
        <v>51</v>
      </c>
      <c r="O447" s="79"/>
      <c r="P447" s="218">
        <f>O447*H447</f>
        <v>0</v>
      </c>
      <c r="Q447" s="218">
        <v>2.0000000000000002E-05</v>
      </c>
      <c r="R447" s="218">
        <f>Q447*H447</f>
        <v>0.020890120000000005</v>
      </c>
      <c r="S447" s="218">
        <v>0</v>
      </c>
      <c r="T447" s="219">
        <f>S447*H447</f>
        <v>0</v>
      </c>
      <c r="AR447" s="16" t="s">
        <v>195</v>
      </c>
      <c r="AT447" s="16" t="s">
        <v>143</v>
      </c>
      <c r="AU447" s="16" t="s">
        <v>89</v>
      </c>
      <c r="AY447" s="16" t="s">
        <v>140</v>
      </c>
      <c r="BE447" s="220">
        <f>IF(N447="základní",J447,0)</f>
        <v>0</v>
      </c>
      <c r="BF447" s="220">
        <f>IF(N447="snížená",J447,0)</f>
        <v>0</v>
      </c>
      <c r="BG447" s="220">
        <f>IF(N447="zákl. přenesená",J447,0)</f>
        <v>0</v>
      </c>
      <c r="BH447" s="220">
        <f>IF(N447="sníž. přenesená",J447,0)</f>
        <v>0</v>
      </c>
      <c r="BI447" s="220">
        <f>IF(N447="nulová",J447,0)</f>
        <v>0</v>
      </c>
      <c r="BJ447" s="16" t="s">
        <v>23</v>
      </c>
      <c r="BK447" s="220">
        <f>ROUND(I447*H447,2)</f>
        <v>0</v>
      </c>
      <c r="BL447" s="16" t="s">
        <v>195</v>
      </c>
      <c r="BM447" s="16" t="s">
        <v>1200</v>
      </c>
    </row>
    <row r="448" s="12" customFormat="1">
      <c r="B448" s="233"/>
      <c r="C448" s="234"/>
      <c r="D448" s="223" t="s">
        <v>149</v>
      </c>
      <c r="E448" s="235" t="s">
        <v>1</v>
      </c>
      <c r="F448" s="236" t="s">
        <v>359</v>
      </c>
      <c r="G448" s="234"/>
      <c r="H448" s="235" t="s">
        <v>1</v>
      </c>
      <c r="I448" s="237"/>
      <c r="J448" s="234"/>
      <c r="K448" s="234"/>
      <c r="L448" s="238"/>
      <c r="M448" s="239"/>
      <c r="N448" s="240"/>
      <c r="O448" s="240"/>
      <c r="P448" s="240"/>
      <c r="Q448" s="240"/>
      <c r="R448" s="240"/>
      <c r="S448" s="240"/>
      <c r="T448" s="241"/>
      <c r="AT448" s="242" t="s">
        <v>149</v>
      </c>
      <c r="AU448" s="242" t="s">
        <v>89</v>
      </c>
      <c r="AV448" s="12" t="s">
        <v>23</v>
      </c>
      <c r="AW448" s="12" t="s">
        <v>42</v>
      </c>
      <c r="AX448" s="12" t="s">
        <v>80</v>
      </c>
      <c r="AY448" s="242" t="s">
        <v>140</v>
      </c>
    </row>
    <row r="449" s="11" customFormat="1">
      <c r="B449" s="221"/>
      <c r="C449" s="222"/>
      <c r="D449" s="223" t="s">
        <v>149</v>
      </c>
      <c r="E449" s="224" t="s">
        <v>1</v>
      </c>
      <c r="F449" s="225" t="s">
        <v>1196</v>
      </c>
      <c r="G449" s="222"/>
      <c r="H449" s="226">
        <v>1044.5060000000001</v>
      </c>
      <c r="I449" s="227"/>
      <c r="J449" s="222"/>
      <c r="K449" s="222"/>
      <c r="L449" s="228"/>
      <c r="M449" s="229"/>
      <c r="N449" s="230"/>
      <c r="O449" s="230"/>
      <c r="P449" s="230"/>
      <c r="Q449" s="230"/>
      <c r="R449" s="230"/>
      <c r="S449" s="230"/>
      <c r="T449" s="231"/>
      <c r="AT449" s="232" t="s">
        <v>149</v>
      </c>
      <c r="AU449" s="232" t="s">
        <v>89</v>
      </c>
      <c r="AV449" s="11" t="s">
        <v>89</v>
      </c>
      <c r="AW449" s="11" t="s">
        <v>42</v>
      </c>
      <c r="AX449" s="11" t="s">
        <v>23</v>
      </c>
      <c r="AY449" s="232" t="s">
        <v>140</v>
      </c>
    </row>
    <row r="450" s="1" customFormat="1" ht="16.5" customHeight="1">
      <c r="B450" s="38"/>
      <c r="C450" s="209" t="s">
        <v>1201</v>
      </c>
      <c r="D450" s="209" t="s">
        <v>143</v>
      </c>
      <c r="E450" s="210" t="s">
        <v>372</v>
      </c>
      <c r="F450" s="211" t="s">
        <v>373</v>
      </c>
      <c r="G450" s="212" t="s">
        <v>146</v>
      </c>
      <c r="H450" s="213">
        <v>1044.5060000000001</v>
      </c>
      <c r="I450" s="214"/>
      <c r="J450" s="215">
        <f>ROUND(I450*H450,2)</f>
        <v>0</v>
      </c>
      <c r="K450" s="211" t="s">
        <v>147</v>
      </c>
      <c r="L450" s="43"/>
      <c r="M450" s="216" t="s">
        <v>1</v>
      </c>
      <c r="N450" s="217" t="s">
        <v>51</v>
      </c>
      <c r="O450" s="79"/>
      <c r="P450" s="218">
        <f>O450*H450</f>
        <v>0</v>
      </c>
      <c r="Q450" s="218">
        <v>0.00017000000000000001</v>
      </c>
      <c r="R450" s="218">
        <f>Q450*H450</f>
        <v>0.17756602000000002</v>
      </c>
      <c r="S450" s="218">
        <v>0</v>
      </c>
      <c r="T450" s="219">
        <f>S450*H450</f>
        <v>0</v>
      </c>
      <c r="AR450" s="16" t="s">
        <v>195</v>
      </c>
      <c r="AT450" s="16" t="s">
        <v>143</v>
      </c>
      <c r="AU450" s="16" t="s">
        <v>89</v>
      </c>
      <c r="AY450" s="16" t="s">
        <v>140</v>
      </c>
      <c r="BE450" s="220">
        <f>IF(N450="základní",J450,0)</f>
        <v>0</v>
      </c>
      <c r="BF450" s="220">
        <f>IF(N450="snížená",J450,0)</f>
        <v>0</v>
      </c>
      <c r="BG450" s="220">
        <f>IF(N450="zákl. přenesená",J450,0)</f>
        <v>0</v>
      </c>
      <c r="BH450" s="220">
        <f>IF(N450="sníž. přenesená",J450,0)</f>
        <v>0</v>
      </c>
      <c r="BI450" s="220">
        <f>IF(N450="nulová",J450,0)</f>
        <v>0</v>
      </c>
      <c r="BJ450" s="16" t="s">
        <v>23</v>
      </c>
      <c r="BK450" s="220">
        <f>ROUND(I450*H450,2)</f>
        <v>0</v>
      </c>
      <c r="BL450" s="16" t="s">
        <v>195</v>
      </c>
      <c r="BM450" s="16" t="s">
        <v>1202</v>
      </c>
    </row>
    <row r="451" s="12" customFormat="1">
      <c r="B451" s="233"/>
      <c r="C451" s="234"/>
      <c r="D451" s="223" t="s">
        <v>149</v>
      </c>
      <c r="E451" s="235" t="s">
        <v>1</v>
      </c>
      <c r="F451" s="236" t="s">
        <v>359</v>
      </c>
      <c r="G451" s="234"/>
      <c r="H451" s="235" t="s">
        <v>1</v>
      </c>
      <c r="I451" s="237"/>
      <c r="J451" s="234"/>
      <c r="K451" s="234"/>
      <c r="L451" s="238"/>
      <c r="M451" s="239"/>
      <c r="N451" s="240"/>
      <c r="O451" s="240"/>
      <c r="P451" s="240"/>
      <c r="Q451" s="240"/>
      <c r="R451" s="240"/>
      <c r="S451" s="240"/>
      <c r="T451" s="241"/>
      <c r="AT451" s="242" t="s">
        <v>149</v>
      </c>
      <c r="AU451" s="242" t="s">
        <v>89</v>
      </c>
      <c r="AV451" s="12" t="s">
        <v>23</v>
      </c>
      <c r="AW451" s="12" t="s">
        <v>42</v>
      </c>
      <c r="AX451" s="12" t="s">
        <v>80</v>
      </c>
      <c r="AY451" s="242" t="s">
        <v>140</v>
      </c>
    </row>
    <row r="452" s="11" customFormat="1">
      <c r="B452" s="221"/>
      <c r="C452" s="222"/>
      <c r="D452" s="223" t="s">
        <v>149</v>
      </c>
      <c r="E452" s="224" t="s">
        <v>1</v>
      </c>
      <c r="F452" s="225" t="s">
        <v>1196</v>
      </c>
      <c r="G452" s="222"/>
      <c r="H452" s="226">
        <v>1044.5060000000001</v>
      </c>
      <c r="I452" s="227"/>
      <c r="J452" s="222"/>
      <c r="K452" s="222"/>
      <c r="L452" s="228"/>
      <c r="M452" s="229"/>
      <c r="N452" s="230"/>
      <c r="O452" s="230"/>
      <c r="P452" s="230"/>
      <c r="Q452" s="230"/>
      <c r="R452" s="230"/>
      <c r="S452" s="230"/>
      <c r="T452" s="231"/>
      <c r="AT452" s="232" t="s">
        <v>149</v>
      </c>
      <c r="AU452" s="232" t="s">
        <v>89</v>
      </c>
      <c r="AV452" s="11" t="s">
        <v>89</v>
      </c>
      <c r="AW452" s="11" t="s">
        <v>42</v>
      </c>
      <c r="AX452" s="11" t="s">
        <v>23</v>
      </c>
      <c r="AY452" s="232" t="s">
        <v>140</v>
      </c>
    </row>
    <row r="453" s="1" customFormat="1" ht="16.5" customHeight="1">
      <c r="B453" s="38"/>
      <c r="C453" s="209" t="s">
        <v>1203</v>
      </c>
      <c r="D453" s="209" t="s">
        <v>143</v>
      </c>
      <c r="E453" s="210" t="s">
        <v>380</v>
      </c>
      <c r="F453" s="211" t="s">
        <v>381</v>
      </c>
      <c r="G453" s="212" t="s">
        <v>146</v>
      </c>
      <c r="H453" s="213">
        <v>1044.5060000000001</v>
      </c>
      <c r="I453" s="214"/>
      <c r="J453" s="215">
        <f>ROUND(I453*H453,2)</f>
        <v>0</v>
      </c>
      <c r="K453" s="211" t="s">
        <v>147</v>
      </c>
      <c r="L453" s="43"/>
      <c r="M453" s="216" t="s">
        <v>1</v>
      </c>
      <c r="N453" s="217" t="s">
        <v>51</v>
      </c>
      <c r="O453" s="79"/>
      <c r="P453" s="218">
        <f>O453*H453</f>
        <v>0</v>
      </c>
      <c r="Q453" s="218">
        <v>0.00013999999999999999</v>
      </c>
      <c r="R453" s="218">
        <f>Q453*H453</f>
        <v>0.14623084</v>
      </c>
      <c r="S453" s="218">
        <v>0</v>
      </c>
      <c r="T453" s="219">
        <f>S453*H453</f>
        <v>0</v>
      </c>
      <c r="AR453" s="16" t="s">
        <v>195</v>
      </c>
      <c r="AT453" s="16" t="s">
        <v>143</v>
      </c>
      <c r="AU453" s="16" t="s">
        <v>89</v>
      </c>
      <c r="AY453" s="16" t="s">
        <v>140</v>
      </c>
      <c r="BE453" s="220">
        <f>IF(N453="základní",J453,0)</f>
        <v>0</v>
      </c>
      <c r="BF453" s="220">
        <f>IF(N453="snížená",J453,0)</f>
        <v>0</v>
      </c>
      <c r="BG453" s="220">
        <f>IF(N453="zákl. přenesená",J453,0)</f>
        <v>0</v>
      </c>
      <c r="BH453" s="220">
        <f>IF(N453="sníž. přenesená",J453,0)</f>
        <v>0</v>
      </c>
      <c r="BI453" s="220">
        <f>IF(N453="nulová",J453,0)</f>
        <v>0</v>
      </c>
      <c r="BJ453" s="16" t="s">
        <v>23</v>
      </c>
      <c r="BK453" s="220">
        <f>ROUND(I453*H453,2)</f>
        <v>0</v>
      </c>
      <c r="BL453" s="16" t="s">
        <v>195</v>
      </c>
      <c r="BM453" s="16" t="s">
        <v>1204</v>
      </c>
    </row>
    <row r="454" s="12" customFormat="1">
      <c r="B454" s="233"/>
      <c r="C454" s="234"/>
      <c r="D454" s="223" t="s">
        <v>149</v>
      </c>
      <c r="E454" s="235" t="s">
        <v>1</v>
      </c>
      <c r="F454" s="236" t="s">
        <v>359</v>
      </c>
      <c r="G454" s="234"/>
      <c r="H454" s="235" t="s">
        <v>1</v>
      </c>
      <c r="I454" s="237"/>
      <c r="J454" s="234"/>
      <c r="K454" s="234"/>
      <c r="L454" s="238"/>
      <c r="M454" s="239"/>
      <c r="N454" s="240"/>
      <c r="O454" s="240"/>
      <c r="P454" s="240"/>
      <c r="Q454" s="240"/>
      <c r="R454" s="240"/>
      <c r="S454" s="240"/>
      <c r="T454" s="241"/>
      <c r="AT454" s="242" t="s">
        <v>149</v>
      </c>
      <c r="AU454" s="242" t="s">
        <v>89</v>
      </c>
      <c r="AV454" s="12" t="s">
        <v>23</v>
      </c>
      <c r="AW454" s="12" t="s">
        <v>42</v>
      </c>
      <c r="AX454" s="12" t="s">
        <v>80</v>
      </c>
      <c r="AY454" s="242" t="s">
        <v>140</v>
      </c>
    </row>
    <row r="455" s="11" customFormat="1">
      <c r="B455" s="221"/>
      <c r="C455" s="222"/>
      <c r="D455" s="223" t="s">
        <v>149</v>
      </c>
      <c r="E455" s="224" t="s">
        <v>1</v>
      </c>
      <c r="F455" s="225" t="s">
        <v>1196</v>
      </c>
      <c r="G455" s="222"/>
      <c r="H455" s="226">
        <v>1044.5060000000001</v>
      </c>
      <c r="I455" s="227"/>
      <c r="J455" s="222"/>
      <c r="K455" s="222"/>
      <c r="L455" s="228"/>
      <c r="M455" s="229"/>
      <c r="N455" s="230"/>
      <c r="O455" s="230"/>
      <c r="P455" s="230"/>
      <c r="Q455" s="230"/>
      <c r="R455" s="230"/>
      <c r="S455" s="230"/>
      <c r="T455" s="231"/>
      <c r="AT455" s="232" t="s">
        <v>149</v>
      </c>
      <c r="AU455" s="232" t="s">
        <v>89</v>
      </c>
      <c r="AV455" s="11" t="s">
        <v>89</v>
      </c>
      <c r="AW455" s="11" t="s">
        <v>42</v>
      </c>
      <c r="AX455" s="11" t="s">
        <v>23</v>
      </c>
      <c r="AY455" s="232" t="s">
        <v>140</v>
      </c>
    </row>
    <row r="456" s="1" customFormat="1" ht="16.5" customHeight="1">
      <c r="B456" s="38"/>
      <c r="C456" s="209" t="s">
        <v>1205</v>
      </c>
      <c r="D456" s="209" t="s">
        <v>143</v>
      </c>
      <c r="E456" s="210" t="s">
        <v>384</v>
      </c>
      <c r="F456" s="211" t="s">
        <v>385</v>
      </c>
      <c r="G456" s="212" t="s">
        <v>146</v>
      </c>
      <c r="H456" s="213">
        <v>1044.5060000000001</v>
      </c>
      <c r="I456" s="214"/>
      <c r="J456" s="215">
        <f>ROUND(I456*H456,2)</f>
        <v>0</v>
      </c>
      <c r="K456" s="211" t="s">
        <v>147</v>
      </c>
      <c r="L456" s="43"/>
      <c r="M456" s="216" t="s">
        <v>1</v>
      </c>
      <c r="N456" s="217" t="s">
        <v>51</v>
      </c>
      <c r="O456" s="79"/>
      <c r="P456" s="218">
        <f>O456*H456</f>
        <v>0</v>
      </c>
      <c r="Q456" s="218">
        <v>0.00040000000000000002</v>
      </c>
      <c r="R456" s="218">
        <f>Q456*H456</f>
        <v>0.41780240000000007</v>
      </c>
      <c r="S456" s="218">
        <v>0</v>
      </c>
      <c r="T456" s="219">
        <f>S456*H456</f>
        <v>0</v>
      </c>
      <c r="AR456" s="16" t="s">
        <v>195</v>
      </c>
      <c r="AT456" s="16" t="s">
        <v>143</v>
      </c>
      <c r="AU456" s="16" t="s">
        <v>89</v>
      </c>
      <c r="AY456" s="16" t="s">
        <v>140</v>
      </c>
      <c r="BE456" s="220">
        <f>IF(N456="základní",J456,0)</f>
        <v>0</v>
      </c>
      <c r="BF456" s="220">
        <f>IF(N456="snížená",J456,0)</f>
        <v>0</v>
      </c>
      <c r="BG456" s="220">
        <f>IF(N456="zákl. přenesená",J456,0)</f>
        <v>0</v>
      </c>
      <c r="BH456" s="220">
        <f>IF(N456="sníž. přenesená",J456,0)</f>
        <v>0</v>
      </c>
      <c r="BI456" s="220">
        <f>IF(N456="nulová",J456,0)</f>
        <v>0</v>
      </c>
      <c r="BJ456" s="16" t="s">
        <v>23</v>
      </c>
      <c r="BK456" s="220">
        <f>ROUND(I456*H456,2)</f>
        <v>0</v>
      </c>
      <c r="BL456" s="16" t="s">
        <v>195</v>
      </c>
      <c r="BM456" s="16" t="s">
        <v>1206</v>
      </c>
    </row>
    <row r="457" s="12" customFormat="1">
      <c r="B457" s="233"/>
      <c r="C457" s="234"/>
      <c r="D457" s="223" t="s">
        <v>149</v>
      </c>
      <c r="E457" s="235" t="s">
        <v>1</v>
      </c>
      <c r="F457" s="236" t="s">
        <v>359</v>
      </c>
      <c r="G457" s="234"/>
      <c r="H457" s="235" t="s">
        <v>1</v>
      </c>
      <c r="I457" s="237"/>
      <c r="J457" s="234"/>
      <c r="K457" s="234"/>
      <c r="L457" s="238"/>
      <c r="M457" s="239"/>
      <c r="N457" s="240"/>
      <c r="O457" s="240"/>
      <c r="P457" s="240"/>
      <c r="Q457" s="240"/>
      <c r="R457" s="240"/>
      <c r="S457" s="240"/>
      <c r="T457" s="241"/>
      <c r="AT457" s="242" t="s">
        <v>149</v>
      </c>
      <c r="AU457" s="242" t="s">
        <v>89</v>
      </c>
      <c r="AV457" s="12" t="s">
        <v>23</v>
      </c>
      <c r="AW457" s="12" t="s">
        <v>42</v>
      </c>
      <c r="AX457" s="12" t="s">
        <v>80</v>
      </c>
      <c r="AY457" s="242" t="s">
        <v>140</v>
      </c>
    </row>
    <row r="458" s="11" customFormat="1">
      <c r="B458" s="221"/>
      <c r="C458" s="222"/>
      <c r="D458" s="223" t="s">
        <v>149</v>
      </c>
      <c r="E458" s="224" t="s">
        <v>1</v>
      </c>
      <c r="F458" s="225" t="s">
        <v>1196</v>
      </c>
      <c r="G458" s="222"/>
      <c r="H458" s="226">
        <v>1044.5060000000001</v>
      </c>
      <c r="I458" s="227"/>
      <c r="J458" s="222"/>
      <c r="K458" s="222"/>
      <c r="L458" s="228"/>
      <c r="M458" s="229"/>
      <c r="N458" s="230"/>
      <c r="O458" s="230"/>
      <c r="P458" s="230"/>
      <c r="Q458" s="230"/>
      <c r="R458" s="230"/>
      <c r="S458" s="230"/>
      <c r="T458" s="231"/>
      <c r="AT458" s="232" t="s">
        <v>149</v>
      </c>
      <c r="AU458" s="232" t="s">
        <v>89</v>
      </c>
      <c r="AV458" s="11" t="s">
        <v>89</v>
      </c>
      <c r="AW458" s="11" t="s">
        <v>42</v>
      </c>
      <c r="AX458" s="11" t="s">
        <v>23</v>
      </c>
      <c r="AY458" s="232" t="s">
        <v>140</v>
      </c>
    </row>
    <row r="459" s="1" customFormat="1" ht="16.5" customHeight="1">
      <c r="B459" s="38"/>
      <c r="C459" s="209" t="s">
        <v>1207</v>
      </c>
      <c r="D459" s="209" t="s">
        <v>143</v>
      </c>
      <c r="E459" s="210" t="s">
        <v>388</v>
      </c>
      <c r="F459" s="211" t="s">
        <v>389</v>
      </c>
      <c r="G459" s="212" t="s">
        <v>146</v>
      </c>
      <c r="H459" s="213">
        <v>1044.5060000000001</v>
      </c>
      <c r="I459" s="214"/>
      <c r="J459" s="215">
        <f>ROUND(I459*H459,2)</f>
        <v>0</v>
      </c>
      <c r="K459" s="211" t="s">
        <v>147</v>
      </c>
      <c r="L459" s="43"/>
      <c r="M459" s="216" t="s">
        <v>1</v>
      </c>
      <c r="N459" s="217" t="s">
        <v>51</v>
      </c>
      <c r="O459" s="79"/>
      <c r="P459" s="218">
        <f>O459*H459</f>
        <v>0</v>
      </c>
      <c r="Q459" s="218">
        <v>0.00017000000000000001</v>
      </c>
      <c r="R459" s="218">
        <f>Q459*H459</f>
        <v>0.17756602000000002</v>
      </c>
      <c r="S459" s="218">
        <v>0</v>
      </c>
      <c r="T459" s="219">
        <f>S459*H459</f>
        <v>0</v>
      </c>
      <c r="AR459" s="16" t="s">
        <v>195</v>
      </c>
      <c r="AT459" s="16" t="s">
        <v>143</v>
      </c>
      <c r="AU459" s="16" t="s">
        <v>89</v>
      </c>
      <c r="AY459" s="16" t="s">
        <v>140</v>
      </c>
      <c r="BE459" s="220">
        <f>IF(N459="základní",J459,0)</f>
        <v>0</v>
      </c>
      <c r="BF459" s="220">
        <f>IF(N459="snížená",J459,0)</f>
        <v>0</v>
      </c>
      <c r="BG459" s="220">
        <f>IF(N459="zákl. přenesená",J459,0)</f>
        <v>0</v>
      </c>
      <c r="BH459" s="220">
        <f>IF(N459="sníž. přenesená",J459,0)</f>
        <v>0</v>
      </c>
      <c r="BI459" s="220">
        <f>IF(N459="nulová",J459,0)</f>
        <v>0</v>
      </c>
      <c r="BJ459" s="16" t="s">
        <v>23</v>
      </c>
      <c r="BK459" s="220">
        <f>ROUND(I459*H459,2)</f>
        <v>0</v>
      </c>
      <c r="BL459" s="16" t="s">
        <v>195</v>
      </c>
      <c r="BM459" s="16" t="s">
        <v>1208</v>
      </c>
    </row>
    <row r="460" s="12" customFormat="1">
      <c r="B460" s="233"/>
      <c r="C460" s="234"/>
      <c r="D460" s="223" t="s">
        <v>149</v>
      </c>
      <c r="E460" s="235" t="s">
        <v>1</v>
      </c>
      <c r="F460" s="236" t="s">
        <v>359</v>
      </c>
      <c r="G460" s="234"/>
      <c r="H460" s="235" t="s">
        <v>1</v>
      </c>
      <c r="I460" s="237"/>
      <c r="J460" s="234"/>
      <c r="K460" s="234"/>
      <c r="L460" s="238"/>
      <c r="M460" s="239"/>
      <c r="N460" s="240"/>
      <c r="O460" s="240"/>
      <c r="P460" s="240"/>
      <c r="Q460" s="240"/>
      <c r="R460" s="240"/>
      <c r="S460" s="240"/>
      <c r="T460" s="241"/>
      <c r="AT460" s="242" t="s">
        <v>149</v>
      </c>
      <c r="AU460" s="242" t="s">
        <v>89</v>
      </c>
      <c r="AV460" s="12" t="s">
        <v>23</v>
      </c>
      <c r="AW460" s="12" t="s">
        <v>42</v>
      </c>
      <c r="AX460" s="12" t="s">
        <v>80</v>
      </c>
      <c r="AY460" s="242" t="s">
        <v>140</v>
      </c>
    </row>
    <row r="461" s="11" customFormat="1">
      <c r="B461" s="221"/>
      <c r="C461" s="222"/>
      <c r="D461" s="223" t="s">
        <v>149</v>
      </c>
      <c r="E461" s="224" t="s">
        <v>1</v>
      </c>
      <c r="F461" s="225" t="s">
        <v>1196</v>
      </c>
      <c r="G461" s="222"/>
      <c r="H461" s="226">
        <v>1044.5060000000001</v>
      </c>
      <c r="I461" s="227"/>
      <c r="J461" s="222"/>
      <c r="K461" s="222"/>
      <c r="L461" s="228"/>
      <c r="M461" s="229"/>
      <c r="N461" s="230"/>
      <c r="O461" s="230"/>
      <c r="P461" s="230"/>
      <c r="Q461" s="230"/>
      <c r="R461" s="230"/>
      <c r="S461" s="230"/>
      <c r="T461" s="231"/>
      <c r="AT461" s="232" t="s">
        <v>149</v>
      </c>
      <c r="AU461" s="232" t="s">
        <v>89</v>
      </c>
      <c r="AV461" s="11" t="s">
        <v>89</v>
      </c>
      <c r="AW461" s="11" t="s">
        <v>42</v>
      </c>
      <c r="AX461" s="11" t="s">
        <v>23</v>
      </c>
      <c r="AY461" s="232" t="s">
        <v>140</v>
      </c>
    </row>
    <row r="462" s="1" customFormat="1" ht="16.5" customHeight="1">
      <c r="B462" s="38"/>
      <c r="C462" s="209" t="s">
        <v>1209</v>
      </c>
      <c r="D462" s="209" t="s">
        <v>143</v>
      </c>
      <c r="E462" s="210" t="s">
        <v>392</v>
      </c>
      <c r="F462" s="211" t="s">
        <v>393</v>
      </c>
      <c r="G462" s="212" t="s">
        <v>146</v>
      </c>
      <c r="H462" s="213">
        <v>1044.5060000000001</v>
      </c>
      <c r="I462" s="214"/>
      <c r="J462" s="215">
        <f>ROUND(I462*H462,2)</f>
        <v>0</v>
      </c>
      <c r="K462" s="211" t="s">
        <v>147</v>
      </c>
      <c r="L462" s="43"/>
      <c r="M462" s="216" t="s">
        <v>1</v>
      </c>
      <c r="N462" s="217" t="s">
        <v>51</v>
      </c>
      <c r="O462" s="79"/>
      <c r="P462" s="218">
        <f>O462*H462</f>
        <v>0</v>
      </c>
      <c r="Q462" s="218">
        <v>0.00017000000000000001</v>
      </c>
      <c r="R462" s="218">
        <f>Q462*H462</f>
        <v>0.17756602000000002</v>
      </c>
      <c r="S462" s="218">
        <v>0</v>
      </c>
      <c r="T462" s="219">
        <f>S462*H462</f>
        <v>0</v>
      </c>
      <c r="AR462" s="16" t="s">
        <v>195</v>
      </c>
      <c r="AT462" s="16" t="s">
        <v>143</v>
      </c>
      <c r="AU462" s="16" t="s">
        <v>89</v>
      </c>
      <c r="AY462" s="16" t="s">
        <v>140</v>
      </c>
      <c r="BE462" s="220">
        <f>IF(N462="základní",J462,0)</f>
        <v>0</v>
      </c>
      <c r="BF462" s="220">
        <f>IF(N462="snížená",J462,0)</f>
        <v>0</v>
      </c>
      <c r="BG462" s="220">
        <f>IF(N462="zákl. přenesená",J462,0)</f>
        <v>0</v>
      </c>
      <c r="BH462" s="220">
        <f>IF(N462="sníž. přenesená",J462,0)</f>
        <v>0</v>
      </c>
      <c r="BI462" s="220">
        <f>IF(N462="nulová",J462,0)</f>
        <v>0</v>
      </c>
      <c r="BJ462" s="16" t="s">
        <v>23</v>
      </c>
      <c r="BK462" s="220">
        <f>ROUND(I462*H462,2)</f>
        <v>0</v>
      </c>
      <c r="BL462" s="16" t="s">
        <v>195</v>
      </c>
      <c r="BM462" s="16" t="s">
        <v>1210</v>
      </c>
    </row>
    <row r="463" s="12" customFormat="1">
      <c r="B463" s="233"/>
      <c r="C463" s="234"/>
      <c r="D463" s="223" t="s">
        <v>149</v>
      </c>
      <c r="E463" s="235" t="s">
        <v>1</v>
      </c>
      <c r="F463" s="236" t="s">
        <v>359</v>
      </c>
      <c r="G463" s="234"/>
      <c r="H463" s="235" t="s">
        <v>1</v>
      </c>
      <c r="I463" s="237"/>
      <c r="J463" s="234"/>
      <c r="K463" s="234"/>
      <c r="L463" s="238"/>
      <c r="M463" s="239"/>
      <c r="N463" s="240"/>
      <c r="O463" s="240"/>
      <c r="P463" s="240"/>
      <c r="Q463" s="240"/>
      <c r="R463" s="240"/>
      <c r="S463" s="240"/>
      <c r="T463" s="241"/>
      <c r="AT463" s="242" t="s">
        <v>149</v>
      </c>
      <c r="AU463" s="242" t="s">
        <v>89</v>
      </c>
      <c r="AV463" s="12" t="s">
        <v>23</v>
      </c>
      <c r="AW463" s="12" t="s">
        <v>42</v>
      </c>
      <c r="AX463" s="12" t="s">
        <v>80</v>
      </c>
      <c r="AY463" s="242" t="s">
        <v>140</v>
      </c>
    </row>
    <row r="464" s="11" customFormat="1">
      <c r="B464" s="221"/>
      <c r="C464" s="222"/>
      <c r="D464" s="223" t="s">
        <v>149</v>
      </c>
      <c r="E464" s="224" t="s">
        <v>1</v>
      </c>
      <c r="F464" s="225" t="s">
        <v>1196</v>
      </c>
      <c r="G464" s="222"/>
      <c r="H464" s="226">
        <v>1044.5060000000001</v>
      </c>
      <c r="I464" s="227"/>
      <c r="J464" s="222"/>
      <c r="K464" s="222"/>
      <c r="L464" s="228"/>
      <c r="M464" s="229"/>
      <c r="N464" s="230"/>
      <c r="O464" s="230"/>
      <c r="P464" s="230"/>
      <c r="Q464" s="230"/>
      <c r="R464" s="230"/>
      <c r="S464" s="230"/>
      <c r="T464" s="231"/>
      <c r="AT464" s="232" t="s">
        <v>149</v>
      </c>
      <c r="AU464" s="232" t="s">
        <v>89</v>
      </c>
      <c r="AV464" s="11" t="s">
        <v>89</v>
      </c>
      <c r="AW464" s="11" t="s">
        <v>42</v>
      </c>
      <c r="AX464" s="11" t="s">
        <v>23</v>
      </c>
      <c r="AY464" s="232" t="s">
        <v>140</v>
      </c>
    </row>
    <row r="465" s="1" customFormat="1" ht="16.5" customHeight="1">
      <c r="B465" s="38"/>
      <c r="C465" s="209" t="s">
        <v>1211</v>
      </c>
      <c r="D465" s="209" t="s">
        <v>143</v>
      </c>
      <c r="E465" s="210" t="s">
        <v>396</v>
      </c>
      <c r="F465" s="211" t="s">
        <v>397</v>
      </c>
      <c r="G465" s="212" t="s">
        <v>146</v>
      </c>
      <c r="H465" s="213">
        <v>1044.5060000000001</v>
      </c>
      <c r="I465" s="214"/>
      <c r="J465" s="215">
        <f>ROUND(I465*H465,2)</f>
        <v>0</v>
      </c>
      <c r="K465" s="211" t="s">
        <v>147</v>
      </c>
      <c r="L465" s="43"/>
      <c r="M465" s="216" t="s">
        <v>1</v>
      </c>
      <c r="N465" s="217" t="s">
        <v>51</v>
      </c>
      <c r="O465" s="79"/>
      <c r="P465" s="218">
        <f>O465*H465</f>
        <v>0</v>
      </c>
      <c r="Q465" s="218">
        <v>0.00017000000000000001</v>
      </c>
      <c r="R465" s="218">
        <f>Q465*H465</f>
        <v>0.17756602000000002</v>
      </c>
      <c r="S465" s="218">
        <v>0</v>
      </c>
      <c r="T465" s="219">
        <f>S465*H465</f>
        <v>0</v>
      </c>
      <c r="AR465" s="16" t="s">
        <v>195</v>
      </c>
      <c r="AT465" s="16" t="s">
        <v>143</v>
      </c>
      <c r="AU465" s="16" t="s">
        <v>89</v>
      </c>
      <c r="AY465" s="16" t="s">
        <v>140</v>
      </c>
      <c r="BE465" s="220">
        <f>IF(N465="základní",J465,0)</f>
        <v>0</v>
      </c>
      <c r="BF465" s="220">
        <f>IF(N465="snížená",J465,0)</f>
        <v>0</v>
      </c>
      <c r="BG465" s="220">
        <f>IF(N465="zákl. přenesená",J465,0)</f>
        <v>0</v>
      </c>
      <c r="BH465" s="220">
        <f>IF(N465="sníž. přenesená",J465,0)</f>
        <v>0</v>
      </c>
      <c r="BI465" s="220">
        <f>IF(N465="nulová",J465,0)</f>
        <v>0</v>
      </c>
      <c r="BJ465" s="16" t="s">
        <v>23</v>
      </c>
      <c r="BK465" s="220">
        <f>ROUND(I465*H465,2)</f>
        <v>0</v>
      </c>
      <c r="BL465" s="16" t="s">
        <v>195</v>
      </c>
      <c r="BM465" s="16" t="s">
        <v>1212</v>
      </c>
    </row>
    <row r="466" s="12" customFormat="1">
      <c r="B466" s="233"/>
      <c r="C466" s="234"/>
      <c r="D466" s="223" t="s">
        <v>149</v>
      </c>
      <c r="E466" s="235" t="s">
        <v>1</v>
      </c>
      <c r="F466" s="236" t="s">
        <v>359</v>
      </c>
      <c r="G466" s="234"/>
      <c r="H466" s="235" t="s">
        <v>1</v>
      </c>
      <c r="I466" s="237"/>
      <c r="J466" s="234"/>
      <c r="K466" s="234"/>
      <c r="L466" s="238"/>
      <c r="M466" s="239"/>
      <c r="N466" s="240"/>
      <c r="O466" s="240"/>
      <c r="P466" s="240"/>
      <c r="Q466" s="240"/>
      <c r="R466" s="240"/>
      <c r="S466" s="240"/>
      <c r="T466" s="241"/>
      <c r="AT466" s="242" t="s">
        <v>149</v>
      </c>
      <c r="AU466" s="242" t="s">
        <v>89</v>
      </c>
      <c r="AV466" s="12" t="s">
        <v>23</v>
      </c>
      <c r="AW466" s="12" t="s">
        <v>42</v>
      </c>
      <c r="AX466" s="12" t="s">
        <v>80</v>
      </c>
      <c r="AY466" s="242" t="s">
        <v>140</v>
      </c>
    </row>
    <row r="467" s="11" customFormat="1">
      <c r="B467" s="221"/>
      <c r="C467" s="222"/>
      <c r="D467" s="223" t="s">
        <v>149</v>
      </c>
      <c r="E467" s="224" t="s">
        <v>1</v>
      </c>
      <c r="F467" s="225" t="s">
        <v>1196</v>
      </c>
      <c r="G467" s="222"/>
      <c r="H467" s="226">
        <v>1044.5060000000001</v>
      </c>
      <c r="I467" s="227"/>
      <c r="J467" s="222"/>
      <c r="K467" s="222"/>
      <c r="L467" s="228"/>
      <c r="M467" s="229"/>
      <c r="N467" s="230"/>
      <c r="O467" s="230"/>
      <c r="P467" s="230"/>
      <c r="Q467" s="230"/>
      <c r="R467" s="230"/>
      <c r="S467" s="230"/>
      <c r="T467" s="231"/>
      <c r="AT467" s="232" t="s">
        <v>149</v>
      </c>
      <c r="AU467" s="232" t="s">
        <v>89</v>
      </c>
      <c r="AV467" s="11" t="s">
        <v>89</v>
      </c>
      <c r="AW467" s="11" t="s">
        <v>42</v>
      </c>
      <c r="AX467" s="11" t="s">
        <v>23</v>
      </c>
      <c r="AY467" s="232" t="s">
        <v>140</v>
      </c>
    </row>
    <row r="468" s="10" customFormat="1" ht="22.8" customHeight="1">
      <c r="B468" s="193"/>
      <c r="C468" s="194"/>
      <c r="D468" s="195" t="s">
        <v>79</v>
      </c>
      <c r="E468" s="207" t="s">
        <v>399</v>
      </c>
      <c r="F468" s="207" t="s">
        <v>400</v>
      </c>
      <c r="G468" s="194"/>
      <c r="H468" s="194"/>
      <c r="I468" s="197"/>
      <c r="J468" s="208">
        <f>BK468</f>
        <v>0</v>
      </c>
      <c r="K468" s="194"/>
      <c r="L468" s="199"/>
      <c r="M468" s="200"/>
      <c r="N468" s="201"/>
      <c r="O468" s="201"/>
      <c r="P468" s="202">
        <f>SUM(P469:P487)</f>
        <v>0</v>
      </c>
      <c r="Q468" s="201"/>
      <c r="R468" s="202">
        <f>SUM(R469:R487)</f>
        <v>0.56185360000000006</v>
      </c>
      <c r="S468" s="201"/>
      <c r="T468" s="203">
        <f>SUM(T469:T487)</f>
        <v>0</v>
      </c>
      <c r="AR468" s="204" t="s">
        <v>89</v>
      </c>
      <c r="AT468" s="205" t="s">
        <v>79</v>
      </c>
      <c r="AU468" s="205" t="s">
        <v>23</v>
      </c>
      <c r="AY468" s="204" t="s">
        <v>140</v>
      </c>
      <c r="BK468" s="206">
        <f>SUM(BK469:BK487)</f>
        <v>0</v>
      </c>
    </row>
    <row r="469" s="1" customFormat="1" ht="16.5" customHeight="1">
      <c r="B469" s="38"/>
      <c r="C469" s="209" t="s">
        <v>1213</v>
      </c>
      <c r="D469" s="209" t="s">
        <v>143</v>
      </c>
      <c r="E469" s="210" t="s">
        <v>402</v>
      </c>
      <c r="F469" s="211" t="s">
        <v>403</v>
      </c>
      <c r="G469" s="212" t="s">
        <v>146</v>
      </c>
      <c r="H469" s="213">
        <v>1146.6400000000001</v>
      </c>
      <c r="I469" s="214"/>
      <c r="J469" s="215">
        <f>ROUND(I469*H469,2)</f>
        <v>0</v>
      </c>
      <c r="K469" s="211" t="s">
        <v>147</v>
      </c>
      <c r="L469" s="43"/>
      <c r="M469" s="216" t="s">
        <v>1</v>
      </c>
      <c r="N469" s="217" t="s">
        <v>51</v>
      </c>
      <c r="O469" s="79"/>
      <c r="P469" s="218">
        <f>O469*H469</f>
        <v>0</v>
      </c>
      <c r="Q469" s="218">
        <v>0.00020000000000000001</v>
      </c>
      <c r="R469" s="218">
        <f>Q469*H469</f>
        <v>0.22932800000000003</v>
      </c>
      <c r="S469" s="218">
        <v>0</v>
      </c>
      <c r="T469" s="219">
        <f>S469*H469</f>
        <v>0</v>
      </c>
      <c r="AR469" s="16" t="s">
        <v>195</v>
      </c>
      <c r="AT469" s="16" t="s">
        <v>143</v>
      </c>
      <c r="AU469" s="16" t="s">
        <v>89</v>
      </c>
      <c r="AY469" s="16" t="s">
        <v>140</v>
      </c>
      <c r="BE469" s="220">
        <f>IF(N469="základní",J469,0)</f>
        <v>0</v>
      </c>
      <c r="BF469" s="220">
        <f>IF(N469="snížená",J469,0)</f>
        <v>0</v>
      </c>
      <c r="BG469" s="220">
        <f>IF(N469="zákl. přenesená",J469,0)</f>
        <v>0</v>
      </c>
      <c r="BH469" s="220">
        <f>IF(N469="sníž. přenesená",J469,0)</f>
        <v>0</v>
      </c>
      <c r="BI469" s="220">
        <f>IF(N469="nulová",J469,0)</f>
        <v>0</v>
      </c>
      <c r="BJ469" s="16" t="s">
        <v>23</v>
      </c>
      <c r="BK469" s="220">
        <f>ROUND(I469*H469,2)</f>
        <v>0</v>
      </c>
      <c r="BL469" s="16" t="s">
        <v>195</v>
      </c>
      <c r="BM469" s="16" t="s">
        <v>1214</v>
      </c>
    </row>
    <row r="470" s="12" customFormat="1">
      <c r="B470" s="233"/>
      <c r="C470" s="234"/>
      <c r="D470" s="223" t="s">
        <v>149</v>
      </c>
      <c r="E470" s="235" t="s">
        <v>1</v>
      </c>
      <c r="F470" s="236" t="s">
        <v>1215</v>
      </c>
      <c r="G470" s="234"/>
      <c r="H470" s="235" t="s">
        <v>1</v>
      </c>
      <c r="I470" s="237"/>
      <c r="J470" s="234"/>
      <c r="K470" s="234"/>
      <c r="L470" s="238"/>
      <c r="M470" s="239"/>
      <c r="N470" s="240"/>
      <c r="O470" s="240"/>
      <c r="P470" s="240"/>
      <c r="Q470" s="240"/>
      <c r="R470" s="240"/>
      <c r="S470" s="240"/>
      <c r="T470" s="241"/>
      <c r="AT470" s="242" t="s">
        <v>149</v>
      </c>
      <c r="AU470" s="242" t="s">
        <v>89</v>
      </c>
      <c r="AV470" s="12" t="s">
        <v>23</v>
      </c>
      <c r="AW470" s="12" t="s">
        <v>42</v>
      </c>
      <c r="AX470" s="12" t="s">
        <v>80</v>
      </c>
      <c r="AY470" s="242" t="s">
        <v>140</v>
      </c>
    </row>
    <row r="471" s="12" customFormat="1">
      <c r="B471" s="233"/>
      <c r="C471" s="234"/>
      <c r="D471" s="223" t="s">
        <v>149</v>
      </c>
      <c r="E471" s="235" t="s">
        <v>1</v>
      </c>
      <c r="F471" s="236" t="s">
        <v>512</v>
      </c>
      <c r="G471" s="234"/>
      <c r="H471" s="235" t="s">
        <v>1</v>
      </c>
      <c r="I471" s="237"/>
      <c r="J471" s="234"/>
      <c r="K471" s="234"/>
      <c r="L471" s="238"/>
      <c r="M471" s="239"/>
      <c r="N471" s="240"/>
      <c r="O471" s="240"/>
      <c r="P471" s="240"/>
      <c r="Q471" s="240"/>
      <c r="R471" s="240"/>
      <c r="S471" s="240"/>
      <c r="T471" s="241"/>
      <c r="AT471" s="242" t="s">
        <v>149</v>
      </c>
      <c r="AU471" s="242" t="s">
        <v>89</v>
      </c>
      <c r="AV471" s="12" t="s">
        <v>23</v>
      </c>
      <c r="AW471" s="12" t="s">
        <v>42</v>
      </c>
      <c r="AX471" s="12" t="s">
        <v>80</v>
      </c>
      <c r="AY471" s="242" t="s">
        <v>140</v>
      </c>
    </row>
    <row r="472" s="11" customFormat="1">
      <c r="B472" s="221"/>
      <c r="C472" s="222"/>
      <c r="D472" s="223" t="s">
        <v>149</v>
      </c>
      <c r="E472" s="224" t="s">
        <v>1</v>
      </c>
      <c r="F472" s="225" t="s">
        <v>1216</v>
      </c>
      <c r="G472" s="222"/>
      <c r="H472" s="226">
        <v>7.0199999999999996</v>
      </c>
      <c r="I472" s="227"/>
      <c r="J472" s="222"/>
      <c r="K472" s="222"/>
      <c r="L472" s="228"/>
      <c r="M472" s="229"/>
      <c r="N472" s="230"/>
      <c r="O472" s="230"/>
      <c r="P472" s="230"/>
      <c r="Q472" s="230"/>
      <c r="R472" s="230"/>
      <c r="S472" s="230"/>
      <c r="T472" s="231"/>
      <c r="AT472" s="232" t="s">
        <v>149</v>
      </c>
      <c r="AU472" s="232" t="s">
        <v>89</v>
      </c>
      <c r="AV472" s="11" t="s">
        <v>89</v>
      </c>
      <c r="AW472" s="11" t="s">
        <v>42</v>
      </c>
      <c r="AX472" s="11" t="s">
        <v>80</v>
      </c>
      <c r="AY472" s="232" t="s">
        <v>140</v>
      </c>
    </row>
    <row r="473" s="12" customFormat="1">
      <c r="B473" s="233"/>
      <c r="C473" s="234"/>
      <c r="D473" s="223" t="s">
        <v>149</v>
      </c>
      <c r="E473" s="235" t="s">
        <v>1</v>
      </c>
      <c r="F473" s="236" t="s">
        <v>514</v>
      </c>
      <c r="G473" s="234"/>
      <c r="H473" s="235" t="s">
        <v>1</v>
      </c>
      <c r="I473" s="237"/>
      <c r="J473" s="234"/>
      <c r="K473" s="234"/>
      <c r="L473" s="238"/>
      <c r="M473" s="239"/>
      <c r="N473" s="240"/>
      <c r="O473" s="240"/>
      <c r="P473" s="240"/>
      <c r="Q473" s="240"/>
      <c r="R473" s="240"/>
      <c r="S473" s="240"/>
      <c r="T473" s="241"/>
      <c r="AT473" s="242" t="s">
        <v>149</v>
      </c>
      <c r="AU473" s="242" t="s">
        <v>89</v>
      </c>
      <c r="AV473" s="12" t="s">
        <v>23</v>
      </c>
      <c r="AW473" s="12" t="s">
        <v>42</v>
      </c>
      <c r="AX473" s="12" t="s">
        <v>80</v>
      </c>
      <c r="AY473" s="242" t="s">
        <v>140</v>
      </c>
    </row>
    <row r="474" s="11" customFormat="1">
      <c r="B474" s="221"/>
      <c r="C474" s="222"/>
      <c r="D474" s="223" t="s">
        <v>149</v>
      </c>
      <c r="E474" s="224" t="s">
        <v>1</v>
      </c>
      <c r="F474" s="225" t="s">
        <v>1217</v>
      </c>
      <c r="G474" s="222"/>
      <c r="H474" s="226">
        <v>197.34</v>
      </c>
      <c r="I474" s="227"/>
      <c r="J474" s="222"/>
      <c r="K474" s="222"/>
      <c r="L474" s="228"/>
      <c r="M474" s="229"/>
      <c r="N474" s="230"/>
      <c r="O474" s="230"/>
      <c r="P474" s="230"/>
      <c r="Q474" s="230"/>
      <c r="R474" s="230"/>
      <c r="S474" s="230"/>
      <c r="T474" s="231"/>
      <c r="AT474" s="232" t="s">
        <v>149</v>
      </c>
      <c r="AU474" s="232" t="s">
        <v>89</v>
      </c>
      <c r="AV474" s="11" t="s">
        <v>89</v>
      </c>
      <c r="AW474" s="11" t="s">
        <v>42</v>
      </c>
      <c r="AX474" s="11" t="s">
        <v>80</v>
      </c>
      <c r="AY474" s="232" t="s">
        <v>140</v>
      </c>
    </row>
    <row r="475" s="11" customFormat="1">
      <c r="B475" s="221"/>
      <c r="C475" s="222"/>
      <c r="D475" s="223" t="s">
        <v>149</v>
      </c>
      <c r="E475" s="224" t="s">
        <v>1</v>
      </c>
      <c r="F475" s="225" t="s">
        <v>1218</v>
      </c>
      <c r="G475" s="222"/>
      <c r="H475" s="226">
        <v>9.3800000000000008</v>
      </c>
      <c r="I475" s="227"/>
      <c r="J475" s="222"/>
      <c r="K475" s="222"/>
      <c r="L475" s="228"/>
      <c r="M475" s="229"/>
      <c r="N475" s="230"/>
      <c r="O475" s="230"/>
      <c r="P475" s="230"/>
      <c r="Q475" s="230"/>
      <c r="R475" s="230"/>
      <c r="S475" s="230"/>
      <c r="T475" s="231"/>
      <c r="AT475" s="232" t="s">
        <v>149</v>
      </c>
      <c r="AU475" s="232" t="s">
        <v>89</v>
      </c>
      <c r="AV475" s="11" t="s">
        <v>89</v>
      </c>
      <c r="AW475" s="11" t="s">
        <v>42</v>
      </c>
      <c r="AX475" s="11" t="s">
        <v>80</v>
      </c>
      <c r="AY475" s="232" t="s">
        <v>140</v>
      </c>
    </row>
    <row r="476" s="12" customFormat="1">
      <c r="B476" s="233"/>
      <c r="C476" s="234"/>
      <c r="D476" s="223" t="s">
        <v>149</v>
      </c>
      <c r="E476" s="235" t="s">
        <v>1</v>
      </c>
      <c r="F476" s="236" t="s">
        <v>517</v>
      </c>
      <c r="G476" s="234"/>
      <c r="H476" s="235" t="s">
        <v>1</v>
      </c>
      <c r="I476" s="237"/>
      <c r="J476" s="234"/>
      <c r="K476" s="234"/>
      <c r="L476" s="238"/>
      <c r="M476" s="239"/>
      <c r="N476" s="240"/>
      <c r="O476" s="240"/>
      <c r="P476" s="240"/>
      <c r="Q476" s="240"/>
      <c r="R476" s="240"/>
      <c r="S476" s="240"/>
      <c r="T476" s="241"/>
      <c r="AT476" s="242" t="s">
        <v>149</v>
      </c>
      <c r="AU476" s="242" t="s">
        <v>89</v>
      </c>
      <c r="AV476" s="12" t="s">
        <v>23</v>
      </c>
      <c r="AW476" s="12" t="s">
        <v>42</v>
      </c>
      <c r="AX476" s="12" t="s">
        <v>80</v>
      </c>
      <c r="AY476" s="242" t="s">
        <v>140</v>
      </c>
    </row>
    <row r="477" s="12" customFormat="1">
      <c r="B477" s="233"/>
      <c r="C477" s="234"/>
      <c r="D477" s="223" t="s">
        <v>149</v>
      </c>
      <c r="E477" s="235" t="s">
        <v>1</v>
      </c>
      <c r="F477" s="236" t="s">
        <v>518</v>
      </c>
      <c r="G477" s="234"/>
      <c r="H477" s="235" t="s">
        <v>1</v>
      </c>
      <c r="I477" s="237"/>
      <c r="J477" s="234"/>
      <c r="K477" s="234"/>
      <c r="L477" s="238"/>
      <c r="M477" s="239"/>
      <c r="N477" s="240"/>
      <c r="O477" s="240"/>
      <c r="P477" s="240"/>
      <c r="Q477" s="240"/>
      <c r="R477" s="240"/>
      <c r="S477" s="240"/>
      <c r="T477" s="241"/>
      <c r="AT477" s="242" t="s">
        <v>149</v>
      </c>
      <c r="AU477" s="242" t="s">
        <v>89</v>
      </c>
      <c r="AV477" s="12" t="s">
        <v>23</v>
      </c>
      <c r="AW477" s="12" t="s">
        <v>42</v>
      </c>
      <c r="AX477" s="12" t="s">
        <v>80</v>
      </c>
      <c r="AY477" s="242" t="s">
        <v>140</v>
      </c>
    </row>
    <row r="478" s="11" customFormat="1">
      <c r="B478" s="221"/>
      <c r="C478" s="222"/>
      <c r="D478" s="223" t="s">
        <v>149</v>
      </c>
      <c r="E478" s="224" t="s">
        <v>1</v>
      </c>
      <c r="F478" s="225" t="s">
        <v>1219</v>
      </c>
      <c r="G478" s="222"/>
      <c r="H478" s="226">
        <v>138.18000000000001</v>
      </c>
      <c r="I478" s="227"/>
      <c r="J478" s="222"/>
      <c r="K478" s="222"/>
      <c r="L478" s="228"/>
      <c r="M478" s="229"/>
      <c r="N478" s="230"/>
      <c r="O478" s="230"/>
      <c r="P478" s="230"/>
      <c r="Q478" s="230"/>
      <c r="R478" s="230"/>
      <c r="S478" s="230"/>
      <c r="T478" s="231"/>
      <c r="AT478" s="232" t="s">
        <v>149</v>
      </c>
      <c r="AU478" s="232" t="s">
        <v>89</v>
      </c>
      <c r="AV478" s="11" t="s">
        <v>89</v>
      </c>
      <c r="AW478" s="11" t="s">
        <v>42</v>
      </c>
      <c r="AX478" s="11" t="s">
        <v>80</v>
      </c>
      <c r="AY478" s="232" t="s">
        <v>140</v>
      </c>
    </row>
    <row r="479" s="11" customFormat="1">
      <c r="B479" s="221"/>
      <c r="C479" s="222"/>
      <c r="D479" s="223" t="s">
        <v>149</v>
      </c>
      <c r="E479" s="224" t="s">
        <v>1</v>
      </c>
      <c r="F479" s="225" t="s">
        <v>1220</v>
      </c>
      <c r="G479" s="222"/>
      <c r="H479" s="226">
        <v>9.4600000000000009</v>
      </c>
      <c r="I479" s="227"/>
      <c r="J479" s="222"/>
      <c r="K479" s="222"/>
      <c r="L479" s="228"/>
      <c r="M479" s="229"/>
      <c r="N479" s="230"/>
      <c r="O479" s="230"/>
      <c r="P479" s="230"/>
      <c r="Q479" s="230"/>
      <c r="R479" s="230"/>
      <c r="S479" s="230"/>
      <c r="T479" s="231"/>
      <c r="AT479" s="232" t="s">
        <v>149</v>
      </c>
      <c r="AU479" s="232" t="s">
        <v>89</v>
      </c>
      <c r="AV479" s="11" t="s">
        <v>89</v>
      </c>
      <c r="AW479" s="11" t="s">
        <v>42</v>
      </c>
      <c r="AX479" s="11" t="s">
        <v>80</v>
      </c>
      <c r="AY479" s="232" t="s">
        <v>140</v>
      </c>
    </row>
    <row r="480" s="12" customFormat="1">
      <c r="B480" s="233"/>
      <c r="C480" s="234"/>
      <c r="D480" s="223" t="s">
        <v>149</v>
      </c>
      <c r="E480" s="235" t="s">
        <v>1</v>
      </c>
      <c r="F480" s="236" t="s">
        <v>521</v>
      </c>
      <c r="G480" s="234"/>
      <c r="H480" s="235" t="s">
        <v>1</v>
      </c>
      <c r="I480" s="237"/>
      <c r="J480" s="234"/>
      <c r="K480" s="234"/>
      <c r="L480" s="238"/>
      <c r="M480" s="239"/>
      <c r="N480" s="240"/>
      <c r="O480" s="240"/>
      <c r="P480" s="240"/>
      <c r="Q480" s="240"/>
      <c r="R480" s="240"/>
      <c r="S480" s="240"/>
      <c r="T480" s="241"/>
      <c r="AT480" s="242" t="s">
        <v>149</v>
      </c>
      <c r="AU480" s="242" t="s">
        <v>89</v>
      </c>
      <c r="AV480" s="12" t="s">
        <v>23</v>
      </c>
      <c r="AW480" s="12" t="s">
        <v>42</v>
      </c>
      <c r="AX480" s="12" t="s">
        <v>80</v>
      </c>
      <c r="AY480" s="242" t="s">
        <v>140</v>
      </c>
    </row>
    <row r="481" s="11" customFormat="1">
      <c r="B481" s="221"/>
      <c r="C481" s="222"/>
      <c r="D481" s="223" t="s">
        <v>149</v>
      </c>
      <c r="E481" s="224" t="s">
        <v>1</v>
      </c>
      <c r="F481" s="225" t="s">
        <v>1221</v>
      </c>
      <c r="G481" s="222"/>
      <c r="H481" s="226">
        <v>37.259999999999998</v>
      </c>
      <c r="I481" s="227"/>
      <c r="J481" s="222"/>
      <c r="K481" s="222"/>
      <c r="L481" s="228"/>
      <c r="M481" s="229"/>
      <c r="N481" s="230"/>
      <c r="O481" s="230"/>
      <c r="P481" s="230"/>
      <c r="Q481" s="230"/>
      <c r="R481" s="230"/>
      <c r="S481" s="230"/>
      <c r="T481" s="231"/>
      <c r="AT481" s="232" t="s">
        <v>149</v>
      </c>
      <c r="AU481" s="232" t="s">
        <v>89</v>
      </c>
      <c r="AV481" s="11" t="s">
        <v>89</v>
      </c>
      <c r="AW481" s="11" t="s">
        <v>42</v>
      </c>
      <c r="AX481" s="11" t="s">
        <v>80</v>
      </c>
      <c r="AY481" s="232" t="s">
        <v>140</v>
      </c>
    </row>
    <row r="482" s="14" customFormat="1">
      <c r="B482" s="272"/>
      <c r="C482" s="273"/>
      <c r="D482" s="223" t="s">
        <v>149</v>
      </c>
      <c r="E482" s="274" t="s">
        <v>1</v>
      </c>
      <c r="F482" s="275" t="s">
        <v>659</v>
      </c>
      <c r="G482" s="273"/>
      <c r="H482" s="276">
        <v>398.63999999999999</v>
      </c>
      <c r="I482" s="277"/>
      <c r="J482" s="273"/>
      <c r="K482" s="273"/>
      <c r="L482" s="278"/>
      <c r="M482" s="279"/>
      <c r="N482" s="280"/>
      <c r="O482" s="280"/>
      <c r="P482" s="280"/>
      <c r="Q482" s="280"/>
      <c r="R482" s="280"/>
      <c r="S482" s="280"/>
      <c r="T482" s="281"/>
      <c r="AT482" s="282" t="s">
        <v>149</v>
      </c>
      <c r="AU482" s="282" t="s">
        <v>89</v>
      </c>
      <c r="AV482" s="14" t="s">
        <v>155</v>
      </c>
      <c r="AW482" s="14" t="s">
        <v>42</v>
      </c>
      <c r="AX482" s="14" t="s">
        <v>80</v>
      </c>
      <c r="AY482" s="282" t="s">
        <v>140</v>
      </c>
    </row>
    <row r="483" s="11" customFormat="1">
      <c r="B483" s="221"/>
      <c r="C483" s="222"/>
      <c r="D483" s="223" t="s">
        <v>149</v>
      </c>
      <c r="E483" s="224" t="s">
        <v>1</v>
      </c>
      <c r="F483" s="225" t="s">
        <v>505</v>
      </c>
      <c r="G483" s="222"/>
      <c r="H483" s="226">
        <v>98</v>
      </c>
      <c r="I483" s="227"/>
      <c r="J483" s="222"/>
      <c r="K483" s="222"/>
      <c r="L483" s="228"/>
      <c r="M483" s="229"/>
      <c r="N483" s="230"/>
      <c r="O483" s="230"/>
      <c r="P483" s="230"/>
      <c r="Q483" s="230"/>
      <c r="R483" s="230"/>
      <c r="S483" s="230"/>
      <c r="T483" s="231"/>
      <c r="AT483" s="232" t="s">
        <v>149</v>
      </c>
      <c r="AU483" s="232" t="s">
        <v>89</v>
      </c>
      <c r="AV483" s="11" t="s">
        <v>89</v>
      </c>
      <c r="AW483" s="11" t="s">
        <v>42</v>
      </c>
      <c r="AX483" s="11" t="s">
        <v>80</v>
      </c>
      <c r="AY483" s="232" t="s">
        <v>140</v>
      </c>
    </row>
    <row r="484" s="11" customFormat="1">
      <c r="B484" s="221"/>
      <c r="C484" s="222"/>
      <c r="D484" s="223" t="s">
        <v>149</v>
      </c>
      <c r="E484" s="224" t="s">
        <v>1</v>
      </c>
      <c r="F484" s="225" t="s">
        <v>509</v>
      </c>
      <c r="G484" s="222"/>
      <c r="H484" s="226">
        <v>650</v>
      </c>
      <c r="I484" s="227"/>
      <c r="J484" s="222"/>
      <c r="K484" s="222"/>
      <c r="L484" s="228"/>
      <c r="M484" s="229"/>
      <c r="N484" s="230"/>
      <c r="O484" s="230"/>
      <c r="P484" s="230"/>
      <c r="Q484" s="230"/>
      <c r="R484" s="230"/>
      <c r="S484" s="230"/>
      <c r="T484" s="231"/>
      <c r="AT484" s="232" t="s">
        <v>149</v>
      </c>
      <c r="AU484" s="232" t="s">
        <v>89</v>
      </c>
      <c r="AV484" s="11" t="s">
        <v>89</v>
      </c>
      <c r="AW484" s="11" t="s">
        <v>42</v>
      </c>
      <c r="AX484" s="11" t="s">
        <v>80</v>
      </c>
      <c r="AY484" s="232" t="s">
        <v>140</v>
      </c>
    </row>
    <row r="485" s="14" customFormat="1">
      <c r="B485" s="272"/>
      <c r="C485" s="273"/>
      <c r="D485" s="223" t="s">
        <v>149</v>
      </c>
      <c r="E485" s="274" t="s">
        <v>1</v>
      </c>
      <c r="F485" s="275" t="s">
        <v>659</v>
      </c>
      <c r="G485" s="273"/>
      <c r="H485" s="276">
        <v>748</v>
      </c>
      <c r="I485" s="277"/>
      <c r="J485" s="273"/>
      <c r="K485" s="273"/>
      <c r="L485" s="278"/>
      <c r="M485" s="279"/>
      <c r="N485" s="280"/>
      <c r="O485" s="280"/>
      <c r="P485" s="280"/>
      <c r="Q485" s="280"/>
      <c r="R485" s="280"/>
      <c r="S485" s="280"/>
      <c r="T485" s="281"/>
      <c r="AT485" s="282" t="s">
        <v>149</v>
      </c>
      <c r="AU485" s="282" t="s">
        <v>89</v>
      </c>
      <c r="AV485" s="14" t="s">
        <v>155</v>
      </c>
      <c r="AW485" s="14" t="s">
        <v>42</v>
      </c>
      <c r="AX485" s="14" t="s">
        <v>80</v>
      </c>
      <c r="AY485" s="282" t="s">
        <v>140</v>
      </c>
    </row>
    <row r="486" s="13" customFormat="1">
      <c r="B486" s="243"/>
      <c r="C486" s="244"/>
      <c r="D486" s="223" t="s">
        <v>149</v>
      </c>
      <c r="E486" s="245" t="s">
        <v>1</v>
      </c>
      <c r="F486" s="246" t="s">
        <v>179</v>
      </c>
      <c r="G486" s="244"/>
      <c r="H486" s="247">
        <v>1146.6400000000001</v>
      </c>
      <c r="I486" s="248"/>
      <c r="J486" s="244"/>
      <c r="K486" s="244"/>
      <c r="L486" s="249"/>
      <c r="M486" s="250"/>
      <c r="N486" s="251"/>
      <c r="O486" s="251"/>
      <c r="P486" s="251"/>
      <c r="Q486" s="251"/>
      <c r="R486" s="251"/>
      <c r="S486" s="251"/>
      <c r="T486" s="252"/>
      <c r="AT486" s="253" t="s">
        <v>149</v>
      </c>
      <c r="AU486" s="253" t="s">
        <v>89</v>
      </c>
      <c r="AV486" s="13" t="s">
        <v>98</v>
      </c>
      <c r="AW486" s="13" t="s">
        <v>42</v>
      </c>
      <c r="AX486" s="13" t="s">
        <v>23</v>
      </c>
      <c r="AY486" s="253" t="s">
        <v>140</v>
      </c>
    </row>
    <row r="487" s="1" customFormat="1" ht="16.5" customHeight="1">
      <c r="B487" s="38"/>
      <c r="C487" s="209" t="s">
        <v>1222</v>
      </c>
      <c r="D487" s="209" t="s">
        <v>143</v>
      </c>
      <c r="E487" s="210" t="s">
        <v>407</v>
      </c>
      <c r="F487" s="211" t="s">
        <v>408</v>
      </c>
      <c r="G487" s="212" t="s">
        <v>146</v>
      </c>
      <c r="H487" s="213">
        <v>1146.6400000000001</v>
      </c>
      <c r="I487" s="214"/>
      <c r="J487" s="215">
        <f>ROUND(I487*H487,2)</f>
        <v>0</v>
      </c>
      <c r="K487" s="211" t="s">
        <v>147</v>
      </c>
      <c r="L487" s="43"/>
      <c r="M487" s="216" t="s">
        <v>1</v>
      </c>
      <c r="N487" s="217" t="s">
        <v>51</v>
      </c>
      <c r="O487" s="79"/>
      <c r="P487" s="218">
        <f>O487*H487</f>
        <v>0</v>
      </c>
      <c r="Q487" s="218">
        <v>0.00029</v>
      </c>
      <c r="R487" s="218">
        <f>Q487*H487</f>
        <v>0.33252560000000003</v>
      </c>
      <c r="S487" s="218">
        <v>0</v>
      </c>
      <c r="T487" s="219">
        <f>S487*H487</f>
        <v>0</v>
      </c>
      <c r="AR487" s="16" t="s">
        <v>195</v>
      </c>
      <c r="AT487" s="16" t="s">
        <v>143</v>
      </c>
      <c r="AU487" s="16" t="s">
        <v>89</v>
      </c>
      <c r="AY487" s="16" t="s">
        <v>140</v>
      </c>
      <c r="BE487" s="220">
        <f>IF(N487="základní",J487,0)</f>
        <v>0</v>
      </c>
      <c r="BF487" s="220">
        <f>IF(N487="snížená",J487,0)</f>
        <v>0</v>
      </c>
      <c r="BG487" s="220">
        <f>IF(N487="zákl. přenesená",J487,0)</f>
        <v>0</v>
      </c>
      <c r="BH487" s="220">
        <f>IF(N487="sníž. přenesená",J487,0)</f>
        <v>0</v>
      </c>
      <c r="BI487" s="220">
        <f>IF(N487="nulová",J487,0)</f>
        <v>0</v>
      </c>
      <c r="BJ487" s="16" t="s">
        <v>23</v>
      </c>
      <c r="BK487" s="220">
        <f>ROUND(I487*H487,2)</f>
        <v>0</v>
      </c>
      <c r="BL487" s="16" t="s">
        <v>195</v>
      </c>
      <c r="BM487" s="16" t="s">
        <v>1223</v>
      </c>
    </row>
    <row r="488" s="10" customFormat="1" ht="22.8" customHeight="1">
      <c r="B488" s="193"/>
      <c r="C488" s="194"/>
      <c r="D488" s="195" t="s">
        <v>79</v>
      </c>
      <c r="E488" s="207" t="s">
        <v>1224</v>
      </c>
      <c r="F488" s="207" t="s">
        <v>1225</v>
      </c>
      <c r="G488" s="194"/>
      <c r="H488" s="194"/>
      <c r="I488" s="197"/>
      <c r="J488" s="208">
        <f>BK488</f>
        <v>0</v>
      </c>
      <c r="K488" s="194"/>
      <c r="L488" s="199"/>
      <c r="M488" s="200"/>
      <c r="N488" s="201"/>
      <c r="O488" s="201"/>
      <c r="P488" s="202">
        <f>SUM(P489:P495)</f>
        <v>0</v>
      </c>
      <c r="Q488" s="201"/>
      <c r="R488" s="202">
        <f>SUM(R489:R495)</f>
        <v>0.0075851399999999998</v>
      </c>
      <c r="S488" s="201"/>
      <c r="T488" s="203">
        <f>SUM(T489:T495)</f>
        <v>0.0286</v>
      </c>
      <c r="AR488" s="204" t="s">
        <v>89</v>
      </c>
      <c r="AT488" s="205" t="s">
        <v>79</v>
      </c>
      <c r="AU488" s="205" t="s">
        <v>23</v>
      </c>
      <c r="AY488" s="204" t="s">
        <v>140</v>
      </c>
      <c r="BK488" s="206">
        <f>SUM(BK489:BK495)</f>
        <v>0</v>
      </c>
    </row>
    <row r="489" s="1" customFormat="1" ht="16.5" customHeight="1">
      <c r="B489" s="38"/>
      <c r="C489" s="209" t="s">
        <v>1226</v>
      </c>
      <c r="D489" s="209" t="s">
        <v>143</v>
      </c>
      <c r="E489" s="210" t="s">
        <v>1227</v>
      </c>
      <c r="F489" s="211" t="s">
        <v>1228</v>
      </c>
      <c r="G489" s="212" t="s">
        <v>146</v>
      </c>
      <c r="H489" s="213">
        <v>2.8599999999999999</v>
      </c>
      <c r="I489" s="214"/>
      <c r="J489" s="215">
        <f>ROUND(I489*H489,2)</f>
        <v>0</v>
      </c>
      <c r="K489" s="211" t="s">
        <v>147</v>
      </c>
      <c r="L489" s="43"/>
      <c r="M489" s="216" t="s">
        <v>1</v>
      </c>
      <c r="N489" s="217" t="s">
        <v>51</v>
      </c>
      <c r="O489" s="79"/>
      <c r="P489" s="218">
        <f>O489*H489</f>
        <v>0</v>
      </c>
      <c r="Q489" s="218">
        <v>0</v>
      </c>
      <c r="R489" s="218">
        <f>Q489*H489</f>
        <v>0</v>
      </c>
      <c r="S489" s="218">
        <v>0.01</v>
      </c>
      <c r="T489" s="219">
        <f>S489*H489</f>
        <v>0.0286</v>
      </c>
      <c r="AR489" s="16" t="s">
        <v>195</v>
      </c>
      <c r="AT489" s="16" t="s">
        <v>143</v>
      </c>
      <c r="AU489" s="16" t="s">
        <v>89</v>
      </c>
      <c r="AY489" s="16" t="s">
        <v>140</v>
      </c>
      <c r="BE489" s="220">
        <f>IF(N489="základní",J489,0)</f>
        <v>0</v>
      </c>
      <c r="BF489" s="220">
        <f>IF(N489="snížená",J489,0)</f>
        <v>0</v>
      </c>
      <c r="BG489" s="220">
        <f>IF(N489="zákl. přenesená",J489,0)</f>
        <v>0</v>
      </c>
      <c r="BH489" s="220">
        <f>IF(N489="sníž. přenesená",J489,0)</f>
        <v>0</v>
      </c>
      <c r="BI489" s="220">
        <f>IF(N489="nulová",J489,0)</f>
        <v>0</v>
      </c>
      <c r="BJ489" s="16" t="s">
        <v>23</v>
      </c>
      <c r="BK489" s="220">
        <f>ROUND(I489*H489,2)</f>
        <v>0</v>
      </c>
      <c r="BL489" s="16" t="s">
        <v>195</v>
      </c>
      <c r="BM489" s="16" t="s">
        <v>1229</v>
      </c>
    </row>
    <row r="490" s="12" customFormat="1">
      <c r="B490" s="233"/>
      <c r="C490" s="234"/>
      <c r="D490" s="223" t="s">
        <v>149</v>
      </c>
      <c r="E490" s="235" t="s">
        <v>1</v>
      </c>
      <c r="F490" s="236" t="s">
        <v>1230</v>
      </c>
      <c r="G490" s="234"/>
      <c r="H490" s="235" t="s">
        <v>1</v>
      </c>
      <c r="I490" s="237"/>
      <c r="J490" s="234"/>
      <c r="K490" s="234"/>
      <c r="L490" s="238"/>
      <c r="M490" s="239"/>
      <c r="N490" s="240"/>
      <c r="O490" s="240"/>
      <c r="P490" s="240"/>
      <c r="Q490" s="240"/>
      <c r="R490" s="240"/>
      <c r="S490" s="240"/>
      <c r="T490" s="241"/>
      <c r="AT490" s="242" t="s">
        <v>149</v>
      </c>
      <c r="AU490" s="242" t="s">
        <v>89</v>
      </c>
      <c r="AV490" s="12" t="s">
        <v>23</v>
      </c>
      <c r="AW490" s="12" t="s">
        <v>42</v>
      </c>
      <c r="AX490" s="12" t="s">
        <v>80</v>
      </c>
      <c r="AY490" s="242" t="s">
        <v>140</v>
      </c>
    </row>
    <row r="491" s="11" customFormat="1">
      <c r="B491" s="221"/>
      <c r="C491" s="222"/>
      <c r="D491" s="223" t="s">
        <v>149</v>
      </c>
      <c r="E491" s="224" t="s">
        <v>1</v>
      </c>
      <c r="F491" s="225" t="s">
        <v>1231</v>
      </c>
      <c r="G491" s="222"/>
      <c r="H491" s="226">
        <v>2.8599999999999999</v>
      </c>
      <c r="I491" s="227"/>
      <c r="J491" s="222"/>
      <c r="K491" s="222"/>
      <c r="L491" s="228"/>
      <c r="M491" s="229"/>
      <c r="N491" s="230"/>
      <c r="O491" s="230"/>
      <c r="P491" s="230"/>
      <c r="Q491" s="230"/>
      <c r="R491" s="230"/>
      <c r="S491" s="230"/>
      <c r="T491" s="231"/>
      <c r="AT491" s="232" t="s">
        <v>149</v>
      </c>
      <c r="AU491" s="232" t="s">
        <v>89</v>
      </c>
      <c r="AV491" s="11" t="s">
        <v>89</v>
      </c>
      <c r="AW491" s="11" t="s">
        <v>42</v>
      </c>
      <c r="AX491" s="11" t="s">
        <v>23</v>
      </c>
      <c r="AY491" s="232" t="s">
        <v>140</v>
      </c>
    </row>
    <row r="492" s="1" customFormat="1" ht="16.5" customHeight="1">
      <c r="B492" s="38"/>
      <c r="C492" s="209" t="s">
        <v>1232</v>
      </c>
      <c r="D492" s="209" t="s">
        <v>143</v>
      </c>
      <c r="E492" s="210" t="s">
        <v>1233</v>
      </c>
      <c r="F492" s="211" t="s">
        <v>1234</v>
      </c>
      <c r="G492" s="212" t="s">
        <v>158</v>
      </c>
      <c r="H492" s="213">
        <v>10.02</v>
      </c>
      <c r="I492" s="214"/>
      <c r="J492" s="215">
        <f>ROUND(I492*H492,2)</f>
        <v>0</v>
      </c>
      <c r="K492" s="211" t="s">
        <v>147</v>
      </c>
      <c r="L492" s="43"/>
      <c r="M492" s="216" t="s">
        <v>1</v>
      </c>
      <c r="N492" s="217" t="s">
        <v>51</v>
      </c>
      <c r="O492" s="79"/>
      <c r="P492" s="218">
        <f>O492*H492</f>
        <v>0</v>
      </c>
      <c r="Q492" s="218">
        <v>0.00075699999999999997</v>
      </c>
      <c r="R492" s="218">
        <f>Q492*H492</f>
        <v>0.0075851399999999998</v>
      </c>
      <c r="S492" s="218">
        <v>0</v>
      </c>
      <c r="T492" s="219">
        <f>S492*H492</f>
        <v>0</v>
      </c>
      <c r="AR492" s="16" t="s">
        <v>195</v>
      </c>
      <c r="AT492" s="16" t="s">
        <v>143</v>
      </c>
      <c r="AU492" s="16" t="s">
        <v>89</v>
      </c>
      <c r="AY492" s="16" t="s">
        <v>140</v>
      </c>
      <c r="BE492" s="220">
        <f>IF(N492="základní",J492,0)</f>
        <v>0</v>
      </c>
      <c r="BF492" s="220">
        <f>IF(N492="snížená",J492,0)</f>
        <v>0</v>
      </c>
      <c r="BG492" s="220">
        <f>IF(N492="zákl. přenesená",J492,0)</f>
        <v>0</v>
      </c>
      <c r="BH492" s="220">
        <f>IF(N492="sníž. přenesená",J492,0)</f>
        <v>0</v>
      </c>
      <c r="BI492" s="220">
        <f>IF(N492="nulová",J492,0)</f>
        <v>0</v>
      </c>
      <c r="BJ492" s="16" t="s">
        <v>23</v>
      </c>
      <c r="BK492" s="220">
        <f>ROUND(I492*H492,2)</f>
        <v>0</v>
      </c>
      <c r="BL492" s="16" t="s">
        <v>195</v>
      </c>
      <c r="BM492" s="16" t="s">
        <v>1235</v>
      </c>
    </row>
    <row r="493" s="12" customFormat="1">
      <c r="B493" s="233"/>
      <c r="C493" s="234"/>
      <c r="D493" s="223" t="s">
        <v>149</v>
      </c>
      <c r="E493" s="235" t="s">
        <v>1</v>
      </c>
      <c r="F493" s="236" t="s">
        <v>1230</v>
      </c>
      <c r="G493" s="234"/>
      <c r="H493" s="235" t="s">
        <v>1</v>
      </c>
      <c r="I493" s="237"/>
      <c r="J493" s="234"/>
      <c r="K493" s="234"/>
      <c r="L493" s="238"/>
      <c r="M493" s="239"/>
      <c r="N493" s="240"/>
      <c r="O493" s="240"/>
      <c r="P493" s="240"/>
      <c r="Q493" s="240"/>
      <c r="R493" s="240"/>
      <c r="S493" s="240"/>
      <c r="T493" s="241"/>
      <c r="AT493" s="242" t="s">
        <v>149</v>
      </c>
      <c r="AU493" s="242" t="s">
        <v>89</v>
      </c>
      <c r="AV493" s="12" t="s">
        <v>23</v>
      </c>
      <c r="AW493" s="12" t="s">
        <v>42</v>
      </c>
      <c r="AX493" s="12" t="s">
        <v>80</v>
      </c>
      <c r="AY493" s="242" t="s">
        <v>140</v>
      </c>
    </row>
    <row r="494" s="11" customFormat="1">
      <c r="B494" s="221"/>
      <c r="C494" s="222"/>
      <c r="D494" s="223" t="s">
        <v>149</v>
      </c>
      <c r="E494" s="224" t="s">
        <v>1</v>
      </c>
      <c r="F494" s="225" t="s">
        <v>1236</v>
      </c>
      <c r="G494" s="222"/>
      <c r="H494" s="226">
        <v>10.02</v>
      </c>
      <c r="I494" s="227"/>
      <c r="J494" s="222"/>
      <c r="K494" s="222"/>
      <c r="L494" s="228"/>
      <c r="M494" s="229"/>
      <c r="N494" s="230"/>
      <c r="O494" s="230"/>
      <c r="P494" s="230"/>
      <c r="Q494" s="230"/>
      <c r="R494" s="230"/>
      <c r="S494" s="230"/>
      <c r="T494" s="231"/>
      <c r="AT494" s="232" t="s">
        <v>149</v>
      </c>
      <c r="AU494" s="232" t="s">
        <v>89</v>
      </c>
      <c r="AV494" s="11" t="s">
        <v>89</v>
      </c>
      <c r="AW494" s="11" t="s">
        <v>42</v>
      </c>
      <c r="AX494" s="11" t="s">
        <v>23</v>
      </c>
      <c r="AY494" s="232" t="s">
        <v>140</v>
      </c>
    </row>
    <row r="495" s="1" customFormat="1" ht="16.5" customHeight="1">
      <c r="B495" s="38"/>
      <c r="C495" s="209" t="s">
        <v>1237</v>
      </c>
      <c r="D495" s="209" t="s">
        <v>143</v>
      </c>
      <c r="E495" s="210" t="s">
        <v>1238</v>
      </c>
      <c r="F495" s="211" t="s">
        <v>1239</v>
      </c>
      <c r="G495" s="212" t="s">
        <v>326</v>
      </c>
      <c r="H495" s="264"/>
      <c r="I495" s="214"/>
      <c r="J495" s="215">
        <f>ROUND(I495*H495,2)</f>
        <v>0</v>
      </c>
      <c r="K495" s="211" t="s">
        <v>147</v>
      </c>
      <c r="L495" s="43"/>
      <c r="M495" s="216" t="s">
        <v>1</v>
      </c>
      <c r="N495" s="217" t="s">
        <v>51</v>
      </c>
      <c r="O495" s="79"/>
      <c r="P495" s="218">
        <f>O495*H495</f>
        <v>0</v>
      </c>
      <c r="Q495" s="218">
        <v>0</v>
      </c>
      <c r="R495" s="218">
        <f>Q495*H495</f>
        <v>0</v>
      </c>
      <c r="S495" s="218">
        <v>0</v>
      </c>
      <c r="T495" s="219">
        <f>S495*H495</f>
        <v>0</v>
      </c>
      <c r="AR495" s="16" t="s">
        <v>195</v>
      </c>
      <c r="AT495" s="16" t="s">
        <v>143</v>
      </c>
      <c r="AU495" s="16" t="s">
        <v>89</v>
      </c>
      <c r="AY495" s="16" t="s">
        <v>140</v>
      </c>
      <c r="BE495" s="220">
        <f>IF(N495="základní",J495,0)</f>
        <v>0</v>
      </c>
      <c r="BF495" s="220">
        <f>IF(N495="snížená",J495,0)</f>
        <v>0</v>
      </c>
      <c r="BG495" s="220">
        <f>IF(N495="zákl. přenesená",J495,0)</f>
        <v>0</v>
      </c>
      <c r="BH495" s="220">
        <f>IF(N495="sníž. přenesená",J495,0)</f>
        <v>0</v>
      </c>
      <c r="BI495" s="220">
        <f>IF(N495="nulová",J495,0)</f>
        <v>0</v>
      </c>
      <c r="BJ495" s="16" t="s">
        <v>23</v>
      </c>
      <c r="BK495" s="220">
        <f>ROUND(I495*H495,2)</f>
        <v>0</v>
      </c>
      <c r="BL495" s="16" t="s">
        <v>195</v>
      </c>
      <c r="BM495" s="16" t="s">
        <v>1240</v>
      </c>
    </row>
    <row r="496" s="10" customFormat="1" ht="25.92" customHeight="1">
      <c r="B496" s="193"/>
      <c r="C496" s="194"/>
      <c r="D496" s="195" t="s">
        <v>79</v>
      </c>
      <c r="E496" s="196" t="s">
        <v>198</v>
      </c>
      <c r="F496" s="196" t="s">
        <v>410</v>
      </c>
      <c r="G496" s="194"/>
      <c r="H496" s="194"/>
      <c r="I496" s="197"/>
      <c r="J496" s="198">
        <f>BK496</f>
        <v>0</v>
      </c>
      <c r="K496" s="194"/>
      <c r="L496" s="199"/>
      <c r="M496" s="200"/>
      <c r="N496" s="201"/>
      <c r="O496" s="201"/>
      <c r="P496" s="202">
        <f>P497</f>
        <v>0</v>
      </c>
      <c r="Q496" s="201"/>
      <c r="R496" s="202">
        <f>R497</f>
        <v>0.49693999999999994</v>
      </c>
      <c r="S496" s="201"/>
      <c r="T496" s="203">
        <f>T497</f>
        <v>0</v>
      </c>
      <c r="AR496" s="204" t="s">
        <v>155</v>
      </c>
      <c r="AT496" s="205" t="s">
        <v>79</v>
      </c>
      <c r="AU496" s="205" t="s">
        <v>80</v>
      </c>
      <c r="AY496" s="204" t="s">
        <v>140</v>
      </c>
      <c r="BK496" s="206">
        <f>BK497</f>
        <v>0</v>
      </c>
    </row>
    <row r="497" s="10" customFormat="1" ht="22.8" customHeight="1">
      <c r="B497" s="193"/>
      <c r="C497" s="194"/>
      <c r="D497" s="195" t="s">
        <v>79</v>
      </c>
      <c r="E497" s="207" t="s">
        <v>411</v>
      </c>
      <c r="F497" s="207" t="s">
        <v>412</v>
      </c>
      <c r="G497" s="194"/>
      <c r="H497" s="194"/>
      <c r="I497" s="197"/>
      <c r="J497" s="208">
        <f>BK497</f>
        <v>0</v>
      </c>
      <c r="K497" s="194"/>
      <c r="L497" s="199"/>
      <c r="M497" s="200"/>
      <c r="N497" s="201"/>
      <c r="O497" s="201"/>
      <c r="P497" s="202">
        <f>SUM(P498:P534)</f>
        <v>0</v>
      </c>
      <c r="Q497" s="201"/>
      <c r="R497" s="202">
        <f>SUM(R498:R534)</f>
        <v>0.49693999999999994</v>
      </c>
      <c r="S497" s="201"/>
      <c r="T497" s="203">
        <f>SUM(T498:T534)</f>
        <v>0</v>
      </c>
      <c r="AR497" s="204" t="s">
        <v>155</v>
      </c>
      <c r="AT497" s="205" t="s">
        <v>79</v>
      </c>
      <c r="AU497" s="205" t="s">
        <v>23</v>
      </c>
      <c r="AY497" s="204" t="s">
        <v>140</v>
      </c>
      <c r="BK497" s="206">
        <f>SUM(BK498:BK534)</f>
        <v>0</v>
      </c>
    </row>
    <row r="498" s="1" customFormat="1" ht="16.5" customHeight="1">
      <c r="B498" s="38"/>
      <c r="C498" s="209" t="s">
        <v>1241</v>
      </c>
      <c r="D498" s="209" t="s">
        <v>143</v>
      </c>
      <c r="E498" s="210" t="s">
        <v>414</v>
      </c>
      <c r="F498" s="211" t="s">
        <v>415</v>
      </c>
      <c r="G498" s="212" t="s">
        <v>158</v>
      </c>
      <c r="H498" s="213">
        <v>255</v>
      </c>
      <c r="I498" s="214"/>
      <c r="J498" s="215">
        <f>ROUND(I498*H498,2)</f>
        <v>0</v>
      </c>
      <c r="K498" s="211" t="s">
        <v>147</v>
      </c>
      <c r="L498" s="43"/>
      <c r="M498" s="216" t="s">
        <v>1</v>
      </c>
      <c r="N498" s="217" t="s">
        <v>51</v>
      </c>
      <c r="O498" s="79"/>
      <c r="P498" s="218">
        <f>O498*H498</f>
        <v>0</v>
      </c>
      <c r="Q498" s="218">
        <v>0</v>
      </c>
      <c r="R498" s="218">
        <f>Q498*H498</f>
        <v>0</v>
      </c>
      <c r="S498" s="218">
        <v>0</v>
      </c>
      <c r="T498" s="219">
        <f>S498*H498</f>
        <v>0</v>
      </c>
      <c r="AR498" s="16" t="s">
        <v>416</v>
      </c>
      <c r="AT498" s="16" t="s">
        <v>143</v>
      </c>
      <c r="AU498" s="16" t="s">
        <v>89</v>
      </c>
      <c r="AY498" s="16" t="s">
        <v>140</v>
      </c>
      <c r="BE498" s="220">
        <f>IF(N498="základní",J498,0)</f>
        <v>0</v>
      </c>
      <c r="BF498" s="220">
        <f>IF(N498="snížená",J498,0)</f>
        <v>0</v>
      </c>
      <c r="BG498" s="220">
        <f>IF(N498="zákl. přenesená",J498,0)</f>
        <v>0</v>
      </c>
      <c r="BH498" s="220">
        <f>IF(N498="sníž. přenesená",J498,0)</f>
        <v>0</v>
      </c>
      <c r="BI498" s="220">
        <f>IF(N498="nulová",J498,0)</f>
        <v>0</v>
      </c>
      <c r="BJ498" s="16" t="s">
        <v>23</v>
      </c>
      <c r="BK498" s="220">
        <f>ROUND(I498*H498,2)</f>
        <v>0</v>
      </c>
      <c r="BL498" s="16" t="s">
        <v>416</v>
      </c>
      <c r="BM498" s="16" t="s">
        <v>1242</v>
      </c>
    </row>
    <row r="499" s="1" customFormat="1">
      <c r="B499" s="38"/>
      <c r="C499" s="39"/>
      <c r="D499" s="223" t="s">
        <v>418</v>
      </c>
      <c r="E499" s="39"/>
      <c r="F499" s="265" t="s">
        <v>419</v>
      </c>
      <c r="G499" s="39"/>
      <c r="H499" s="39"/>
      <c r="I499" s="132"/>
      <c r="J499" s="39"/>
      <c r="K499" s="39"/>
      <c r="L499" s="43"/>
      <c r="M499" s="266"/>
      <c r="N499" s="79"/>
      <c r="O499" s="79"/>
      <c r="P499" s="79"/>
      <c r="Q499" s="79"/>
      <c r="R499" s="79"/>
      <c r="S499" s="79"/>
      <c r="T499" s="80"/>
      <c r="AT499" s="16" t="s">
        <v>418</v>
      </c>
      <c r="AU499" s="16" t="s">
        <v>89</v>
      </c>
    </row>
    <row r="500" s="11" customFormat="1">
      <c r="B500" s="221"/>
      <c r="C500" s="222"/>
      <c r="D500" s="223" t="s">
        <v>149</v>
      </c>
      <c r="E500" s="224" t="s">
        <v>1</v>
      </c>
      <c r="F500" s="225" t="s">
        <v>1243</v>
      </c>
      <c r="G500" s="222"/>
      <c r="H500" s="226">
        <v>135</v>
      </c>
      <c r="I500" s="227"/>
      <c r="J500" s="222"/>
      <c r="K500" s="222"/>
      <c r="L500" s="228"/>
      <c r="M500" s="229"/>
      <c r="N500" s="230"/>
      <c r="O500" s="230"/>
      <c r="P500" s="230"/>
      <c r="Q500" s="230"/>
      <c r="R500" s="230"/>
      <c r="S500" s="230"/>
      <c r="T500" s="231"/>
      <c r="AT500" s="232" t="s">
        <v>149</v>
      </c>
      <c r="AU500" s="232" t="s">
        <v>89</v>
      </c>
      <c r="AV500" s="11" t="s">
        <v>89</v>
      </c>
      <c r="AW500" s="11" t="s">
        <v>42</v>
      </c>
      <c r="AX500" s="11" t="s">
        <v>80</v>
      </c>
      <c r="AY500" s="232" t="s">
        <v>140</v>
      </c>
    </row>
    <row r="501" s="11" customFormat="1">
      <c r="B501" s="221"/>
      <c r="C501" s="222"/>
      <c r="D501" s="223" t="s">
        <v>149</v>
      </c>
      <c r="E501" s="224" t="s">
        <v>1</v>
      </c>
      <c r="F501" s="225" t="s">
        <v>1244</v>
      </c>
      <c r="G501" s="222"/>
      <c r="H501" s="226">
        <v>120</v>
      </c>
      <c r="I501" s="227"/>
      <c r="J501" s="222"/>
      <c r="K501" s="222"/>
      <c r="L501" s="228"/>
      <c r="M501" s="229"/>
      <c r="N501" s="230"/>
      <c r="O501" s="230"/>
      <c r="P501" s="230"/>
      <c r="Q501" s="230"/>
      <c r="R501" s="230"/>
      <c r="S501" s="230"/>
      <c r="T501" s="231"/>
      <c r="AT501" s="232" t="s">
        <v>149</v>
      </c>
      <c r="AU501" s="232" t="s">
        <v>89</v>
      </c>
      <c r="AV501" s="11" t="s">
        <v>89</v>
      </c>
      <c r="AW501" s="11" t="s">
        <v>42</v>
      </c>
      <c r="AX501" s="11" t="s">
        <v>80</v>
      </c>
      <c r="AY501" s="232" t="s">
        <v>140</v>
      </c>
    </row>
    <row r="502" s="13" customFormat="1">
      <c r="B502" s="243"/>
      <c r="C502" s="244"/>
      <c r="D502" s="223" t="s">
        <v>149</v>
      </c>
      <c r="E502" s="245" t="s">
        <v>422</v>
      </c>
      <c r="F502" s="246" t="s">
        <v>179</v>
      </c>
      <c r="G502" s="244"/>
      <c r="H502" s="247">
        <v>255</v>
      </c>
      <c r="I502" s="248"/>
      <c r="J502" s="244"/>
      <c r="K502" s="244"/>
      <c r="L502" s="249"/>
      <c r="M502" s="250"/>
      <c r="N502" s="251"/>
      <c r="O502" s="251"/>
      <c r="P502" s="251"/>
      <c r="Q502" s="251"/>
      <c r="R502" s="251"/>
      <c r="S502" s="251"/>
      <c r="T502" s="252"/>
      <c r="AT502" s="253" t="s">
        <v>149</v>
      </c>
      <c r="AU502" s="253" t="s">
        <v>89</v>
      </c>
      <c r="AV502" s="13" t="s">
        <v>98</v>
      </c>
      <c r="AW502" s="13" t="s">
        <v>42</v>
      </c>
      <c r="AX502" s="13" t="s">
        <v>23</v>
      </c>
      <c r="AY502" s="253" t="s">
        <v>140</v>
      </c>
    </row>
    <row r="503" s="1" customFormat="1" ht="16.5" customHeight="1">
      <c r="B503" s="38"/>
      <c r="C503" s="254" t="s">
        <v>1245</v>
      </c>
      <c r="D503" s="254" t="s">
        <v>198</v>
      </c>
      <c r="E503" s="255" t="s">
        <v>424</v>
      </c>
      <c r="F503" s="256" t="s">
        <v>425</v>
      </c>
      <c r="G503" s="257" t="s">
        <v>426</v>
      </c>
      <c r="H503" s="258">
        <v>267.75</v>
      </c>
      <c r="I503" s="259"/>
      <c r="J503" s="260">
        <f>ROUND(I503*H503,2)</f>
        <v>0</v>
      </c>
      <c r="K503" s="256" t="s">
        <v>147</v>
      </c>
      <c r="L503" s="261"/>
      <c r="M503" s="262" t="s">
        <v>1</v>
      </c>
      <c r="N503" s="263" t="s">
        <v>51</v>
      </c>
      <c r="O503" s="79"/>
      <c r="P503" s="218">
        <f>O503*H503</f>
        <v>0</v>
      </c>
      <c r="Q503" s="218">
        <v>0.001</v>
      </c>
      <c r="R503" s="218">
        <f>Q503*H503</f>
        <v>0.26774999999999999</v>
      </c>
      <c r="S503" s="218">
        <v>0</v>
      </c>
      <c r="T503" s="219">
        <f>S503*H503</f>
        <v>0</v>
      </c>
      <c r="AR503" s="16" t="s">
        <v>427</v>
      </c>
      <c r="AT503" s="16" t="s">
        <v>198</v>
      </c>
      <c r="AU503" s="16" t="s">
        <v>89</v>
      </c>
      <c r="AY503" s="16" t="s">
        <v>140</v>
      </c>
      <c r="BE503" s="220">
        <f>IF(N503="základní",J503,0)</f>
        <v>0</v>
      </c>
      <c r="BF503" s="220">
        <f>IF(N503="snížená",J503,0)</f>
        <v>0</v>
      </c>
      <c r="BG503" s="220">
        <f>IF(N503="zákl. přenesená",J503,0)</f>
        <v>0</v>
      </c>
      <c r="BH503" s="220">
        <f>IF(N503="sníž. přenesená",J503,0)</f>
        <v>0</v>
      </c>
      <c r="BI503" s="220">
        <f>IF(N503="nulová",J503,0)</f>
        <v>0</v>
      </c>
      <c r="BJ503" s="16" t="s">
        <v>23</v>
      </c>
      <c r="BK503" s="220">
        <f>ROUND(I503*H503,2)</f>
        <v>0</v>
      </c>
      <c r="BL503" s="16" t="s">
        <v>427</v>
      </c>
      <c r="BM503" s="16" t="s">
        <v>1246</v>
      </c>
    </row>
    <row r="504" s="1" customFormat="1">
      <c r="B504" s="38"/>
      <c r="C504" s="39"/>
      <c r="D504" s="223" t="s">
        <v>418</v>
      </c>
      <c r="E504" s="39"/>
      <c r="F504" s="265" t="s">
        <v>429</v>
      </c>
      <c r="G504" s="39"/>
      <c r="H504" s="39"/>
      <c r="I504" s="132"/>
      <c r="J504" s="39"/>
      <c r="K504" s="39"/>
      <c r="L504" s="43"/>
      <c r="M504" s="266"/>
      <c r="N504" s="79"/>
      <c r="O504" s="79"/>
      <c r="P504" s="79"/>
      <c r="Q504" s="79"/>
      <c r="R504" s="79"/>
      <c r="S504" s="79"/>
      <c r="T504" s="80"/>
      <c r="AT504" s="16" t="s">
        <v>418</v>
      </c>
      <c r="AU504" s="16" t="s">
        <v>89</v>
      </c>
    </row>
    <row r="505" s="11" customFormat="1">
      <c r="B505" s="221"/>
      <c r="C505" s="222"/>
      <c r="D505" s="223" t="s">
        <v>149</v>
      </c>
      <c r="E505" s="224" t="s">
        <v>1</v>
      </c>
      <c r="F505" s="225" t="s">
        <v>1247</v>
      </c>
      <c r="G505" s="222"/>
      <c r="H505" s="226">
        <v>267.75</v>
      </c>
      <c r="I505" s="227"/>
      <c r="J505" s="222"/>
      <c r="K505" s="222"/>
      <c r="L505" s="228"/>
      <c r="M505" s="229"/>
      <c r="N505" s="230"/>
      <c r="O505" s="230"/>
      <c r="P505" s="230"/>
      <c r="Q505" s="230"/>
      <c r="R505" s="230"/>
      <c r="S505" s="230"/>
      <c r="T505" s="231"/>
      <c r="AT505" s="232" t="s">
        <v>149</v>
      </c>
      <c r="AU505" s="232" t="s">
        <v>89</v>
      </c>
      <c r="AV505" s="11" t="s">
        <v>89</v>
      </c>
      <c r="AW505" s="11" t="s">
        <v>42</v>
      </c>
      <c r="AX505" s="11" t="s">
        <v>23</v>
      </c>
      <c r="AY505" s="232" t="s">
        <v>140</v>
      </c>
    </row>
    <row r="506" s="1" customFormat="1" ht="16.5" customHeight="1">
      <c r="B506" s="38"/>
      <c r="C506" s="209" t="s">
        <v>1248</v>
      </c>
      <c r="D506" s="209" t="s">
        <v>143</v>
      </c>
      <c r="E506" s="210" t="s">
        <v>432</v>
      </c>
      <c r="F506" s="211" t="s">
        <v>433</v>
      </c>
      <c r="G506" s="212" t="s">
        <v>168</v>
      </c>
      <c r="H506" s="213">
        <v>5</v>
      </c>
      <c r="I506" s="214"/>
      <c r="J506" s="215">
        <f>ROUND(I506*H506,2)</f>
        <v>0</v>
      </c>
      <c r="K506" s="211" t="s">
        <v>147</v>
      </c>
      <c r="L506" s="43"/>
      <c r="M506" s="216" t="s">
        <v>1</v>
      </c>
      <c r="N506" s="217" t="s">
        <v>51</v>
      </c>
      <c r="O506" s="79"/>
      <c r="P506" s="218">
        <f>O506*H506</f>
        <v>0</v>
      </c>
      <c r="Q506" s="218">
        <v>0</v>
      </c>
      <c r="R506" s="218">
        <f>Q506*H506</f>
        <v>0</v>
      </c>
      <c r="S506" s="218">
        <v>0</v>
      </c>
      <c r="T506" s="219">
        <f>S506*H506</f>
        <v>0</v>
      </c>
      <c r="AR506" s="16" t="s">
        <v>416</v>
      </c>
      <c r="AT506" s="16" t="s">
        <v>143</v>
      </c>
      <c r="AU506" s="16" t="s">
        <v>89</v>
      </c>
      <c r="AY506" s="16" t="s">
        <v>140</v>
      </c>
      <c r="BE506" s="220">
        <f>IF(N506="základní",J506,0)</f>
        <v>0</v>
      </c>
      <c r="BF506" s="220">
        <f>IF(N506="snížená",J506,0)</f>
        <v>0</v>
      </c>
      <c r="BG506" s="220">
        <f>IF(N506="zákl. přenesená",J506,0)</f>
        <v>0</v>
      </c>
      <c r="BH506" s="220">
        <f>IF(N506="sníž. přenesená",J506,0)</f>
        <v>0</v>
      </c>
      <c r="BI506" s="220">
        <f>IF(N506="nulová",J506,0)</f>
        <v>0</v>
      </c>
      <c r="BJ506" s="16" t="s">
        <v>23</v>
      </c>
      <c r="BK506" s="220">
        <f>ROUND(I506*H506,2)</f>
        <v>0</v>
      </c>
      <c r="BL506" s="16" t="s">
        <v>416</v>
      </c>
      <c r="BM506" s="16" t="s">
        <v>1249</v>
      </c>
    </row>
    <row r="507" s="1" customFormat="1" ht="16.5" customHeight="1">
      <c r="B507" s="38"/>
      <c r="C507" s="254" t="s">
        <v>1250</v>
      </c>
      <c r="D507" s="254" t="s">
        <v>198</v>
      </c>
      <c r="E507" s="255" t="s">
        <v>436</v>
      </c>
      <c r="F507" s="256" t="s">
        <v>437</v>
      </c>
      <c r="G507" s="257" t="s">
        <v>168</v>
      </c>
      <c r="H507" s="258">
        <v>5</v>
      </c>
      <c r="I507" s="259"/>
      <c r="J507" s="260">
        <f>ROUND(I507*H507,2)</f>
        <v>0</v>
      </c>
      <c r="K507" s="256" t="s">
        <v>1</v>
      </c>
      <c r="L507" s="261"/>
      <c r="M507" s="262" t="s">
        <v>1</v>
      </c>
      <c r="N507" s="263" t="s">
        <v>51</v>
      </c>
      <c r="O507" s="79"/>
      <c r="P507" s="218">
        <f>O507*H507</f>
        <v>0</v>
      </c>
      <c r="Q507" s="218">
        <v>0.0045500000000000002</v>
      </c>
      <c r="R507" s="218">
        <f>Q507*H507</f>
        <v>0.022749999999999999</v>
      </c>
      <c r="S507" s="218">
        <v>0</v>
      </c>
      <c r="T507" s="219">
        <f>S507*H507</f>
        <v>0</v>
      </c>
      <c r="AR507" s="16" t="s">
        <v>427</v>
      </c>
      <c r="AT507" s="16" t="s">
        <v>198</v>
      </c>
      <c r="AU507" s="16" t="s">
        <v>89</v>
      </c>
      <c r="AY507" s="16" t="s">
        <v>140</v>
      </c>
      <c r="BE507" s="220">
        <f>IF(N507="základní",J507,0)</f>
        <v>0</v>
      </c>
      <c r="BF507" s="220">
        <f>IF(N507="snížená",J507,0)</f>
        <v>0</v>
      </c>
      <c r="BG507" s="220">
        <f>IF(N507="zákl. přenesená",J507,0)</f>
        <v>0</v>
      </c>
      <c r="BH507" s="220">
        <f>IF(N507="sníž. přenesená",J507,0)</f>
        <v>0</v>
      </c>
      <c r="BI507" s="220">
        <f>IF(N507="nulová",J507,0)</f>
        <v>0</v>
      </c>
      <c r="BJ507" s="16" t="s">
        <v>23</v>
      </c>
      <c r="BK507" s="220">
        <f>ROUND(I507*H507,2)</f>
        <v>0</v>
      </c>
      <c r="BL507" s="16" t="s">
        <v>427</v>
      </c>
      <c r="BM507" s="16" t="s">
        <v>1251</v>
      </c>
    </row>
    <row r="508" s="1" customFormat="1" ht="16.5" customHeight="1">
      <c r="B508" s="38"/>
      <c r="C508" s="209" t="s">
        <v>1252</v>
      </c>
      <c r="D508" s="209" t="s">
        <v>143</v>
      </c>
      <c r="E508" s="210" t="s">
        <v>440</v>
      </c>
      <c r="F508" s="211" t="s">
        <v>441</v>
      </c>
      <c r="G508" s="212" t="s">
        <v>168</v>
      </c>
      <c r="H508" s="213">
        <v>10</v>
      </c>
      <c r="I508" s="214"/>
      <c r="J508" s="215">
        <f>ROUND(I508*H508,2)</f>
        <v>0</v>
      </c>
      <c r="K508" s="211" t="s">
        <v>147</v>
      </c>
      <c r="L508" s="43"/>
      <c r="M508" s="216" t="s">
        <v>1</v>
      </c>
      <c r="N508" s="217" t="s">
        <v>51</v>
      </c>
      <c r="O508" s="79"/>
      <c r="P508" s="218">
        <f>O508*H508</f>
        <v>0</v>
      </c>
      <c r="Q508" s="218">
        <v>0</v>
      </c>
      <c r="R508" s="218">
        <f>Q508*H508</f>
        <v>0</v>
      </c>
      <c r="S508" s="218">
        <v>0</v>
      </c>
      <c r="T508" s="219">
        <f>S508*H508</f>
        <v>0</v>
      </c>
      <c r="AR508" s="16" t="s">
        <v>416</v>
      </c>
      <c r="AT508" s="16" t="s">
        <v>143</v>
      </c>
      <c r="AU508" s="16" t="s">
        <v>89</v>
      </c>
      <c r="AY508" s="16" t="s">
        <v>140</v>
      </c>
      <c r="BE508" s="220">
        <f>IF(N508="základní",J508,0)</f>
        <v>0</v>
      </c>
      <c r="BF508" s="220">
        <f>IF(N508="snížená",J508,0)</f>
        <v>0</v>
      </c>
      <c r="BG508" s="220">
        <f>IF(N508="zákl. přenesená",J508,0)</f>
        <v>0</v>
      </c>
      <c r="BH508" s="220">
        <f>IF(N508="sníž. přenesená",J508,0)</f>
        <v>0</v>
      </c>
      <c r="BI508" s="220">
        <f>IF(N508="nulová",J508,0)</f>
        <v>0</v>
      </c>
      <c r="BJ508" s="16" t="s">
        <v>23</v>
      </c>
      <c r="BK508" s="220">
        <f>ROUND(I508*H508,2)</f>
        <v>0</v>
      </c>
      <c r="BL508" s="16" t="s">
        <v>416</v>
      </c>
      <c r="BM508" s="16" t="s">
        <v>1253</v>
      </c>
    </row>
    <row r="509" s="11" customFormat="1">
      <c r="B509" s="221"/>
      <c r="C509" s="222"/>
      <c r="D509" s="223" t="s">
        <v>149</v>
      </c>
      <c r="E509" s="224" t="s">
        <v>1</v>
      </c>
      <c r="F509" s="225" t="s">
        <v>1254</v>
      </c>
      <c r="G509" s="222"/>
      <c r="H509" s="226">
        <v>10</v>
      </c>
      <c r="I509" s="227"/>
      <c r="J509" s="222"/>
      <c r="K509" s="222"/>
      <c r="L509" s="228"/>
      <c r="M509" s="229"/>
      <c r="N509" s="230"/>
      <c r="O509" s="230"/>
      <c r="P509" s="230"/>
      <c r="Q509" s="230"/>
      <c r="R509" s="230"/>
      <c r="S509" s="230"/>
      <c r="T509" s="231"/>
      <c r="AT509" s="232" t="s">
        <v>149</v>
      </c>
      <c r="AU509" s="232" t="s">
        <v>89</v>
      </c>
      <c r="AV509" s="11" t="s">
        <v>89</v>
      </c>
      <c r="AW509" s="11" t="s">
        <v>42</v>
      </c>
      <c r="AX509" s="11" t="s">
        <v>80</v>
      </c>
      <c r="AY509" s="232" t="s">
        <v>140</v>
      </c>
    </row>
    <row r="510" s="13" customFormat="1">
      <c r="B510" s="243"/>
      <c r="C510" s="244"/>
      <c r="D510" s="223" t="s">
        <v>149</v>
      </c>
      <c r="E510" s="245" t="s">
        <v>96</v>
      </c>
      <c r="F510" s="246" t="s">
        <v>179</v>
      </c>
      <c r="G510" s="244"/>
      <c r="H510" s="247">
        <v>10</v>
      </c>
      <c r="I510" s="248"/>
      <c r="J510" s="244"/>
      <c r="K510" s="244"/>
      <c r="L510" s="249"/>
      <c r="M510" s="250"/>
      <c r="N510" s="251"/>
      <c r="O510" s="251"/>
      <c r="P510" s="251"/>
      <c r="Q510" s="251"/>
      <c r="R510" s="251"/>
      <c r="S510" s="251"/>
      <c r="T510" s="252"/>
      <c r="AT510" s="253" t="s">
        <v>149</v>
      </c>
      <c r="AU510" s="253" t="s">
        <v>89</v>
      </c>
      <c r="AV510" s="13" t="s">
        <v>98</v>
      </c>
      <c r="AW510" s="13" t="s">
        <v>42</v>
      </c>
      <c r="AX510" s="13" t="s">
        <v>23</v>
      </c>
      <c r="AY510" s="253" t="s">
        <v>140</v>
      </c>
    </row>
    <row r="511" s="1" customFormat="1" ht="16.5" customHeight="1">
      <c r="B511" s="38"/>
      <c r="C511" s="254" t="s">
        <v>1255</v>
      </c>
      <c r="D511" s="254" t="s">
        <v>198</v>
      </c>
      <c r="E511" s="255" t="s">
        <v>445</v>
      </c>
      <c r="F511" s="256" t="s">
        <v>446</v>
      </c>
      <c r="G511" s="257" t="s">
        <v>168</v>
      </c>
      <c r="H511" s="258">
        <v>10</v>
      </c>
      <c r="I511" s="259"/>
      <c r="J511" s="260">
        <f>ROUND(I511*H511,2)</f>
        <v>0</v>
      </c>
      <c r="K511" s="256" t="s">
        <v>147</v>
      </c>
      <c r="L511" s="261"/>
      <c r="M511" s="262" t="s">
        <v>1</v>
      </c>
      <c r="N511" s="263" t="s">
        <v>51</v>
      </c>
      <c r="O511" s="79"/>
      <c r="P511" s="218">
        <f>O511*H511</f>
        <v>0</v>
      </c>
      <c r="Q511" s="218">
        <v>0.00012</v>
      </c>
      <c r="R511" s="218">
        <f>Q511*H511</f>
        <v>0.0012000000000000001</v>
      </c>
      <c r="S511" s="218">
        <v>0</v>
      </c>
      <c r="T511" s="219">
        <f>S511*H511</f>
        <v>0</v>
      </c>
      <c r="AR511" s="16" t="s">
        <v>427</v>
      </c>
      <c r="AT511" s="16" t="s">
        <v>198</v>
      </c>
      <c r="AU511" s="16" t="s">
        <v>89</v>
      </c>
      <c r="AY511" s="16" t="s">
        <v>140</v>
      </c>
      <c r="BE511" s="220">
        <f>IF(N511="základní",J511,0)</f>
        <v>0</v>
      </c>
      <c r="BF511" s="220">
        <f>IF(N511="snížená",J511,0)</f>
        <v>0</v>
      </c>
      <c r="BG511" s="220">
        <f>IF(N511="zákl. přenesená",J511,0)</f>
        <v>0</v>
      </c>
      <c r="BH511" s="220">
        <f>IF(N511="sníž. přenesená",J511,0)</f>
        <v>0</v>
      </c>
      <c r="BI511" s="220">
        <f>IF(N511="nulová",J511,0)</f>
        <v>0</v>
      </c>
      <c r="BJ511" s="16" t="s">
        <v>23</v>
      </c>
      <c r="BK511" s="220">
        <f>ROUND(I511*H511,2)</f>
        <v>0</v>
      </c>
      <c r="BL511" s="16" t="s">
        <v>427</v>
      </c>
      <c r="BM511" s="16" t="s">
        <v>1256</v>
      </c>
    </row>
    <row r="512" s="11" customFormat="1">
      <c r="B512" s="221"/>
      <c r="C512" s="222"/>
      <c r="D512" s="223" t="s">
        <v>149</v>
      </c>
      <c r="E512" s="224" t="s">
        <v>1</v>
      </c>
      <c r="F512" s="225" t="s">
        <v>96</v>
      </c>
      <c r="G512" s="222"/>
      <c r="H512" s="226">
        <v>10</v>
      </c>
      <c r="I512" s="227"/>
      <c r="J512" s="222"/>
      <c r="K512" s="222"/>
      <c r="L512" s="228"/>
      <c r="M512" s="229"/>
      <c r="N512" s="230"/>
      <c r="O512" s="230"/>
      <c r="P512" s="230"/>
      <c r="Q512" s="230"/>
      <c r="R512" s="230"/>
      <c r="S512" s="230"/>
      <c r="T512" s="231"/>
      <c r="AT512" s="232" t="s">
        <v>149</v>
      </c>
      <c r="AU512" s="232" t="s">
        <v>89</v>
      </c>
      <c r="AV512" s="11" t="s">
        <v>89</v>
      </c>
      <c r="AW512" s="11" t="s">
        <v>42</v>
      </c>
      <c r="AX512" s="11" t="s">
        <v>23</v>
      </c>
      <c r="AY512" s="232" t="s">
        <v>140</v>
      </c>
    </row>
    <row r="513" s="1" customFormat="1" ht="16.5" customHeight="1">
      <c r="B513" s="38"/>
      <c r="C513" s="209" t="s">
        <v>1257</v>
      </c>
      <c r="D513" s="209" t="s">
        <v>143</v>
      </c>
      <c r="E513" s="210" t="s">
        <v>449</v>
      </c>
      <c r="F513" s="211" t="s">
        <v>450</v>
      </c>
      <c r="G513" s="212" t="s">
        <v>168</v>
      </c>
      <c r="H513" s="213">
        <v>10</v>
      </c>
      <c r="I513" s="214"/>
      <c r="J513" s="215">
        <f>ROUND(I513*H513,2)</f>
        <v>0</v>
      </c>
      <c r="K513" s="211" t="s">
        <v>147</v>
      </c>
      <c r="L513" s="43"/>
      <c r="M513" s="216" t="s">
        <v>1</v>
      </c>
      <c r="N513" s="217" t="s">
        <v>51</v>
      </c>
      <c r="O513" s="79"/>
      <c r="P513" s="218">
        <f>O513*H513</f>
        <v>0</v>
      </c>
      <c r="Q513" s="218">
        <v>0</v>
      </c>
      <c r="R513" s="218">
        <f>Q513*H513</f>
        <v>0</v>
      </c>
      <c r="S513" s="218">
        <v>0</v>
      </c>
      <c r="T513" s="219">
        <f>S513*H513</f>
        <v>0</v>
      </c>
      <c r="AR513" s="16" t="s">
        <v>416</v>
      </c>
      <c r="AT513" s="16" t="s">
        <v>143</v>
      </c>
      <c r="AU513" s="16" t="s">
        <v>89</v>
      </c>
      <c r="AY513" s="16" t="s">
        <v>140</v>
      </c>
      <c r="BE513" s="220">
        <f>IF(N513="základní",J513,0)</f>
        <v>0</v>
      </c>
      <c r="BF513" s="220">
        <f>IF(N513="snížená",J513,0)</f>
        <v>0</v>
      </c>
      <c r="BG513" s="220">
        <f>IF(N513="zákl. přenesená",J513,0)</f>
        <v>0</v>
      </c>
      <c r="BH513" s="220">
        <f>IF(N513="sníž. přenesená",J513,0)</f>
        <v>0</v>
      </c>
      <c r="BI513" s="220">
        <f>IF(N513="nulová",J513,0)</f>
        <v>0</v>
      </c>
      <c r="BJ513" s="16" t="s">
        <v>23</v>
      </c>
      <c r="BK513" s="220">
        <f>ROUND(I513*H513,2)</f>
        <v>0</v>
      </c>
      <c r="BL513" s="16" t="s">
        <v>416</v>
      </c>
      <c r="BM513" s="16" t="s">
        <v>1258</v>
      </c>
    </row>
    <row r="514" s="11" customFormat="1">
      <c r="B514" s="221"/>
      <c r="C514" s="222"/>
      <c r="D514" s="223" t="s">
        <v>149</v>
      </c>
      <c r="E514" s="224" t="s">
        <v>1</v>
      </c>
      <c r="F514" s="225" t="s">
        <v>1259</v>
      </c>
      <c r="G514" s="222"/>
      <c r="H514" s="226">
        <v>10</v>
      </c>
      <c r="I514" s="227"/>
      <c r="J514" s="222"/>
      <c r="K514" s="222"/>
      <c r="L514" s="228"/>
      <c r="M514" s="229"/>
      <c r="N514" s="230"/>
      <c r="O514" s="230"/>
      <c r="P514" s="230"/>
      <c r="Q514" s="230"/>
      <c r="R514" s="230"/>
      <c r="S514" s="230"/>
      <c r="T514" s="231"/>
      <c r="AT514" s="232" t="s">
        <v>149</v>
      </c>
      <c r="AU514" s="232" t="s">
        <v>89</v>
      </c>
      <c r="AV514" s="11" t="s">
        <v>89</v>
      </c>
      <c r="AW514" s="11" t="s">
        <v>42</v>
      </c>
      <c r="AX514" s="11" t="s">
        <v>80</v>
      </c>
      <c r="AY514" s="232" t="s">
        <v>140</v>
      </c>
    </row>
    <row r="515" s="13" customFormat="1">
      <c r="B515" s="243"/>
      <c r="C515" s="244"/>
      <c r="D515" s="223" t="s">
        <v>149</v>
      </c>
      <c r="E515" s="245" t="s">
        <v>99</v>
      </c>
      <c r="F515" s="246" t="s">
        <v>179</v>
      </c>
      <c r="G515" s="244"/>
      <c r="H515" s="247">
        <v>10</v>
      </c>
      <c r="I515" s="248"/>
      <c r="J515" s="244"/>
      <c r="K515" s="244"/>
      <c r="L515" s="249"/>
      <c r="M515" s="250"/>
      <c r="N515" s="251"/>
      <c r="O515" s="251"/>
      <c r="P515" s="251"/>
      <c r="Q515" s="251"/>
      <c r="R515" s="251"/>
      <c r="S515" s="251"/>
      <c r="T515" s="252"/>
      <c r="AT515" s="253" t="s">
        <v>149</v>
      </c>
      <c r="AU515" s="253" t="s">
        <v>89</v>
      </c>
      <c r="AV515" s="13" t="s">
        <v>98</v>
      </c>
      <c r="AW515" s="13" t="s">
        <v>42</v>
      </c>
      <c r="AX515" s="13" t="s">
        <v>23</v>
      </c>
      <c r="AY515" s="253" t="s">
        <v>140</v>
      </c>
    </row>
    <row r="516" s="1" customFormat="1" ht="16.5" customHeight="1">
      <c r="B516" s="38"/>
      <c r="C516" s="254" t="s">
        <v>1260</v>
      </c>
      <c r="D516" s="254" t="s">
        <v>198</v>
      </c>
      <c r="E516" s="255" t="s">
        <v>453</v>
      </c>
      <c r="F516" s="256" t="s">
        <v>454</v>
      </c>
      <c r="G516" s="257" t="s">
        <v>168</v>
      </c>
      <c r="H516" s="258">
        <v>10</v>
      </c>
      <c r="I516" s="259"/>
      <c r="J516" s="260">
        <f>ROUND(I516*H516,2)</f>
        <v>0</v>
      </c>
      <c r="K516" s="256" t="s">
        <v>147</v>
      </c>
      <c r="L516" s="261"/>
      <c r="M516" s="262" t="s">
        <v>1</v>
      </c>
      <c r="N516" s="263" t="s">
        <v>51</v>
      </c>
      <c r="O516" s="79"/>
      <c r="P516" s="218">
        <f>O516*H516</f>
        <v>0</v>
      </c>
      <c r="Q516" s="218">
        <v>0.00025999999999999998</v>
      </c>
      <c r="R516" s="218">
        <f>Q516*H516</f>
        <v>0.0025999999999999999</v>
      </c>
      <c r="S516" s="218">
        <v>0</v>
      </c>
      <c r="T516" s="219">
        <f>S516*H516</f>
        <v>0</v>
      </c>
      <c r="AR516" s="16" t="s">
        <v>455</v>
      </c>
      <c r="AT516" s="16" t="s">
        <v>198</v>
      </c>
      <c r="AU516" s="16" t="s">
        <v>89</v>
      </c>
      <c r="AY516" s="16" t="s">
        <v>140</v>
      </c>
      <c r="BE516" s="220">
        <f>IF(N516="základní",J516,0)</f>
        <v>0</v>
      </c>
      <c r="BF516" s="220">
        <f>IF(N516="snížená",J516,0)</f>
        <v>0</v>
      </c>
      <c r="BG516" s="220">
        <f>IF(N516="zákl. přenesená",J516,0)</f>
        <v>0</v>
      </c>
      <c r="BH516" s="220">
        <f>IF(N516="sníž. přenesená",J516,0)</f>
        <v>0</v>
      </c>
      <c r="BI516" s="220">
        <f>IF(N516="nulová",J516,0)</f>
        <v>0</v>
      </c>
      <c r="BJ516" s="16" t="s">
        <v>23</v>
      </c>
      <c r="BK516" s="220">
        <f>ROUND(I516*H516,2)</f>
        <v>0</v>
      </c>
      <c r="BL516" s="16" t="s">
        <v>416</v>
      </c>
      <c r="BM516" s="16" t="s">
        <v>1261</v>
      </c>
    </row>
    <row r="517" s="11" customFormat="1">
      <c r="B517" s="221"/>
      <c r="C517" s="222"/>
      <c r="D517" s="223" t="s">
        <v>149</v>
      </c>
      <c r="E517" s="224" t="s">
        <v>1</v>
      </c>
      <c r="F517" s="225" t="s">
        <v>99</v>
      </c>
      <c r="G517" s="222"/>
      <c r="H517" s="226">
        <v>10</v>
      </c>
      <c r="I517" s="227"/>
      <c r="J517" s="222"/>
      <c r="K517" s="222"/>
      <c r="L517" s="228"/>
      <c r="M517" s="229"/>
      <c r="N517" s="230"/>
      <c r="O517" s="230"/>
      <c r="P517" s="230"/>
      <c r="Q517" s="230"/>
      <c r="R517" s="230"/>
      <c r="S517" s="230"/>
      <c r="T517" s="231"/>
      <c r="AT517" s="232" t="s">
        <v>149</v>
      </c>
      <c r="AU517" s="232" t="s">
        <v>89</v>
      </c>
      <c r="AV517" s="11" t="s">
        <v>89</v>
      </c>
      <c r="AW517" s="11" t="s">
        <v>42</v>
      </c>
      <c r="AX517" s="11" t="s">
        <v>23</v>
      </c>
      <c r="AY517" s="232" t="s">
        <v>140</v>
      </c>
    </row>
    <row r="518" s="1" customFormat="1" ht="16.5" customHeight="1">
      <c r="B518" s="38"/>
      <c r="C518" s="254" t="s">
        <v>1262</v>
      </c>
      <c r="D518" s="254" t="s">
        <v>198</v>
      </c>
      <c r="E518" s="255" t="s">
        <v>458</v>
      </c>
      <c r="F518" s="256" t="s">
        <v>459</v>
      </c>
      <c r="G518" s="257" t="s">
        <v>168</v>
      </c>
      <c r="H518" s="258">
        <v>10</v>
      </c>
      <c r="I518" s="259"/>
      <c r="J518" s="260">
        <f>ROUND(I518*H518,2)</f>
        <v>0</v>
      </c>
      <c r="K518" s="256" t="s">
        <v>147</v>
      </c>
      <c r="L518" s="261"/>
      <c r="M518" s="262" t="s">
        <v>1</v>
      </c>
      <c r="N518" s="263" t="s">
        <v>51</v>
      </c>
      <c r="O518" s="79"/>
      <c r="P518" s="218">
        <f>O518*H518</f>
        <v>0</v>
      </c>
      <c r="Q518" s="218">
        <v>0.00022000000000000001</v>
      </c>
      <c r="R518" s="218">
        <f>Q518*H518</f>
        <v>0.0022000000000000001</v>
      </c>
      <c r="S518" s="218">
        <v>0</v>
      </c>
      <c r="T518" s="219">
        <f>S518*H518</f>
        <v>0</v>
      </c>
      <c r="AR518" s="16" t="s">
        <v>455</v>
      </c>
      <c r="AT518" s="16" t="s">
        <v>198</v>
      </c>
      <c r="AU518" s="16" t="s">
        <v>89</v>
      </c>
      <c r="AY518" s="16" t="s">
        <v>140</v>
      </c>
      <c r="BE518" s="220">
        <f>IF(N518="základní",J518,0)</f>
        <v>0</v>
      </c>
      <c r="BF518" s="220">
        <f>IF(N518="snížená",J518,0)</f>
        <v>0</v>
      </c>
      <c r="BG518" s="220">
        <f>IF(N518="zákl. přenesená",J518,0)</f>
        <v>0</v>
      </c>
      <c r="BH518" s="220">
        <f>IF(N518="sníž. přenesená",J518,0)</f>
        <v>0</v>
      </c>
      <c r="BI518" s="220">
        <f>IF(N518="nulová",J518,0)</f>
        <v>0</v>
      </c>
      <c r="BJ518" s="16" t="s">
        <v>23</v>
      </c>
      <c r="BK518" s="220">
        <f>ROUND(I518*H518,2)</f>
        <v>0</v>
      </c>
      <c r="BL518" s="16" t="s">
        <v>416</v>
      </c>
      <c r="BM518" s="16" t="s">
        <v>1263</v>
      </c>
    </row>
    <row r="519" s="11" customFormat="1">
      <c r="B519" s="221"/>
      <c r="C519" s="222"/>
      <c r="D519" s="223" t="s">
        <v>149</v>
      </c>
      <c r="E519" s="224" t="s">
        <v>1</v>
      </c>
      <c r="F519" s="225" t="s">
        <v>99</v>
      </c>
      <c r="G519" s="222"/>
      <c r="H519" s="226">
        <v>10</v>
      </c>
      <c r="I519" s="227"/>
      <c r="J519" s="222"/>
      <c r="K519" s="222"/>
      <c r="L519" s="228"/>
      <c r="M519" s="229"/>
      <c r="N519" s="230"/>
      <c r="O519" s="230"/>
      <c r="P519" s="230"/>
      <c r="Q519" s="230"/>
      <c r="R519" s="230"/>
      <c r="S519" s="230"/>
      <c r="T519" s="231"/>
      <c r="AT519" s="232" t="s">
        <v>149</v>
      </c>
      <c r="AU519" s="232" t="s">
        <v>89</v>
      </c>
      <c r="AV519" s="11" t="s">
        <v>89</v>
      </c>
      <c r="AW519" s="11" t="s">
        <v>42</v>
      </c>
      <c r="AX519" s="11" t="s">
        <v>23</v>
      </c>
      <c r="AY519" s="232" t="s">
        <v>140</v>
      </c>
    </row>
    <row r="520" s="1" customFormat="1" ht="16.5" customHeight="1">
      <c r="B520" s="38"/>
      <c r="C520" s="209" t="s">
        <v>1264</v>
      </c>
      <c r="D520" s="209" t="s">
        <v>143</v>
      </c>
      <c r="E520" s="210" t="s">
        <v>462</v>
      </c>
      <c r="F520" s="211" t="s">
        <v>463</v>
      </c>
      <c r="G520" s="212" t="s">
        <v>168</v>
      </c>
      <c r="H520" s="213">
        <v>15</v>
      </c>
      <c r="I520" s="214"/>
      <c r="J520" s="215">
        <f>ROUND(I520*H520,2)</f>
        <v>0</v>
      </c>
      <c r="K520" s="211" t="s">
        <v>147</v>
      </c>
      <c r="L520" s="43"/>
      <c r="M520" s="216" t="s">
        <v>1</v>
      </c>
      <c r="N520" s="217" t="s">
        <v>51</v>
      </c>
      <c r="O520" s="79"/>
      <c r="P520" s="218">
        <f>O520*H520</f>
        <v>0</v>
      </c>
      <c r="Q520" s="218">
        <v>0</v>
      </c>
      <c r="R520" s="218">
        <f>Q520*H520</f>
        <v>0</v>
      </c>
      <c r="S520" s="218">
        <v>0</v>
      </c>
      <c r="T520" s="219">
        <f>S520*H520</f>
        <v>0</v>
      </c>
      <c r="AR520" s="16" t="s">
        <v>416</v>
      </c>
      <c r="AT520" s="16" t="s">
        <v>143</v>
      </c>
      <c r="AU520" s="16" t="s">
        <v>89</v>
      </c>
      <c r="AY520" s="16" t="s">
        <v>140</v>
      </c>
      <c r="BE520" s="220">
        <f>IF(N520="základní",J520,0)</f>
        <v>0</v>
      </c>
      <c r="BF520" s="220">
        <f>IF(N520="snížená",J520,0)</f>
        <v>0</v>
      </c>
      <c r="BG520" s="220">
        <f>IF(N520="zákl. přenesená",J520,0)</f>
        <v>0</v>
      </c>
      <c r="BH520" s="220">
        <f>IF(N520="sníž. přenesená",J520,0)</f>
        <v>0</v>
      </c>
      <c r="BI520" s="220">
        <f>IF(N520="nulová",J520,0)</f>
        <v>0</v>
      </c>
      <c r="BJ520" s="16" t="s">
        <v>23</v>
      </c>
      <c r="BK520" s="220">
        <f>ROUND(I520*H520,2)</f>
        <v>0</v>
      </c>
      <c r="BL520" s="16" t="s">
        <v>416</v>
      </c>
      <c r="BM520" s="16" t="s">
        <v>1265</v>
      </c>
    </row>
    <row r="521" s="11" customFormat="1">
      <c r="B521" s="221"/>
      <c r="C521" s="222"/>
      <c r="D521" s="223" t="s">
        <v>149</v>
      </c>
      <c r="E521" s="224" t="s">
        <v>1</v>
      </c>
      <c r="F521" s="225" t="s">
        <v>1266</v>
      </c>
      <c r="G521" s="222"/>
      <c r="H521" s="226">
        <v>15</v>
      </c>
      <c r="I521" s="227"/>
      <c r="J521" s="222"/>
      <c r="K521" s="222"/>
      <c r="L521" s="228"/>
      <c r="M521" s="229"/>
      <c r="N521" s="230"/>
      <c r="O521" s="230"/>
      <c r="P521" s="230"/>
      <c r="Q521" s="230"/>
      <c r="R521" s="230"/>
      <c r="S521" s="230"/>
      <c r="T521" s="231"/>
      <c r="AT521" s="232" t="s">
        <v>149</v>
      </c>
      <c r="AU521" s="232" t="s">
        <v>89</v>
      </c>
      <c r="AV521" s="11" t="s">
        <v>89</v>
      </c>
      <c r="AW521" s="11" t="s">
        <v>42</v>
      </c>
      <c r="AX521" s="11" t="s">
        <v>23</v>
      </c>
      <c r="AY521" s="232" t="s">
        <v>140</v>
      </c>
    </row>
    <row r="522" s="1" customFormat="1" ht="16.5" customHeight="1">
      <c r="B522" s="38"/>
      <c r="C522" s="254" t="s">
        <v>1267</v>
      </c>
      <c r="D522" s="254" t="s">
        <v>198</v>
      </c>
      <c r="E522" s="255" t="s">
        <v>467</v>
      </c>
      <c r="F522" s="256" t="s">
        <v>468</v>
      </c>
      <c r="G522" s="257" t="s">
        <v>168</v>
      </c>
      <c r="H522" s="258">
        <v>18</v>
      </c>
      <c r="I522" s="259"/>
      <c r="J522" s="260">
        <f>ROUND(I522*H522,2)</f>
        <v>0</v>
      </c>
      <c r="K522" s="256" t="s">
        <v>147</v>
      </c>
      <c r="L522" s="261"/>
      <c r="M522" s="262" t="s">
        <v>1</v>
      </c>
      <c r="N522" s="263" t="s">
        <v>51</v>
      </c>
      <c r="O522" s="79"/>
      <c r="P522" s="218">
        <f>O522*H522</f>
        <v>0</v>
      </c>
      <c r="Q522" s="218">
        <v>0.00958</v>
      </c>
      <c r="R522" s="218">
        <f>Q522*H522</f>
        <v>0.17244000000000001</v>
      </c>
      <c r="S522" s="218">
        <v>0</v>
      </c>
      <c r="T522" s="219">
        <f>S522*H522</f>
        <v>0</v>
      </c>
      <c r="AR522" s="16" t="s">
        <v>427</v>
      </c>
      <c r="AT522" s="16" t="s">
        <v>198</v>
      </c>
      <c r="AU522" s="16" t="s">
        <v>89</v>
      </c>
      <c r="AY522" s="16" t="s">
        <v>140</v>
      </c>
      <c r="BE522" s="220">
        <f>IF(N522="základní",J522,0)</f>
        <v>0</v>
      </c>
      <c r="BF522" s="220">
        <f>IF(N522="snížená",J522,0)</f>
        <v>0</v>
      </c>
      <c r="BG522" s="220">
        <f>IF(N522="zákl. přenesená",J522,0)</f>
        <v>0</v>
      </c>
      <c r="BH522" s="220">
        <f>IF(N522="sníž. přenesená",J522,0)</f>
        <v>0</v>
      </c>
      <c r="BI522" s="220">
        <f>IF(N522="nulová",J522,0)</f>
        <v>0</v>
      </c>
      <c r="BJ522" s="16" t="s">
        <v>23</v>
      </c>
      <c r="BK522" s="220">
        <f>ROUND(I522*H522,2)</f>
        <v>0</v>
      </c>
      <c r="BL522" s="16" t="s">
        <v>427</v>
      </c>
      <c r="BM522" s="16" t="s">
        <v>1268</v>
      </c>
    </row>
    <row r="523" s="1" customFormat="1" ht="16.5" customHeight="1">
      <c r="B523" s="38"/>
      <c r="C523" s="209" t="s">
        <v>1269</v>
      </c>
      <c r="D523" s="209" t="s">
        <v>143</v>
      </c>
      <c r="E523" s="210" t="s">
        <v>470</v>
      </c>
      <c r="F523" s="211" t="s">
        <v>471</v>
      </c>
      <c r="G523" s="212" t="s">
        <v>168</v>
      </c>
      <c r="H523" s="213">
        <v>10</v>
      </c>
      <c r="I523" s="214"/>
      <c r="J523" s="215">
        <f>ROUND(I523*H523,2)</f>
        <v>0</v>
      </c>
      <c r="K523" s="211" t="s">
        <v>147</v>
      </c>
      <c r="L523" s="43"/>
      <c r="M523" s="216" t="s">
        <v>1</v>
      </c>
      <c r="N523" s="217" t="s">
        <v>51</v>
      </c>
      <c r="O523" s="79"/>
      <c r="P523" s="218">
        <f>O523*H523</f>
        <v>0</v>
      </c>
      <c r="Q523" s="218">
        <v>0</v>
      </c>
      <c r="R523" s="218">
        <f>Q523*H523</f>
        <v>0</v>
      </c>
      <c r="S523" s="218">
        <v>0</v>
      </c>
      <c r="T523" s="219">
        <f>S523*H523</f>
        <v>0</v>
      </c>
      <c r="AR523" s="16" t="s">
        <v>416</v>
      </c>
      <c r="AT523" s="16" t="s">
        <v>143</v>
      </c>
      <c r="AU523" s="16" t="s">
        <v>89</v>
      </c>
      <c r="AY523" s="16" t="s">
        <v>140</v>
      </c>
      <c r="BE523" s="220">
        <f>IF(N523="základní",J523,0)</f>
        <v>0</v>
      </c>
      <c r="BF523" s="220">
        <f>IF(N523="snížená",J523,0)</f>
        <v>0</v>
      </c>
      <c r="BG523" s="220">
        <f>IF(N523="zákl. přenesená",J523,0)</f>
        <v>0</v>
      </c>
      <c r="BH523" s="220">
        <f>IF(N523="sníž. přenesená",J523,0)</f>
        <v>0</v>
      </c>
      <c r="BI523" s="220">
        <f>IF(N523="nulová",J523,0)</f>
        <v>0</v>
      </c>
      <c r="BJ523" s="16" t="s">
        <v>23</v>
      </c>
      <c r="BK523" s="220">
        <f>ROUND(I523*H523,2)</f>
        <v>0</v>
      </c>
      <c r="BL523" s="16" t="s">
        <v>416</v>
      </c>
      <c r="BM523" s="16" t="s">
        <v>1270</v>
      </c>
    </row>
    <row r="524" s="11" customFormat="1">
      <c r="B524" s="221"/>
      <c r="C524" s="222"/>
      <c r="D524" s="223" t="s">
        <v>149</v>
      </c>
      <c r="E524" s="224" t="s">
        <v>1</v>
      </c>
      <c r="F524" s="225" t="s">
        <v>1271</v>
      </c>
      <c r="G524" s="222"/>
      <c r="H524" s="226">
        <v>10</v>
      </c>
      <c r="I524" s="227"/>
      <c r="J524" s="222"/>
      <c r="K524" s="222"/>
      <c r="L524" s="228"/>
      <c r="M524" s="229"/>
      <c r="N524" s="230"/>
      <c r="O524" s="230"/>
      <c r="P524" s="230"/>
      <c r="Q524" s="230"/>
      <c r="R524" s="230"/>
      <c r="S524" s="230"/>
      <c r="T524" s="231"/>
      <c r="AT524" s="232" t="s">
        <v>149</v>
      </c>
      <c r="AU524" s="232" t="s">
        <v>89</v>
      </c>
      <c r="AV524" s="11" t="s">
        <v>89</v>
      </c>
      <c r="AW524" s="11" t="s">
        <v>42</v>
      </c>
      <c r="AX524" s="11" t="s">
        <v>80</v>
      </c>
      <c r="AY524" s="232" t="s">
        <v>140</v>
      </c>
    </row>
    <row r="525" s="13" customFormat="1">
      <c r="B525" s="243"/>
      <c r="C525" s="244"/>
      <c r="D525" s="223" t="s">
        <v>149</v>
      </c>
      <c r="E525" s="245" t="s">
        <v>102</v>
      </c>
      <c r="F525" s="246" t="s">
        <v>179</v>
      </c>
      <c r="G525" s="244"/>
      <c r="H525" s="247">
        <v>10</v>
      </c>
      <c r="I525" s="248"/>
      <c r="J525" s="244"/>
      <c r="K525" s="244"/>
      <c r="L525" s="249"/>
      <c r="M525" s="250"/>
      <c r="N525" s="251"/>
      <c r="O525" s="251"/>
      <c r="P525" s="251"/>
      <c r="Q525" s="251"/>
      <c r="R525" s="251"/>
      <c r="S525" s="251"/>
      <c r="T525" s="252"/>
      <c r="AT525" s="253" t="s">
        <v>149</v>
      </c>
      <c r="AU525" s="253" t="s">
        <v>89</v>
      </c>
      <c r="AV525" s="13" t="s">
        <v>98</v>
      </c>
      <c r="AW525" s="13" t="s">
        <v>42</v>
      </c>
      <c r="AX525" s="13" t="s">
        <v>23</v>
      </c>
      <c r="AY525" s="253" t="s">
        <v>140</v>
      </c>
    </row>
    <row r="526" s="1" customFormat="1" ht="16.5" customHeight="1">
      <c r="B526" s="38"/>
      <c r="C526" s="254" t="s">
        <v>1272</v>
      </c>
      <c r="D526" s="254" t="s">
        <v>198</v>
      </c>
      <c r="E526" s="255" t="s">
        <v>475</v>
      </c>
      <c r="F526" s="256" t="s">
        <v>476</v>
      </c>
      <c r="G526" s="257" t="s">
        <v>168</v>
      </c>
      <c r="H526" s="258">
        <v>20</v>
      </c>
      <c r="I526" s="259"/>
      <c r="J526" s="260">
        <f>ROUND(I526*H526,2)</f>
        <v>0</v>
      </c>
      <c r="K526" s="256" t="s">
        <v>147</v>
      </c>
      <c r="L526" s="261"/>
      <c r="M526" s="262" t="s">
        <v>1</v>
      </c>
      <c r="N526" s="263" t="s">
        <v>51</v>
      </c>
      <c r="O526" s="79"/>
      <c r="P526" s="218">
        <f>O526*H526</f>
        <v>0</v>
      </c>
      <c r="Q526" s="218">
        <v>0.00029999999999999997</v>
      </c>
      <c r="R526" s="218">
        <f>Q526*H526</f>
        <v>0.0059999999999999993</v>
      </c>
      <c r="S526" s="218">
        <v>0</v>
      </c>
      <c r="T526" s="219">
        <f>S526*H526</f>
        <v>0</v>
      </c>
      <c r="AR526" s="16" t="s">
        <v>427</v>
      </c>
      <c r="AT526" s="16" t="s">
        <v>198</v>
      </c>
      <c r="AU526" s="16" t="s">
        <v>89</v>
      </c>
      <c r="AY526" s="16" t="s">
        <v>140</v>
      </c>
      <c r="BE526" s="220">
        <f>IF(N526="základní",J526,0)</f>
        <v>0</v>
      </c>
      <c r="BF526" s="220">
        <f>IF(N526="snížená",J526,0)</f>
        <v>0</v>
      </c>
      <c r="BG526" s="220">
        <f>IF(N526="zákl. přenesená",J526,0)</f>
        <v>0</v>
      </c>
      <c r="BH526" s="220">
        <f>IF(N526="sníž. přenesená",J526,0)</f>
        <v>0</v>
      </c>
      <c r="BI526" s="220">
        <f>IF(N526="nulová",J526,0)</f>
        <v>0</v>
      </c>
      <c r="BJ526" s="16" t="s">
        <v>23</v>
      </c>
      <c r="BK526" s="220">
        <f>ROUND(I526*H526,2)</f>
        <v>0</v>
      </c>
      <c r="BL526" s="16" t="s">
        <v>427</v>
      </c>
      <c r="BM526" s="16" t="s">
        <v>1273</v>
      </c>
    </row>
    <row r="527" s="11" customFormat="1">
      <c r="B527" s="221"/>
      <c r="C527" s="222"/>
      <c r="D527" s="223" t="s">
        <v>149</v>
      </c>
      <c r="E527" s="224" t="s">
        <v>1</v>
      </c>
      <c r="F527" s="225" t="s">
        <v>1274</v>
      </c>
      <c r="G527" s="222"/>
      <c r="H527" s="226">
        <v>20</v>
      </c>
      <c r="I527" s="227"/>
      <c r="J527" s="222"/>
      <c r="K527" s="222"/>
      <c r="L527" s="228"/>
      <c r="M527" s="229"/>
      <c r="N527" s="230"/>
      <c r="O527" s="230"/>
      <c r="P527" s="230"/>
      <c r="Q527" s="230"/>
      <c r="R527" s="230"/>
      <c r="S527" s="230"/>
      <c r="T527" s="231"/>
      <c r="AT527" s="232" t="s">
        <v>149</v>
      </c>
      <c r="AU527" s="232" t="s">
        <v>89</v>
      </c>
      <c r="AV527" s="11" t="s">
        <v>89</v>
      </c>
      <c r="AW527" s="11" t="s">
        <v>42</v>
      </c>
      <c r="AX527" s="11" t="s">
        <v>23</v>
      </c>
      <c r="AY527" s="232" t="s">
        <v>140</v>
      </c>
    </row>
    <row r="528" s="1" customFormat="1" ht="16.5" customHeight="1">
      <c r="B528" s="38"/>
      <c r="C528" s="254" t="s">
        <v>1275</v>
      </c>
      <c r="D528" s="254" t="s">
        <v>198</v>
      </c>
      <c r="E528" s="255" t="s">
        <v>480</v>
      </c>
      <c r="F528" s="256" t="s">
        <v>481</v>
      </c>
      <c r="G528" s="257" t="s">
        <v>168</v>
      </c>
      <c r="H528" s="258">
        <v>10</v>
      </c>
      <c r="I528" s="259"/>
      <c r="J528" s="260">
        <f>ROUND(I528*H528,2)</f>
        <v>0</v>
      </c>
      <c r="K528" s="256" t="s">
        <v>147</v>
      </c>
      <c r="L528" s="261"/>
      <c r="M528" s="262" t="s">
        <v>1</v>
      </c>
      <c r="N528" s="263" t="s">
        <v>51</v>
      </c>
      <c r="O528" s="79"/>
      <c r="P528" s="218">
        <f>O528*H528</f>
        <v>0</v>
      </c>
      <c r="Q528" s="218">
        <v>0.0022000000000000001</v>
      </c>
      <c r="R528" s="218">
        <f>Q528*H528</f>
        <v>0.022000000000000002</v>
      </c>
      <c r="S528" s="218">
        <v>0</v>
      </c>
      <c r="T528" s="219">
        <f>S528*H528</f>
        <v>0</v>
      </c>
      <c r="AR528" s="16" t="s">
        <v>427</v>
      </c>
      <c r="AT528" s="16" t="s">
        <v>198</v>
      </c>
      <c r="AU528" s="16" t="s">
        <v>89</v>
      </c>
      <c r="AY528" s="16" t="s">
        <v>140</v>
      </c>
      <c r="BE528" s="220">
        <f>IF(N528="základní",J528,0)</f>
        <v>0</v>
      </c>
      <c r="BF528" s="220">
        <f>IF(N528="snížená",J528,0)</f>
        <v>0</v>
      </c>
      <c r="BG528" s="220">
        <f>IF(N528="zákl. přenesená",J528,0)</f>
        <v>0</v>
      </c>
      <c r="BH528" s="220">
        <f>IF(N528="sníž. přenesená",J528,0)</f>
        <v>0</v>
      </c>
      <c r="BI528" s="220">
        <f>IF(N528="nulová",J528,0)</f>
        <v>0</v>
      </c>
      <c r="BJ528" s="16" t="s">
        <v>23</v>
      </c>
      <c r="BK528" s="220">
        <f>ROUND(I528*H528,2)</f>
        <v>0</v>
      </c>
      <c r="BL528" s="16" t="s">
        <v>427</v>
      </c>
      <c r="BM528" s="16" t="s">
        <v>1276</v>
      </c>
    </row>
    <row r="529" s="11" customFormat="1">
      <c r="B529" s="221"/>
      <c r="C529" s="222"/>
      <c r="D529" s="223" t="s">
        <v>149</v>
      </c>
      <c r="E529" s="224" t="s">
        <v>1</v>
      </c>
      <c r="F529" s="225" t="s">
        <v>102</v>
      </c>
      <c r="G529" s="222"/>
      <c r="H529" s="226">
        <v>10</v>
      </c>
      <c r="I529" s="227"/>
      <c r="J529" s="222"/>
      <c r="K529" s="222"/>
      <c r="L529" s="228"/>
      <c r="M529" s="229"/>
      <c r="N529" s="230"/>
      <c r="O529" s="230"/>
      <c r="P529" s="230"/>
      <c r="Q529" s="230"/>
      <c r="R529" s="230"/>
      <c r="S529" s="230"/>
      <c r="T529" s="231"/>
      <c r="AT529" s="232" t="s">
        <v>149</v>
      </c>
      <c r="AU529" s="232" t="s">
        <v>89</v>
      </c>
      <c r="AV529" s="11" t="s">
        <v>89</v>
      </c>
      <c r="AW529" s="11" t="s">
        <v>42</v>
      </c>
      <c r="AX529" s="11" t="s">
        <v>23</v>
      </c>
      <c r="AY529" s="232" t="s">
        <v>140</v>
      </c>
    </row>
    <row r="530" s="1" customFormat="1" ht="16.5" customHeight="1">
      <c r="B530" s="38"/>
      <c r="C530" s="209" t="s">
        <v>1277</v>
      </c>
      <c r="D530" s="209" t="s">
        <v>143</v>
      </c>
      <c r="E530" s="210" t="s">
        <v>484</v>
      </c>
      <c r="F530" s="211" t="s">
        <v>485</v>
      </c>
      <c r="G530" s="212" t="s">
        <v>168</v>
      </c>
      <c r="H530" s="213">
        <v>10</v>
      </c>
      <c r="I530" s="214"/>
      <c r="J530" s="215">
        <f>ROUND(I530*H530,2)</f>
        <v>0</v>
      </c>
      <c r="K530" s="211" t="s">
        <v>147</v>
      </c>
      <c r="L530" s="43"/>
      <c r="M530" s="216" t="s">
        <v>1</v>
      </c>
      <c r="N530" s="217" t="s">
        <v>51</v>
      </c>
      <c r="O530" s="79"/>
      <c r="P530" s="218">
        <f>O530*H530</f>
        <v>0</v>
      </c>
      <c r="Q530" s="218">
        <v>0</v>
      </c>
      <c r="R530" s="218">
        <f>Q530*H530</f>
        <v>0</v>
      </c>
      <c r="S530" s="218">
        <v>0</v>
      </c>
      <c r="T530" s="219">
        <f>S530*H530</f>
        <v>0</v>
      </c>
      <c r="AR530" s="16" t="s">
        <v>416</v>
      </c>
      <c r="AT530" s="16" t="s">
        <v>143</v>
      </c>
      <c r="AU530" s="16" t="s">
        <v>89</v>
      </c>
      <c r="AY530" s="16" t="s">
        <v>140</v>
      </c>
      <c r="BE530" s="220">
        <f>IF(N530="základní",J530,0)</f>
        <v>0</v>
      </c>
      <c r="BF530" s="220">
        <f>IF(N530="snížená",J530,0)</f>
        <v>0</v>
      </c>
      <c r="BG530" s="220">
        <f>IF(N530="zákl. přenesená",J530,0)</f>
        <v>0</v>
      </c>
      <c r="BH530" s="220">
        <f>IF(N530="sníž. přenesená",J530,0)</f>
        <v>0</v>
      </c>
      <c r="BI530" s="220">
        <f>IF(N530="nulová",J530,0)</f>
        <v>0</v>
      </c>
      <c r="BJ530" s="16" t="s">
        <v>23</v>
      </c>
      <c r="BK530" s="220">
        <f>ROUND(I530*H530,2)</f>
        <v>0</v>
      </c>
      <c r="BL530" s="16" t="s">
        <v>416</v>
      </c>
      <c r="BM530" s="16" t="s">
        <v>1278</v>
      </c>
    </row>
    <row r="531" s="11" customFormat="1">
      <c r="B531" s="221"/>
      <c r="C531" s="222"/>
      <c r="D531" s="223" t="s">
        <v>149</v>
      </c>
      <c r="E531" s="224" t="s">
        <v>1</v>
      </c>
      <c r="F531" s="225" t="s">
        <v>1279</v>
      </c>
      <c r="G531" s="222"/>
      <c r="H531" s="226">
        <v>10</v>
      </c>
      <c r="I531" s="227"/>
      <c r="J531" s="222"/>
      <c r="K531" s="222"/>
      <c r="L531" s="228"/>
      <c r="M531" s="229"/>
      <c r="N531" s="230"/>
      <c r="O531" s="230"/>
      <c r="P531" s="230"/>
      <c r="Q531" s="230"/>
      <c r="R531" s="230"/>
      <c r="S531" s="230"/>
      <c r="T531" s="231"/>
      <c r="AT531" s="232" t="s">
        <v>149</v>
      </c>
      <c r="AU531" s="232" t="s">
        <v>89</v>
      </c>
      <c r="AV531" s="11" t="s">
        <v>89</v>
      </c>
      <c r="AW531" s="11" t="s">
        <v>42</v>
      </c>
      <c r="AX531" s="11" t="s">
        <v>80</v>
      </c>
      <c r="AY531" s="232" t="s">
        <v>140</v>
      </c>
    </row>
    <row r="532" s="13" customFormat="1">
      <c r="B532" s="243"/>
      <c r="C532" s="244"/>
      <c r="D532" s="223" t="s">
        <v>149</v>
      </c>
      <c r="E532" s="245" t="s">
        <v>1</v>
      </c>
      <c r="F532" s="246" t="s">
        <v>179</v>
      </c>
      <c r="G532" s="244"/>
      <c r="H532" s="247">
        <v>10</v>
      </c>
      <c r="I532" s="248"/>
      <c r="J532" s="244"/>
      <c r="K532" s="244"/>
      <c r="L532" s="249"/>
      <c r="M532" s="250"/>
      <c r="N532" s="251"/>
      <c r="O532" s="251"/>
      <c r="P532" s="251"/>
      <c r="Q532" s="251"/>
      <c r="R532" s="251"/>
      <c r="S532" s="251"/>
      <c r="T532" s="252"/>
      <c r="AT532" s="253" t="s">
        <v>149</v>
      </c>
      <c r="AU532" s="253" t="s">
        <v>89</v>
      </c>
      <c r="AV532" s="13" t="s">
        <v>98</v>
      </c>
      <c r="AW532" s="13" t="s">
        <v>42</v>
      </c>
      <c r="AX532" s="13" t="s">
        <v>23</v>
      </c>
      <c r="AY532" s="253" t="s">
        <v>140</v>
      </c>
    </row>
    <row r="533" s="1" customFormat="1" ht="16.5" customHeight="1">
      <c r="B533" s="38"/>
      <c r="C533" s="209" t="s">
        <v>1280</v>
      </c>
      <c r="D533" s="209" t="s">
        <v>143</v>
      </c>
      <c r="E533" s="210" t="s">
        <v>489</v>
      </c>
      <c r="F533" s="211" t="s">
        <v>490</v>
      </c>
      <c r="G533" s="212" t="s">
        <v>491</v>
      </c>
      <c r="H533" s="213">
        <v>86</v>
      </c>
      <c r="I533" s="214"/>
      <c r="J533" s="215">
        <f>ROUND(I533*H533,2)</f>
        <v>0</v>
      </c>
      <c r="K533" s="211" t="s">
        <v>1</v>
      </c>
      <c r="L533" s="43"/>
      <c r="M533" s="216" t="s">
        <v>1</v>
      </c>
      <c r="N533" s="217" t="s">
        <v>51</v>
      </c>
      <c r="O533" s="79"/>
      <c r="P533" s="218">
        <f>O533*H533</f>
        <v>0</v>
      </c>
      <c r="Q533" s="218">
        <v>0</v>
      </c>
      <c r="R533" s="218">
        <f>Q533*H533</f>
        <v>0</v>
      </c>
      <c r="S533" s="218">
        <v>0</v>
      </c>
      <c r="T533" s="219">
        <f>S533*H533</f>
        <v>0</v>
      </c>
      <c r="AR533" s="16" t="s">
        <v>416</v>
      </c>
      <c r="AT533" s="16" t="s">
        <v>143</v>
      </c>
      <c r="AU533" s="16" t="s">
        <v>89</v>
      </c>
      <c r="AY533" s="16" t="s">
        <v>140</v>
      </c>
      <c r="BE533" s="220">
        <f>IF(N533="základní",J533,0)</f>
        <v>0</v>
      </c>
      <c r="BF533" s="220">
        <f>IF(N533="snížená",J533,0)</f>
        <v>0</v>
      </c>
      <c r="BG533" s="220">
        <f>IF(N533="zákl. přenesená",J533,0)</f>
        <v>0</v>
      </c>
      <c r="BH533" s="220">
        <f>IF(N533="sníž. přenesená",J533,0)</f>
        <v>0</v>
      </c>
      <c r="BI533" s="220">
        <f>IF(N533="nulová",J533,0)</f>
        <v>0</v>
      </c>
      <c r="BJ533" s="16" t="s">
        <v>23</v>
      </c>
      <c r="BK533" s="220">
        <f>ROUND(I533*H533,2)</f>
        <v>0</v>
      </c>
      <c r="BL533" s="16" t="s">
        <v>416</v>
      </c>
      <c r="BM533" s="16" t="s">
        <v>1281</v>
      </c>
    </row>
    <row r="534" s="1" customFormat="1" ht="16.5" customHeight="1">
      <c r="B534" s="38"/>
      <c r="C534" s="209" t="s">
        <v>1282</v>
      </c>
      <c r="D534" s="209" t="s">
        <v>143</v>
      </c>
      <c r="E534" s="210" t="s">
        <v>494</v>
      </c>
      <c r="F534" s="211" t="s">
        <v>495</v>
      </c>
      <c r="G534" s="212" t="s">
        <v>496</v>
      </c>
      <c r="H534" s="213">
        <v>12</v>
      </c>
      <c r="I534" s="214"/>
      <c r="J534" s="215">
        <f>ROUND(I534*H534,2)</f>
        <v>0</v>
      </c>
      <c r="K534" s="211" t="s">
        <v>1</v>
      </c>
      <c r="L534" s="43"/>
      <c r="M534" s="267" t="s">
        <v>1</v>
      </c>
      <c r="N534" s="268" t="s">
        <v>51</v>
      </c>
      <c r="O534" s="269"/>
      <c r="P534" s="270">
        <f>O534*H534</f>
        <v>0</v>
      </c>
      <c r="Q534" s="270">
        <v>0</v>
      </c>
      <c r="R534" s="270">
        <f>Q534*H534</f>
        <v>0</v>
      </c>
      <c r="S534" s="270">
        <v>0</v>
      </c>
      <c r="T534" s="271">
        <f>S534*H534</f>
        <v>0</v>
      </c>
      <c r="AR534" s="16" t="s">
        <v>416</v>
      </c>
      <c r="AT534" s="16" t="s">
        <v>143</v>
      </c>
      <c r="AU534" s="16" t="s">
        <v>89</v>
      </c>
      <c r="AY534" s="16" t="s">
        <v>140</v>
      </c>
      <c r="BE534" s="220">
        <f>IF(N534="základní",J534,0)</f>
        <v>0</v>
      </c>
      <c r="BF534" s="220">
        <f>IF(N534="snížená",J534,0)</f>
        <v>0</v>
      </c>
      <c r="BG534" s="220">
        <f>IF(N534="zákl. přenesená",J534,0)</f>
        <v>0</v>
      </c>
      <c r="BH534" s="220">
        <f>IF(N534="sníž. přenesená",J534,0)</f>
        <v>0</v>
      </c>
      <c r="BI534" s="220">
        <f>IF(N534="nulová",J534,0)</f>
        <v>0</v>
      </c>
      <c r="BJ534" s="16" t="s">
        <v>23</v>
      </c>
      <c r="BK534" s="220">
        <f>ROUND(I534*H534,2)</f>
        <v>0</v>
      </c>
      <c r="BL534" s="16" t="s">
        <v>416</v>
      </c>
      <c r="BM534" s="16" t="s">
        <v>1283</v>
      </c>
    </row>
    <row r="535" s="1" customFormat="1" ht="6.96" customHeight="1">
      <c r="B535" s="57"/>
      <c r="C535" s="58"/>
      <c r="D535" s="58"/>
      <c r="E535" s="58"/>
      <c r="F535" s="58"/>
      <c r="G535" s="58"/>
      <c r="H535" s="58"/>
      <c r="I535" s="159"/>
      <c r="J535" s="58"/>
      <c r="K535" s="58"/>
      <c r="L535" s="43"/>
    </row>
  </sheetData>
  <sheetProtection sheet="1" autoFilter="0" formatColumns="0" formatRows="0" objects="1" scenarios="1" spinCount="100000" saltValue="/NT6ZgdhcdOg0RvzYLu6511pF8RFw8G6Fu8/E+DXibwzPSAaZapBJRhpSwKBDay+FUn7jEIk2GIovyASMfca6A==" hashValue="wGaYdy+2PCFnTA8RaquC/kzGu74MH/7c17emAQAq9Bh3si8PYp5wQEqoWnKoAOoDNJyveLcz0rJzwB23MuyljA==" algorithmName="SHA-512" password="CC35"/>
  <autoFilter ref="C96:K534"/>
  <mergeCells count="9">
    <mergeCell ref="E7:H7"/>
    <mergeCell ref="E9:H9"/>
    <mergeCell ref="E18:H18"/>
    <mergeCell ref="E27:H27"/>
    <mergeCell ref="E48:H48"/>
    <mergeCell ref="E50:H50"/>
    <mergeCell ref="E87:H87"/>
    <mergeCell ref="E89:H8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4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95</v>
      </c>
    </row>
    <row r="3" ht="6.96" customHeight="1">
      <c r="B3" s="126"/>
      <c r="C3" s="127"/>
      <c r="D3" s="127"/>
      <c r="E3" s="127"/>
      <c r="F3" s="127"/>
      <c r="G3" s="127"/>
      <c r="H3" s="127"/>
      <c r="I3" s="128"/>
      <c r="J3" s="127"/>
      <c r="K3" s="127"/>
      <c r="L3" s="19"/>
      <c r="AT3" s="16" t="s">
        <v>89</v>
      </c>
    </row>
    <row r="4" ht="24.96" customHeight="1">
      <c r="B4" s="19"/>
      <c r="D4" s="129" t="s">
        <v>101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30" t="s">
        <v>16</v>
      </c>
      <c r="L6" s="19"/>
    </row>
    <row r="7" ht="16.5" customHeight="1">
      <c r="B7" s="19"/>
      <c r="E7" s="131" t="str">
        <f>'Rekapitulace stavby'!K6</f>
        <v>Realizace úspor energie - OLÚ Jevíčko, Pavilon S+koridor, 9.5.2019</v>
      </c>
      <c r="F7" s="130"/>
      <c r="G7" s="130"/>
      <c r="H7" s="130"/>
      <c r="L7" s="19"/>
    </row>
    <row r="8" s="1" customFormat="1" ht="12" customHeight="1">
      <c r="B8" s="43"/>
      <c r="D8" s="130" t="s">
        <v>104</v>
      </c>
      <c r="I8" s="132"/>
      <c r="L8" s="43"/>
    </row>
    <row r="9" s="1" customFormat="1" ht="36.96" customHeight="1">
      <c r="B9" s="43"/>
      <c r="E9" s="133" t="s">
        <v>1284</v>
      </c>
      <c r="F9" s="1"/>
      <c r="G9" s="1"/>
      <c r="H9" s="1"/>
      <c r="I9" s="132"/>
      <c r="L9" s="43"/>
    </row>
    <row r="10" s="1" customFormat="1">
      <c r="B10" s="43"/>
      <c r="I10" s="132"/>
      <c r="L10" s="43"/>
    </row>
    <row r="11" s="1" customFormat="1" ht="12" customHeight="1">
      <c r="B11" s="43"/>
      <c r="D11" s="130" t="s">
        <v>19</v>
      </c>
      <c r="F11" s="16" t="s">
        <v>20</v>
      </c>
      <c r="I11" s="134" t="s">
        <v>21</v>
      </c>
      <c r="J11" s="16" t="s">
        <v>22</v>
      </c>
      <c r="L11" s="43"/>
    </row>
    <row r="12" s="1" customFormat="1" ht="12" customHeight="1">
      <c r="B12" s="43"/>
      <c r="D12" s="130" t="s">
        <v>24</v>
      </c>
      <c r="F12" s="16" t="s">
        <v>1285</v>
      </c>
      <c r="I12" s="134" t="s">
        <v>26</v>
      </c>
      <c r="J12" s="135" t="str">
        <f>'Rekapitulace stavby'!AN8</f>
        <v>17. 1. 2019</v>
      </c>
      <c r="L12" s="43"/>
    </row>
    <row r="13" s="1" customFormat="1" ht="21.84" customHeight="1">
      <c r="B13" s="43"/>
      <c r="D13" s="136" t="s">
        <v>29</v>
      </c>
      <c r="F13" s="137" t="s">
        <v>30</v>
      </c>
      <c r="I13" s="138" t="s">
        <v>31</v>
      </c>
      <c r="J13" s="137" t="s">
        <v>32</v>
      </c>
      <c r="L13" s="43"/>
    </row>
    <row r="14" s="1" customFormat="1" ht="12" customHeight="1">
      <c r="B14" s="43"/>
      <c r="D14" s="130" t="s">
        <v>34</v>
      </c>
      <c r="I14" s="134" t="s">
        <v>35</v>
      </c>
      <c r="J14" s="16" t="str">
        <f>IF('Rekapitulace stavby'!AN10="","",'Rekapitulace stavby'!AN10)</f>
        <v/>
      </c>
      <c r="L14" s="43"/>
    </row>
    <row r="15" s="1" customFormat="1" ht="18" customHeight="1">
      <c r="B15" s="43"/>
      <c r="E15" s="16" t="str">
        <f>IF('Rekapitulace stavby'!E11="","",'Rekapitulace stavby'!E11)</f>
        <v>Pardubický kraj</v>
      </c>
      <c r="I15" s="134" t="s">
        <v>37</v>
      </c>
      <c r="J15" s="16" t="str">
        <f>IF('Rekapitulace stavby'!AN11="","",'Rekapitulace stavby'!AN11)</f>
        <v/>
      </c>
      <c r="L15" s="43"/>
    </row>
    <row r="16" s="1" customFormat="1" ht="6.96" customHeight="1">
      <c r="B16" s="43"/>
      <c r="I16" s="132"/>
      <c r="L16" s="43"/>
    </row>
    <row r="17" s="1" customFormat="1" ht="12" customHeight="1">
      <c r="B17" s="43"/>
      <c r="D17" s="130" t="s">
        <v>38</v>
      </c>
      <c r="I17" s="134" t="s">
        <v>35</v>
      </c>
      <c r="J17" s="32" t="str">
        <f>'Rekapitulace stavby'!AN13</f>
        <v>Vyplň údaj</v>
      </c>
      <c r="L17" s="43"/>
    </row>
    <row r="18" s="1" customFormat="1" ht="18" customHeight="1">
      <c r="B18" s="43"/>
      <c r="E18" s="32" t="str">
        <f>'Rekapitulace stavby'!E14</f>
        <v>Vyplň údaj</v>
      </c>
      <c r="F18" s="16"/>
      <c r="G18" s="16"/>
      <c r="H18" s="16"/>
      <c r="I18" s="134" t="s">
        <v>37</v>
      </c>
      <c r="J18" s="32" t="str">
        <f>'Rekapitulace stavby'!AN14</f>
        <v>Vyplň údaj</v>
      </c>
      <c r="L18" s="43"/>
    </row>
    <row r="19" s="1" customFormat="1" ht="6.96" customHeight="1">
      <c r="B19" s="43"/>
      <c r="I19" s="132"/>
      <c r="L19" s="43"/>
    </row>
    <row r="20" s="1" customFormat="1" ht="12" customHeight="1">
      <c r="B20" s="43"/>
      <c r="D20" s="130" t="s">
        <v>40</v>
      </c>
      <c r="I20" s="134" t="s">
        <v>35</v>
      </c>
      <c r="J20" s="16" t="s">
        <v>1</v>
      </c>
      <c r="L20" s="43"/>
    </row>
    <row r="21" s="1" customFormat="1" ht="18" customHeight="1">
      <c r="B21" s="43"/>
      <c r="E21" s="16" t="s">
        <v>1286</v>
      </c>
      <c r="I21" s="134" t="s">
        <v>37</v>
      </c>
      <c r="J21" s="16" t="s">
        <v>1</v>
      </c>
      <c r="L21" s="43"/>
    </row>
    <row r="22" s="1" customFormat="1" ht="6.96" customHeight="1">
      <c r="B22" s="43"/>
      <c r="I22" s="132"/>
      <c r="L22" s="43"/>
    </row>
    <row r="23" s="1" customFormat="1" ht="12" customHeight="1">
      <c r="B23" s="43"/>
      <c r="D23" s="130" t="s">
        <v>43</v>
      </c>
      <c r="I23" s="134" t="s">
        <v>35</v>
      </c>
      <c r="J23" s="16" t="str">
        <f>IF('Rekapitulace stavby'!AN19="","",'Rekapitulace stavby'!AN19)</f>
        <v/>
      </c>
      <c r="L23" s="43"/>
    </row>
    <row r="24" s="1" customFormat="1" ht="18" customHeight="1">
      <c r="B24" s="43"/>
      <c r="E24" s="16" t="str">
        <f>IF('Rekapitulace stavby'!E20="","",'Rekapitulace stavby'!E20)</f>
        <v>Projecticon s.r.o.</v>
      </c>
      <c r="I24" s="134" t="s">
        <v>37</v>
      </c>
      <c r="J24" s="16" t="str">
        <f>IF('Rekapitulace stavby'!AN20="","",'Rekapitulace stavby'!AN20)</f>
        <v/>
      </c>
      <c r="L24" s="43"/>
    </row>
    <row r="25" s="1" customFormat="1" ht="6.96" customHeight="1">
      <c r="B25" s="43"/>
      <c r="I25" s="132"/>
      <c r="L25" s="43"/>
    </row>
    <row r="26" s="1" customFormat="1" ht="12" customHeight="1">
      <c r="B26" s="43"/>
      <c r="D26" s="130" t="s">
        <v>44</v>
      </c>
      <c r="I26" s="132"/>
      <c r="L26" s="43"/>
    </row>
    <row r="27" s="6" customFormat="1" ht="16.5" customHeight="1">
      <c r="B27" s="139"/>
      <c r="E27" s="140" t="s">
        <v>1</v>
      </c>
      <c r="F27" s="140"/>
      <c r="G27" s="140"/>
      <c r="H27" s="140"/>
      <c r="I27" s="141"/>
      <c r="L27" s="139"/>
    </row>
    <row r="28" s="1" customFormat="1" ht="6.96" customHeight="1">
      <c r="B28" s="43"/>
      <c r="I28" s="132"/>
      <c r="L28" s="43"/>
    </row>
    <row r="29" s="1" customFormat="1" ht="6.96" customHeight="1">
      <c r="B29" s="43"/>
      <c r="D29" s="71"/>
      <c r="E29" s="71"/>
      <c r="F29" s="71"/>
      <c r="G29" s="71"/>
      <c r="H29" s="71"/>
      <c r="I29" s="142"/>
      <c r="J29" s="71"/>
      <c r="K29" s="71"/>
      <c r="L29" s="43"/>
    </row>
    <row r="30" s="1" customFormat="1" ht="25.44" customHeight="1">
      <c r="B30" s="43"/>
      <c r="D30" s="143" t="s">
        <v>46</v>
      </c>
      <c r="I30" s="132"/>
      <c r="J30" s="144">
        <f>ROUND(J81, 2)</f>
        <v>0</v>
      </c>
      <c r="L30" s="43"/>
    </row>
    <row r="31" s="1" customFormat="1" ht="6.96" customHeight="1">
      <c r="B31" s="43"/>
      <c r="D31" s="71"/>
      <c r="E31" s="71"/>
      <c r="F31" s="71"/>
      <c r="G31" s="71"/>
      <c r="H31" s="71"/>
      <c r="I31" s="142"/>
      <c r="J31" s="71"/>
      <c r="K31" s="71"/>
      <c r="L31" s="43"/>
    </row>
    <row r="32" s="1" customFormat="1" ht="14.4" customHeight="1">
      <c r="B32" s="43"/>
      <c r="F32" s="145" t="s">
        <v>48</v>
      </c>
      <c r="I32" s="146" t="s">
        <v>47</v>
      </c>
      <c r="J32" s="145" t="s">
        <v>49</v>
      </c>
      <c r="L32" s="43"/>
    </row>
    <row r="33" s="1" customFormat="1" ht="14.4" customHeight="1">
      <c r="B33" s="43"/>
      <c r="D33" s="130" t="s">
        <v>50</v>
      </c>
      <c r="E33" s="130" t="s">
        <v>51</v>
      </c>
      <c r="F33" s="147">
        <f>ROUND((SUM(BE81:BE97)),  2)</f>
        <v>0</v>
      </c>
      <c r="I33" s="148">
        <v>0.20999999999999999</v>
      </c>
      <c r="J33" s="147">
        <f>ROUND(((SUM(BE81:BE97))*I33),  2)</f>
        <v>0</v>
      </c>
      <c r="L33" s="43"/>
    </row>
    <row r="34" s="1" customFormat="1" ht="14.4" customHeight="1">
      <c r="B34" s="43"/>
      <c r="E34" s="130" t="s">
        <v>52</v>
      </c>
      <c r="F34" s="147">
        <f>ROUND((SUM(BF81:BF97)),  2)</f>
        <v>0</v>
      </c>
      <c r="I34" s="148">
        <v>0.14999999999999999</v>
      </c>
      <c r="J34" s="147">
        <f>ROUND(((SUM(BF81:BF97))*I34),  2)</f>
        <v>0</v>
      </c>
      <c r="L34" s="43"/>
    </row>
    <row r="35" hidden="1" s="1" customFormat="1" ht="14.4" customHeight="1">
      <c r="B35" s="43"/>
      <c r="E35" s="130" t="s">
        <v>53</v>
      </c>
      <c r="F35" s="147">
        <f>ROUND((SUM(BG81:BG97)),  2)</f>
        <v>0</v>
      </c>
      <c r="I35" s="148">
        <v>0.20999999999999999</v>
      </c>
      <c r="J35" s="147">
        <f>0</f>
        <v>0</v>
      </c>
      <c r="L35" s="43"/>
    </row>
    <row r="36" hidden="1" s="1" customFormat="1" ht="14.4" customHeight="1">
      <c r="B36" s="43"/>
      <c r="E36" s="130" t="s">
        <v>54</v>
      </c>
      <c r="F36" s="147">
        <f>ROUND((SUM(BH81:BH97)),  2)</f>
        <v>0</v>
      </c>
      <c r="I36" s="148">
        <v>0.14999999999999999</v>
      </c>
      <c r="J36" s="147">
        <f>0</f>
        <v>0</v>
      </c>
      <c r="L36" s="43"/>
    </row>
    <row r="37" hidden="1" s="1" customFormat="1" ht="14.4" customHeight="1">
      <c r="B37" s="43"/>
      <c r="E37" s="130" t="s">
        <v>55</v>
      </c>
      <c r="F37" s="147">
        <f>ROUND((SUM(BI81:BI97)),  2)</f>
        <v>0</v>
      </c>
      <c r="I37" s="148">
        <v>0</v>
      </c>
      <c r="J37" s="147">
        <f>0</f>
        <v>0</v>
      </c>
      <c r="L37" s="43"/>
    </row>
    <row r="38" s="1" customFormat="1" ht="6.96" customHeight="1">
      <c r="B38" s="43"/>
      <c r="I38" s="132"/>
      <c r="L38" s="43"/>
    </row>
    <row r="39" s="1" customFormat="1" ht="25.44" customHeight="1">
      <c r="B39" s="43"/>
      <c r="C39" s="149"/>
      <c r="D39" s="150" t="s">
        <v>56</v>
      </c>
      <c r="E39" s="151"/>
      <c r="F39" s="151"/>
      <c r="G39" s="152" t="s">
        <v>57</v>
      </c>
      <c r="H39" s="153" t="s">
        <v>58</v>
      </c>
      <c r="I39" s="154"/>
      <c r="J39" s="155">
        <f>SUM(J30:J37)</f>
        <v>0</v>
      </c>
      <c r="K39" s="156"/>
      <c r="L39" s="43"/>
    </row>
    <row r="40" s="1" customFormat="1" ht="14.4" customHeight="1">
      <c r="B40" s="157"/>
      <c r="C40" s="158"/>
      <c r="D40" s="158"/>
      <c r="E40" s="158"/>
      <c r="F40" s="158"/>
      <c r="G40" s="158"/>
      <c r="H40" s="158"/>
      <c r="I40" s="159"/>
      <c r="J40" s="158"/>
      <c r="K40" s="158"/>
      <c r="L40" s="43"/>
    </row>
    <row r="44" s="1" customFormat="1" ht="6.96" customHeight="1">
      <c r="B44" s="160"/>
      <c r="C44" s="161"/>
      <c r="D44" s="161"/>
      <c r="E44" s="161"/>
      <c r="F44" s="161"/>
      <c r="G44" s="161"/>
      <c r="H44" s="161"/>
      <c r="I44" s="162"/>
      <c r="J44" s="161"/>
      <c r="K44" s="161"/>
      <c r="L44" s="43"/>
    </row>
    <row r="45" s="1" customFormat="1" ht="24.96" customHeight="1">
      <c r="B45" s="38"/>
      <c r="C45" s="22" t="s">
        <v>106</v>
      </c>
      <c r="D45" s="39"/>
      <c r="E45" s="39"/>
      <c r="F45" s="39"/>
      <c r="G45" s="39"/>
      <c r="H45" s="39"/>
      <c r="I45" s="132"/>
      <c r="J45" s="39"/>
      <c r="K45" s="39"/>
      <c r="L45" s="43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132"/>
      <c r="J46" s="39"/>
      <c r="K46" s="39"/>
      <c r="L46" s="43"/>
    </row>
    <row r="47" s="1" customFormat="1" ht="12" customHeight="1">
      <c r="B47" s="38"/>
      <c r="C47" s="31" t="s">
        <v>16</v>
      </c>
      <c r="D47" s="39"/>
      <c r="E47" s="39"/>
      <c r="F47" s="39"/>
      <c r="G47" s="39"/>
      <c r="H47" s="39"/>
      <c r="I47" s="132"/>
      <c r="J47" s="39"/>
      <c r="K47" s="39"/>
      <c r="L47" s="43"/>
    </row>
    <row r="48" s="1" customFormat="1" ht="16.5" customHeight="1">
      <c r="B48" s="38"/>
      <c r="C48" s="39"/>
      <c r="D48" s="39"/>
      <c r="E48" s="163" t="str">
        <f>E7</f>
        <v>Realizace úspor energie - OLÚ Jevíčko, Pavilon S+koridor, 9.5.2019</v>
      </c>
      <c r="F48" s="31"/>
      <c r="G48" s="31"/>
      <c r="H48" s="31"/>
      <c r="I48" s="132"/>
      <c r="J48" s="39"/>
      <c r="K48" s="39"/>
      <c r="L48" s="43"/>
    </row>
    <row r="49" s="1" customFormat="1" ht="12" customHeight="1">
      <c r="B49" s="38"/>
      <c r="C49" s="31" t="s">
        <v>104</v>
      </c>
      <c r="D49" s="39"/>
      <c r="E49" s="39"/>
      <c r="F49" s="39"/>
      <c r="G49" s="39"/>
      <c r="H49" s="39"/>
      <c r="I49" s="132"/>
      <c r="J49" s="39"/>
      <c r="K49" s="39"/>
      <c r="L49" s="43"/>
    </row>
    <row r="50" s="1" customFormat="1" ht="16.5" customHeight="1">
      <c r="B50" s="38"/>
      <c r="C50" s="39"/>
      <c r="D50" s="39"/>
      <c r="E50" s="64" t="str">
        <f>E9</f>
        <v>VRN - Vedlejší a ostatní náklady</v>
      </c>
      <c r="F50" s="39"/>
      <c r="G50" s="39"/>
      <c r="H50" s="39"/>
      <c r="I50" s="132"/>
      <c r="J50" s="39"/>
      <c r="K50" s="39"/>
      <c r="L50" s="43"/>
    </row>
    <row r="51" s="1" customFormat="1" ht="6.96" customHeight="1">
      <c r="B51" s="38"/>
      <c r="C51" s="39"/>
      <c r="D51" s="39"/>
      <c r="E51" s="39"/>
      <c r="F51" s="39"/>
      <c r="G51" s="39"/>
      <c r="H51" s="39"/>
      <c r="I51" s="132"/>
      <c r="J51" s="39"/>
      <c r="K51" s="39"/>
      <c r="L51" s="43"/>
    </row>
    <row r="52" s="1" customFormat="1" ht="12" customHeight="1">
      <c r="B52" s="38"/>
      <c r="C52" s="31" t="s">
        <v>24</v>
      </c>
      <c r="D52" s="39"/>
      <c r="E52" s="39"/>
      <c r="F52" s="26" t="str">
        <f>F12</f>
        <v xml:space="preserve"> </v>
      </c>
      <c r="G52" s="39"/>
      <c r="H52" s="39"/>
      <c r="I52" s="134" t="s">
        <v>26</v>
      </c>
      <c r="J52" s="67" t="str">
        <f>IF(J12="","",J12)</f>
        <v>17. 1. 2019</v>
      </c>
      <c r="K52" s="39"/>
      <c r="L52" s="43"/>
    </row>
    <row r="53" s="1" customFormat="1" ht="6.96" customHeight="1">
      <c r="B53" s="38"/>
      <c r="C53" s="39"/>
      <c r="D53" s="39"/>
      <c r="E53" s="39"/>
      <c r="F53" s="39"/>
      <c r="G53" s="39"/>
      <c r="H53" s="39"/>
      <c r="I53" s="132"/>
      <c r="J53" s="39"/>
      <c r="K53" s="39"/>
      <c r="L53" s="43"/>
    </row>
    <row r="54" s="1" customFormat="1" ht="38.55" customHeight="1">
      <c r="B54" s="38"/>
      <c r="C54" s="31" t="s">
        <v>34</v>
      </c>
      <c r="D54" s="39"/>
      <c r="E54" s="39"/>
      <c r="F54" s="26" t="str">
        <f>E15</f>
        <v>Pardubický kraj</v>
      </c>
      <c r="G54" s="39"/>
      <c r="H54" s="39"/>
      <c r="I54" s="134" t="s">
        <v>40</v>
      </c>
      <c r="J54" s="36" t="str">
        <f>E21</f>
        <v>Projecticon s.r.o., A.Kopeckého 151 , Nový Hrádek</v>
      </c>
      <c r="K54" s="39"/>
      <c r="L54" s="43"/>
    </row>
    <row r="55" s="1" customFormat="1" ht="13.65" customHeight="1">
      <c r="B55" s="38"/>
      <c r="C55" s="31" t="s">
        <v>38</v>
      </c>
      <c r="D55" s="39"/>
      <c r="E55" s="39"/>
      <c r="F55" s="26" t="str">
        <f>IF(E18="","",E18)</f>
        <v>Vyplň údaj</v>
      </c>
      <c r="G55" s="39"/>
      <c r="H55" s="39"/>
      <c r="I55" s="134" t="s">
        <v>43</v>
      </c>
      <c r="J55" s="36" t="str">
        <f>E24</f>
        <v>Projecticon s.r.o.</v>
      </c>
      <c r="K55" s="39"/>
      <c r="L55" s="43"/>
    </row>
    <row r="56" s="1" customFormat="1" ht="10.32" customHeight="1">
      <c r="B56" s="38"/>
      <c r="C56" s="39"/>
      <c r="D56" s="39"/>
      <c r="E56" s="39"/>
      <c r="F56" s="39"/>
      <c r="G56" s="39"/>
      <c r="H56" s="39"/>
      <c r="I56" s="132"/>
      <c r="J56" s="39"/>
      <c r="K56" s="39"/>
      <c r="L56" s="43"/>
    </row>
    <row r="57" s="1" customFormat="1" ht="29.28" customHeight="1">
      <c r="B57" s="38"/>
      <c r="C57" s="164" t="s">
        <v>107</v>
      </c>
      <c r="D57" s="165"/>
      <c r="E57" s="165"/>
      <c r="F57" s="165"/>
      <c r="G57" s="165"/>
      <c r="H57" s="165"/>
      <c r="I57" s="166"/>
      <c r="J57" s="167" t="s">
        <v>108</v>
      </c>
      <c r="K57" s="165"/>
      <c r="L57" s="43"/>
    </row>
    <row r="58" s="1" customFormat="1" ht="10.32" customHeight="1">
      <c r="B58" s="38"/>
      <c r="C58" s="39"/>
      <c r="D58" s="39"/>
      <c r="E58" s="39"/>
      <c r="F58" s="39"/>
      <c r="G58" s="39"/>
      <c r="H58" s="39"/>
      <c r="I58" s="132"/>
      <c r="J58" s="39"/>
      <c r="K58" s="39"/>
      <c r="L58" s="43"/>
    </row>
    <row r="59" s="1" customFormat="1" ht="22.8" customHeight="1">
      <c r="B59" s="38"/>
      <c r="C59" s="168" t="s">
        <v>109</v>
      </c>
      <c r="D59" s="39"/>
      <c r="E59" s="39"/>
      <c r="F59" s="39"/>
      <c r="G59" s="39"/>
      <c r="H59" s="39"/>
      <c r="I59" s="132"/>
      <c r="J59" s="98">
        <f>J81</f>
        <v>0</v>
      </c>
      <c r="K59" s="39"/>
      <c r="L59" s="43"/>
      <c r="AU59" s="16" t="s">
        <v>110</v>
      </c>
    </row>
    <row r="60" s="7" customFormat="1" ht="24.96" customHeight="1">
      <c r="B60" s="169"/>
      <c r="C60" s="170"/>
      <c r="D60" s="171" t="s">
        <v>1287</v>
      </c>
      <c r="E60" s="172"/>
      <c r="F60" s="172"/>
      <c r="G60" s="172"/>
      <c r="H60" s="172"/>
      <c r="I60" s="173"/>
      <c r="J60" s="174">
        <f>J82</f>
        <v>0</v>
      </c>
      <c r="K60" s="170"/>
      <c r="L60" s="175"/>
    </row>
    <row r="61" s="8" customFormat="1" ht="19.92" customHeight="1">
      <c r="B61" s="176"/>
      <c r="C61" s="177"/>
      <c r="D61" s="178" t="s">
        <v>1288</v>
      </c>
      <c r="E61" s="179"/>
      <c r="F61" s="179"/>
      <c r="G61" s="179"/>
      <c r="H61" s="179"/>
      <c r="I61" s="180"/>
      <c r="J61" s="181">
        <f>J83</f>
        <v>0</v>
      </c>
      <c r="K61" s="177"/>
      <c r="L61" s="182"/>
    </row>
    <row r="62" s="1" customFormat="1" ht="21.84" customHeight="1">
      <c r="B62" s="38"/>
      <c r="C62" s="39"/>
      <c r="D62" s="39"/>
      <c r="E62" s="39"/>
      <c r="F62" s="39"/>
      <c r="G62" s="39"/>
      <c r="H62" s="39"/>
      <c r="I62" s="132"/>
      <c r="J62" s="39"/>
      <c r="K62" s="39"/>
      <c r="L62" s="43"/>
    </row>
    <row r="63" s="1" customFormat="1" ht="6.96" customHeight="1">
      <c r="B63" s="57"/>
      <c r="C63" s="58"/>
      <c r="D63" s="58"/>
      <c r="E63" s="58"/>
      <c r="F63" s="58"/>
      <c r="G63" s="58"/>
      <c r="H63" s="58"/>
      <c r="I63" s="159"/>
      <c r="J63" s="58"/>
      <c r="K63" s="58"/>
      <c r="L63" s="43"/>
    </row>
    <row r="67" s="1" customFormat="1" ht="6.96" customHeight="1">
      <c r="B67" s="59"/>
      <c r="C67" s="60"/>
      <c r="D67" s="60"/>
      <c r="E67" s="60"/>
      <c r="F67" s="60"/>
      <c r="G67" s="60"/>
      <c r="H67" s="60"/>
      <c r="I67" s="162"/>
      <c r="J67" s="60"/>
      <c r="K67" s="60"/>
      <c r="L67" s="43"/>
    </row>
    <row r="68" s="1" customFormat="1" ht="24.96" customHeight="1">
      <c r="B68" s="38"/>
      <c r="C68" s="22" t="s">
        <v>125</v>
      </c>
      <c r="D68" s="39"/>
      <c r="E68" s="39"/>
      <c r="F68" s="39"/>
      <c r="G68" s="39"/>
      <c r="H68" s="39"/>
      <c r="I68" s="132"/>
      <c r="J68" s="39"/>
      <c r="K68" s="39"/>
      <c r="L68" s="43"/>
    </row>
    <row r="69" s="1" customFormat="1" ht="6.96" customHeight="1">
      <c r="B69" s="38"/>
      <c r="C69" s="39"/>
      <c r="D69" s="39"/>
      <c r="E69" s="39"/>
      <c r="F69" s="39"/>
      <c r="G69" s="39"/>
      <c r="H69" s="39"/>
      <c r="I69" s="132"/>
      <c r="J69" s="39"/>
      <c r="K69" s="39"/>
      <c r="L69" s="43"/>
    </row>
    <row r="70" s="1" customFormat="1" ht="12" customHeight="1">
      <c r="B70" s="38"/>
      <c r="C70" s="31" t="s">
        <v>16</v>
      </c>
      <c r="D70" s="39"/>
      <c r="E70" s="39"/>
      <c r="F70" s="39"/>
      <c r="G70" s="39"/>
      <c r="H70" s="39"/>
      <c r="I70" s="132"/>
      <c r="J70" s="39"/>
      <c r="K70" s="39"/>
      <c r="L70" s="43"/>
    </row>
    <row r="71" s="1" customFormat="1" ht="16.5" customHeight="1">
      <c r="B71" s="38"/>
      <c r="C71" s="39"/>
      <c r="D71" s="39"/>
      <c r="E71" s="163" t="str">
        <f>E7</f>
        <v>Realizace úspor energie - OLÚ Jevíčko, Pavilon S+koridor, 9.5.2019</v>
      </c>
      <c r="F71" s="31"/>
      <c r="G71" s="31"/>
      <c r="H71" s="31"/>
      <c r="I71" s="132"/>
      <c r="J71" s="39"/>
      <c r="K71" s="39"/>
      <c r="L71" s="43"/>
    </row>
    <row r="72" s="1" customFormat="1" ht="12" customHeight="1">
      <c r="B72" s="38"/>
      <c r="C72" s="31" t="s">
        <v>104</v>
      </c>
      <c r="D72" s="39"/>
      <c r="E72" s="39"/>
      <c r="F72" s="39"/>
      <c r="G72" s="39"/>
      <c r="H72" s="39"/>
      <c r="I72" s="132"/>
      <c r="J72" s="39"/>
      <c r="K72" s="39"/>
      <c r="L72" s="43"/>
    </row>
    <row r="73" s="1" customFormat="1" ht="16.5" customHeight="1">
      <c r="B73" s="38"/>
      <c r="C73" s="39"/>
      <c r="D73" s="39"/>
      <c r="E73" s="64" t="str">
        <f>E9</f>
        <v>VRN - Vedlejší a ostatní náklady</v>
      </c>
      <c r="F73" s="39"/>
      <c r="G73" s="39"/>
      <c r="H73" s="39"/>
      <c r="I73" s="132"/>
      <c r="J73" s="39"/>
      <c r="K73" s="39"/>
      <c r="L73" s="43"/>
    </row>
    <row r="74" s="1" customFormat="1" ht="6.96" customHeight="1">
      <c r="B74" s="38"/>
      <c r="C74" s="39"/>
      <c r="D74" s="39"/>
      <c r="E74" s="39"/>
      <c r="F74" s="39"/>
      <c r="G74" s="39"/>
      <c r="H74" s="39"/>
      <c r="I74" s="132"/>
      <c r="J74" s="39"/>
      <c r="K74" s="39"/>
      <c r="L74" s="43"/>
    </row>
    <row r="75" s="1" customFormat="1" ht="12" customHeight="1">
      <c r="B75" s="38"/>
      <c r="C75" s="31" t="s">
        <v>24</v>
      </c>
      <c r="D75" s="39"/>
      <c r="E75" s="39"/>
      <c r="F75" s="26" t="str">
        <f>F12</f>
        <v xml:space="preserve"> </v>
      </c>
      <c r="G75" s="39"/>
      <c r="H75" s="39"/>
      <c r="I75" s="134" t="s">
        <v>26</v>
      </c>
      <c r="J75" s="67" t="str">
        <f>IF(J12="","",J12)</f>
        <v>17. 1. 2019</v>
      </c>
      <c r="K75" s="39"/>
      <c r="L75" s="43"/>
    </row>
    <row r="76" s="1" customFormat="1" ht="6.96" customHeight="1">
      <c r="B76" s="38"/>
      <c r="C76" s="39"/>
      <c r="D76" s="39"/>
      <c r="E76" s="39"/>
      <c r="F76" s="39"/>
      <c r="G76" s="39"/>
      <c r="H76" s="39"/>
      <c r="I76" s="132"/>
      <c r="J76" s="39"/>
      <c r="K76" s="39"/>
      <c r="L76" s="43"/>
    </row>
    <row r="77" s="1" customFormat="1" ht="38.55" customHeight="1">
      <c r="B77" s="38"/>
      <c r="C77" s="31" t="s">
        <v>34</v>
      </c>
      <c r="D77" s="39"/>
      <c r="E77" s="39"/>
      <c r="F77" s="26" t="str">
        <f>E15</f>
        <v>Pardubický kraj</v>
      </c>
      <c r="G77" s="39"/>
      <c r="H77" s="39"/>
      <c r="I77" s="134" t="s">
        <v>40</v>
      </c>
      <c r="J77" s="36" t="str">
        <f>E21</f>
        <v>Projecticon s.r.o., A.Kopeckého 151 , Nový Hrádek</v>
      </c>
      <c r="K77" s="39"/>
      <c r="L77" s="43"/>
    </row>
    <row r="78" s="1" customFormat="1" ht="13.65" customHeight="1">
      <c r="B78" s="38"/>
      <c r="C78" s="31" t="s">
        <v>38</v>
      </c>
      <c r="D78" s="39"/>
      <c r="E78" s="39"/>
      <c r="F78" s="26" t="str">
        <f>IF(E18="","",E18)</f>
        <v>Vyplň údaj</v>
      </c>
      <c r="G78" s="39"/>
      <c r="H78" s="39"/>
      <c r="I78" s="134" t="s">
        <v>43</v>
      </c>
      <c r="J78" s="36" t="str">
        <f>E24</f>
        <v>Projecticon s.r.o.</v>
      </c>
      <c r="K78" s="39"/>
      <c r="L78" s="43"/>
    </row>
    <row r="79" s="1" customFormat="1" ht="10.32" customHeight="1">
      <c r="B79" s="38"/>
      <c r="C79" s="39"/>
      <c r="D79" s="39"/>
      <c r="E79" s="39"/>
      <c r="F79" s="39"/>
      <c r="G79" s="39"/>
      <c r="H79" s="39"/>
      <c r="I79" s="132"/>
      <c r="J79" s="39"/>
      <c r="K79" s="39"/>
      <c r="L79" s="43"/>
    </row>
    <row r="80" s="9" customFormat="1" ht="29.28" customHeight="1">
      <c r="B80" s="183"/>
      <c r="C80" s="184" t="s">
        <v>126</v>
      </c>
      <c r="D80" s="185" t="s">
        <v>65</v>
      </c>
      <c r="E80" s="185" t="s">
        <v>61</v>
      </c>
      <c r="F80" s="185" t="s">
        <v>62</v>
      </c>
      <c r="G80" s="185" t="s">
        <v>127</v>
      </c>
      <c r="H80" s="185" t="s">
        <v>128</v>
      </c>
      <c r="I80" s="186" t="s">
        <v>129</v>
      </c>
      <c r="J80" s="185" t="s">
        <v>108</v>
      </c>
      <c r="K80" s="187" t="s">
        <v>130</v>
      </c>
      <c r="L80" s="188"/>
      <c r="M80" s="88" t="s">
        <v>1</v>
      </c>
      <c r="N80" s="89" t="s">
        <v>50</v>
      </c>
      <c r="O80" s="89" t="s">
        <v>131</v>
      </c>
      <c r="P80" s="89" t="s">
        <v>132</v>
      </c>
      <c r="Q80" s="89" t="s">
        <v>133</v>
      </c>
      <c r="R80" s="89" t="s">
        <v>134</v>
      </c>
      <c r="S80" s="89" t="s">
        <v>135</v>
      </c>
      <c r="T80" s="90" t="s">
        <v>136</v>
      </c>
    </row>
    <row r="81" s="1" customFormat="1" ht="22.8" customHeight="1">
      <c r="B81" s="38"/>
      <c r="C81" s="95" t="s">
        <v>137</v>
      </c>
      <c r="D81" s="39"/>
      <c r="E81" s="39"/>
      <c r="F81" s="39"/>
      <c r="G81" s="39"/>
      <c r="H81" s="39"/>
      <c r="I81" s="132"/>
      <c r="J81" s="189">
        <f>BK81</f>
        <v>0</v>
      </c>
      <c r="K81" s="39"/>
      <c r="L81" s="43"/>
      <c r="M81" s="91"/>
      <c r="N81" s="92"/>
      <c r="O81" s="92"/>
      <c r="P81" s="190">
        <f>P82</f>
        <v>0</v>
      </c>
      <c r="Q81" s="92"/>
      <c r="R81" s="190">
        <f>R82</f>
        <v>0</v>
      </c>
      <c r="S81" s="92"/>
      <c r="T81" s="191">
        <f>T82</f>
        <v>0</v>
      </c>
      <c r="AT81" s="16" t="s">
        <v>79</v>
      </c>
      <c r="AU81" s="16" t="s">
        <v>110</v>
      </c>
      <c r="BK81" s="192">
        <f>BK82</f>
        <v>0</v>
      </c>
    </row>
    <row r="82" s="10" customFormat="1" ht="25.92" customHeight="1">
      <c r="B82" s="193"/>
      <c r="C82" s="194"/>
      <c r="D82" s="195" t="s">
        <v>79</v>
      </c>
      <c r="E82" s="196" t="s">
        <v>93</v>
      </c>
      <c r="F82" s="196" t="s">
        <v>1289</v>
      </c>
      <c r="G82" s="194"/>
      <c r="H82" s="194"/>
      <c r="I82" s="197"/>
      <c r="J82" s="198">
        <f>BK82</f>
        <v>0</v>
      </c>
      <c r="K82" s="194"/>
      <c r="L82" s="199"/>
      <c r="M82" s="200"/>
      <c r="N82" s="201"/>
      <c r="O82" s="201"/>
      <c r="P82" s="202">
        <f>P83</f>
        <v>0</v>
      </c>
      <c r="Q82" s="201"/>
      <c r="R82" s="202">
        <f>R83</f>
        <v>0</v>
      </c>
      <c r="S82" s="201"/>
      <c r="T82" s="203">
        <f>T83</f>
        <v>0</v>
      </c>
      <c r="AR82" s="204" t="s">
        <v>165</v>
      </c>
      <c r="AT82" s="205" t="s">
        <v>79</v>
      </c>
      <c r="AU82" s="205" t="s">
        <v>80</v>
      </c>
      <c r="AY82" s="204" t="s">
        <v>140</v>
      </c>
      <c r="BK82" s="206">
        <f>BK83</f>
        <v>0</v>
      </c>
    </row>
    <row r="83" s="10" customFormat="1" ht="22.8" customHeight="1">
      <c r="B83" s="193"/>
      <c r="C83" s="194"/>
      <c r="D83" s="195" t="s">
        <v>79</v>
      </c>
      <c r="E83" s="207" t="s">
        <v>80</v>
      </c>
      <c r="F83" s="207" t="s">
        <v>1289</v>
      </c>
      <c r="G83" s="194"/>
      <c r="H83" s="194"/>
      <c r="I83" s="197"/>
      <c r="J83" s="208">
        <f>BK83</f>
        <v>0</v>
      </c>
      <c r="K83" s="194"/>
      <c r="L83" s="199"/>
      <c r="M83" s="200"/>
      <c r="N83" s="201"/>
      <c r="O83" s="201"/>
      <c r="P83" s="202">
        <f>SUM(P84:P97)</f>
        <v>0</v>
      </c>
      <c r="Q83" s="201"/>
      <c r="R83" s="202">
        <f>SUM(R84:R97)</f>
        <v>0</v>
      </c>
      <c r="S83" s="201"/>
      <c r="T83" s="203">
        <f>SUM(T84:T97)</f>
        <v>0</v>
      </c>
      <c r="AR83" s="204" t="s">
        <v>165</v>
      </c>
      <c r="AT83" s="205" t="s">
        <v>79</v>
      </c>
      <c r="AU83" s="205" t="s">
        <v>23</v>
      </c>
      <c r="AY83" s="204" t="s">
        <v>140</v>
      </c>
      <c r="BK83" s="206">
        <f>SUM(BK84:BK97)</f>
        <v>0</v>
      </c>
    </row>
    <row r="84" s="1" customFormat="1" ht="16.5" customHeight="1">
      <c r="B84" s="38"/>
      <c r="C84" s="209" t="s">
        <v>23</v>
      </c>
      <c r="D84" s="209" t="s">
        <v>143</v>
      </c>
      <c r="E84" s="210" t="s">
        <v>1290</v>
      </c>
      <c r="F84" s="211" t="s">
        <v>1291</v>
      </c>
      <c r="G84" s="212" t="s">
        <v>1292</v>
      </c>
      <c r="H84" s="213">
        <v>1</v>
      </c>
      <c r="I84" s="214"/>
      <c r="J84" s="215">
        <f>ROUND(I84*H84,2)</f>
        <v>0</v>
      </c>
      <c r="K84" s="211" t="s">
        <v>147</v>
      </c>
      <c r="L84" s="43"/>
      <c r="M84" s="216" t="s">
        <v>1</v>
      </c>
      <c r="N84" s="217" t="s">
        <v>51</v>
      </c>
      <c r="O84" s="79"/>
      <c r="P84" s="218">
        <f>O84*H84</f>
        <v>0</v>
      </c>
      <c r="Q84" s="218">
        <v>0</v>
      </c>
      <c r="R84" s="218">
        <f>Q84*H84</f>
        <v>0</v>
      </c>
      <c r="S84" s="218">
        <v>0</v>
      </c>
      <c r="T84" s="219">
        <f>S84*H84</f>
        <v>0</v>
      </c>
      <c r="AR84" s="16" t="s">
        <v>1293</v>
      </c>
      <c r="AT84" s="16" t="s">
        <v>143</v>
      </c>
      <c r="AU84" s="16" t="s">
        <v>89</v>
      </c>
      <c r="AY84" s="16" t="s">
        <v>140</v>
      </c>
      <c r="BE84" s="220">
        <f>IF(N84="základní",J84,0)</f>
        <v>0</v>
      </c>
      <c r="BF84" s="220">
        <f>IF(N84="snížená",J84,0)</f>
        <v>0</v>
      </c>
      <c r="BG84" s="220">
        <f>IF(N84="zákl. přenesená",J84,0)</f>
        <v>0</v>
      </c>
      <c r="BH84" s="220">
        <f>IF(N84="sníž. přenesená",J84,0)</f>
        <v>0</v>
      </c>
      <c r="BI84" s="220">
        <f>IF(N84="nulová",J84,0)</f>
        <v>0</v>
      </c>
      <c r="BJ84" s="16" t="s">
        <v>23</v>
      </c>
      <c r="BK84" s="220">
        <f>ROUND(I84*H84,2)</f>
        <v>0</v>
      </c>
      <c r="BL84" s="16" t="s">
        <v>1293</v>
      </c>
      <c r="BM84" s="16" t="s">
        <v>1294</v>
      </c>
    </row>
    <row r="85" s="1" customFormat="1" ht="16.5" customHeight="1">
      <c r="B85" s="38"/>
      <c r="C85" s="209" t="s">
        <v>89</v>
      </c>
      <c r="D85" s="209" t="s">
        <v>143</v>
      </c>
      <c r="E85" s="210" t="s">
        <v>1295</v>
      </c>
      <c r="F85" s="211" t="s">
        <v>1296</v>
      </c>
      <c r="G85" s="212" t="s">
        <v>1292</v>
      </c>
      <c r="H85" s="213">
        <v>1</v>
      </c>
      <c r="I85" s="214"/>
      <c r="J85" s="215">
        <f>ROUND(I85*H85,2)</f>
        <v>0</v>
      </c>
      <c r="K85" s="211" t="s">
        <v>147</v>
      </c>
      <c r="L85" s="43"/>
      <c r="M85" s="216" t="s">
        <v>1</v>
      </c>
      <c r="N85" s="217" t="s">
        <v>51</v>
      </c>
      <c r="O85" s="79"/>
      <c r="P85" s="218">
        <f>O85*H85</f>
        <v>0</v>
      </c>
      <c r="Q85" s="218">
        <v>0</v>
      </c>
      <c r="R85" s="218">
        <f>Q85*H85</f>
        <v>0</v>
      </c>
      <c r="S85" s="218">
        <v>0</v>
      </c>
      <c r="T85" s="219">
        <f>S85*H85</f>
        <v>0</v>
      </c>
      <c r="AR85" s="16" t="s">
        <v>1293</v>
      </c>
      <c r="AT85" s="16" t="s">
        <v>143</v>
      </c>
      <c r="AU85" s="16" t="s">
        <v>89</v>
      </c>
      <c r="AY85" s="16" t="s">
        <v>140</v>
      </c>
      <c r="BE85" s="220">
        <f>IF(N85="základní",J85,0)</f>
        <v>0</v>
      </c>
      <c r="BF85" s="220">
        <f>IF(N85="snížená",J85,0)</f>
        <v>0</v>
      </c>
      <c r="BG85" s="220">
        <f>IF(N85="zákl. přenesená",J85,0)</f>
        <v>0</v>
      </c>
      <c r="BH85" s="220">
        <f>IF(N85="sníž. přenesená",J85,0)</f>
        <v>0</v>
      </c>
      <c r="BI85" s="220">
        <f>IF(N85="nulová",J85,0)</f>
        <v>0</v>
      </c>
      <c r="BJ85" s="16" t="s">
        <v>23</v>
      </c>
      <c r="BK85" s="220">
        <f>ROUND(I85*H85,2)</f>
        <v>0</v>
      </c>
      <c r="BL85" s="16" t="s">
        <v>1293</v>
      </c>
      <c r="BM85" s="16" t="s">
        <v>1297</v>
      </c>
    </row>
    <row r="86" s="1" customFormat="1" ht="16.5" customHeight="1">
      <c r="B86" s="38"/>
      <c r="C86" s="209" t="s">
        <v>155</v>
      </c>
      <c r="D86" s="209" t="s">
        <v>143</v>
      </c>
      <c r="E86" s="210" t="s">
        <v>1298</v>
      </c>
      <c r="F86" s="211" t="s">
        <v>1299</v>
      </c>
      <c r="G86" s="212" t="s">
        <v>1292</v>
      </c>
      <c r="H86" s="213">
        <v>1</v>
      </c>
      <c r="I86" s="214"/>
      <c r="J86" s="215">
        <f>ROUND(I86*H86,2)</f>
        <v>0</v>
      </c>
      <c r="K86" s="211" t="s">
        <v>147</v>
      </c>
      <c r="L86" s="43"/>
      <c r="M86" s="216" t="s">
        <v>1</v>
      </c>
      <c r="N86" s="217" t="s">
        <v>51</v>
      </c>
      <c r="O86" s="79"/>
      <c r="P86" s="218">
        <f>O86*H86</f>
        <v>0</v>
      </c>
      <c r="Q86" s="218">
        <v>0</v>
      </c>
      <c r="R86" s="218">
        <f>Q86*H86</f>
        <v>0</v>
      </c>
      <c r="S86" s="218">
        <v>0</v>
      </c>
      <c r="T86" s="219">
        <f>S86*H86</f>
        <v>0</v>
      </c>
      <c r="AR86" s="16" t="s">
        <v>1293</v>
      </c>
      <c r="AT86" s="16" t="s">
        <v>143</v>
      </c>
      <c r="AU86" s="16" t="s">
        <v>89</v>
      </c>
      <c r="AY86" s="16" t="s">
        <v>140</v>
      </c>
      <c r="BE86" s="220">
        <f>IF(N86="základní",J86,0)</f>
        <v>0</v>
      </c>
      <c r="BF86" s="220">
        <f>IF(N86="snížená",J86,0)</f>
        <v>0</v>
      </c>
      <c r="BG86" s="220">
        <f>IF(N86="zákl. přenesená",J86,0)</f>
        <v>0</v>
      </c>
      <c r="BH86" s="220">
        <f>IF(N86="sníž. přenesená",J86,0)</f>
        <v>0</v>
      </c>
      <c r="BI86" s="220">
        <f>IF(N86="nulová",J86,0)</f>
        <v>0</v>
      </c>
      <c r="BJ86" s="16" t="s">
        <v>23</v>
      </c>
      <c r="BK86" s="220">
        <f>ROUND(I86*H86,2)</f>
        <v>0</v>
      </c>
      <c r="BL86" s="16" t="s">
        <v>1293</v>
      </c>
      <c r="BM86" s="16" t="s">
        <v>1300</v>
      </c>
    </row>
    <row r="87" s="1" customFormat="1" ht="16.5" customHeight="1">
      <c r="B87" s="38"/>
      <c r="C87" s="209" t="s">
        <v>98</v>
      </c>
      <c r="D87" s="209" t="s">
        <v>143</v>
      </c>
      <c r="E87" s="210" t="s">
        <v>1301</v>
      </c>
      <c r="F87" s="211" t="s">
        <v>1302</v>
      </c>
      <c r="G87" s="212" t="s">
        <v>1292</v>
      </c>
      <c r="H87" s="213">
        <v>1</v>
      </c>
      <c r="I87" s="214"/>
      <c r="J87" s="215">
        <f>ROUND(I87*H87,2)</f>
        <v>0</v>
      </c>
      <c r="K87" s="211" t="s">
        <v>147</v>
      </c>
      <c r="L87" s="43"/>
      <c r="M87" s="216" t="s">
        <v>1</v>
      </c>
      <c r="N87" s="217" t="s">
        <v>51</v>
      </c>
      <c r="O87" s="79"/>
      <c r="P87" s="218">
        <f>O87*H87</f>
        <v>0</v>
      </c>
      <c r="Q87" s="218">
        <v>0</v>
      </c>
      <c r="R87" s="218">
        <f>Q87*H87</f>
        <v>0</v>
      </c>
      <c r="S87" s="218">
        <v>0</v>
      </c>
      <c r="T87" s="219">
        <f>S87*H87</f>
        <v>0</v>
      </c>
      <c r="AR87" s="16" t="s">
        <v>1293</v>
      </c>
      <c r="AT87" s="16" t="s">
        <v>143</v>
      </c>
      <c r="AU87" s="16" t="s">
        <v>89</v>
      </c>
      <c r="AY87" s="16" t="s">
        <v>140</v>
      </c>
      <c r="BE87" s="220">
        <f>IF(N87="základní",J87,0)</f>
        <v>0</v>
      </c>
      <c r="BF87" s="220">
        <f>IF(N87="snížená",J87,0)</f>
        <v>0</v>
      </c>
      <c r="BG87" s="220">
        <f>IF(N87="zákl. přenesená",J87,0)</f>
        <v>0</v>
      </c>
      <c r="BH87" s="220">
        <f>IF(N87="sníž. přenesená",J87,0)</f>
        <v>0</v>
      </c>
      <c r="BI87" s="220">
        <f>IF(N87="nulová",J87,0)</f>
        <v>0</v>
      </c>
      <c r="BJ87" s="16" t="s">
        <v>23</v>
      </c>
      <c r="BK87" s="220">
        <f>ROUND(I87*H87,2)</f>
        <v>0</v>
      </c>
      <c r="BL87" s="16" t="s">
        <v>1293</v>
      </c>
      <c r="BM87" s="16" t="s">
        <v>1303</v>
      </c>
    </row>
    <row r="88" s="1" customFormat="1" ht="16.5" customHeight="1">
      <c r="B88" s="38"/>
      <c r="C88" s="209" t="s">
        <v>165</v>
      </c>
      <c r="D88" s="209" t="s">
        <v>143</v>
      </c>
      <c r="E88" s="210" t="s">
        <v>1304</v>
      </c>
      <c r="F88" s="211" t="s">
        <v>1305</v>
      </c>
      <c r="G88" s="212" t="s">
        <v>1292</v>
      </c>
      <c r="H88" s="213">
        <v>1</v>
      </c>
      <c r="I88" s="214"/>
      <c r="J88" s="215">
        <f>ROUND(I88*H88,2)</f>
        <v>0</v>
      </c>
      <c r="K88" s="211" t="s">
        <v>147</v>
      </c>
      <c r="L88" s="43"/>
      <c r="M88" s="216" t="s">
        <v>1</v>
      </c>
      <c r="N88" s="217" t="s">
        <v>51</v>
      </c>
      <c r="O88" s="79"/>
      <c r="P88" s="218">
        <f>O88*H88</f>
        <v>0</v>
      </c>
      <c r="Q88" s="218">
        <v>0</v>
      </c>
      <c r="R88" s="218">
        <f>Q88*H88</f>
        <v>0</v>
      </c>
      <c r="S88" s="218">
        <v>0</v>
      </c>
      <c r="T88" s="219">
        <f>S88*H88</f>
        <v>0</v>
      </c>
      <c r="AR88" s="16" t="s">
        <v>1293</v>
      </c>
      <c r="AT88" s="16" t="s">
        <v>143</v>
      </c>
      <c r="AU88" s="16" t="s">
        <v>89</v>
      </c>
      <c r="AY88" s="16" t="s">
        <v>140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16" t="s">
        <v>23</v>
      </c>
      <c r="BK88" s="220">
        <f>ROUND(I88*H88,2)</f>
        <v>0</v>
      </c>
      <c r="BL88" s="16" t="s">
        <v>1293</v>
      </c>
      <c r="BM88" s="16" t="s">
        <v>1306</v>
      </c>
    </row>
    <row r="89" s="1" customFormat="1" ht="16.5" customHeight="1">
      <c r="B89" s="38"/>
      <c r="C89" s="209" t="s">
        <v>141</v>
      </c>
      <c r="D89" s="209" t="s">
        <v>143</v>
      </c>
      <c r="E89" s="210" t="s">
        <v>1307</v>
      </c>
      <c r="F89" s="211" t="s">
        <v>1308</v>
      </c>
      <c r="G89" s="212" t="s">
        <v>1292</v>
      </c>
      <c r="H89" s="213">
        <v>1</v>
      </c>
      <c r="I89" s="214"/>
      <c r="J89" s="215">
        <f>ROUND(I89*H89,2)</f>
        <v>0</v>
      </c>
      <c r="K89" s="211" t="s">
        <v>1</v>
      </c>
      <c r="L89" s="43"/>
      <c r="M89" s="216" t="s">
        <v>1</v>
      </c>
      <c r="N89" s="217" t="s">
        <v>51</v>
      </c>
      <c r="O89" s="79"/>
      <c r="P89" s="218">
        <f>O89*H89</f>
        <v>0</v>
      </c>
      <c r="Q89" s="218">
        <v>0</v>
      </c>
      <c r="R89" s="218">
        <f>Q89*H89</f>
        <v>0</v>
      </c>
      <c r="S89" s="218">
        <v>0</v>
      </c>
      <c r="T89" s="219">
        <f>S89*H89</f>
        <v>0</v>
      </c>
      <c r="AR89" s="16" t="s">
        <v>1293</v>
      </c>
      <c r="AT89" s="16" t="s">
        <v>143</v>
      </c>
      <c r="AU89" s="16" t="s">
        <v>89</v>
      </c>
      <c r="AY89" s="16" t="s">
        <v>140</v>
      </c>
      <c r="BE89" s="220">
        <f>IF(N89="základní",J89,0)</f>
        <v>0</v>
      </c>
      <c r="BF89" s="220">
        <f>IF(N89="snížená",J89,0)</f>
        <v>0</v>
      </c>
      <c r="BG89" s="220">
        <f>IF(N89="zákl. přenesená",J89,0)</f>
        <v>0</v>
      </c>
      <c r="BH89" s="220">
        <f>IF(N89="sníž. přenesená",J89,0)</f>
        <v>0</v>
      </c>
      <c r="BI89" s="220">
        <f>IF(N89="nulová",J89,0)</f>
        <v>0</v>
      </c>
      <c r="BJ89" s="16" t="s">
        <v>23</v>
      </c>
      <c r="BK89" s="220">
        <f>ROUND(I89*H89,2)</f>
        <v>0</v>
      </c>
      <c r="BL89" s="16" t="s">
        <v>1293</v>
      </c>
      <c r="BM89" s="16" t="s">
        <v>1309</v>
      </c>
    </row>
    <row r="90" s="1" customFormat="1" ht="16.5" customHeight="1">
      <c r="B90" s="38"/>
      <c r="C90" s="209" t="s">
        <v>180</v>
      </c>
      <c r="D90" s="209" t="s">
        <v>143</v>
      </c>
      <c r="E90" s="210" t="s">
        <v>1310</v>
      </c>
      <c r="F90" s="211" t="s">
        <v>1311</v>
      </c>
      <c r="G90" s="212" t="s">
        <v>1292</v>
      </c>
      <c r="H90" s="213">
        <v>1</v>
      </c>
      <c r="I90" s="214"/>
      <c r="J90" s="215">
        <f>ROUND(I90*H90,2)</f>
        <v>0</v>
      </c>
      <c r="K90" s="211" t="s">
        <v>147</v>
      </c>
      <c r="L90" s="43"/>
      <c r="M90" s="216" t="s">
        <v>1</v>
      </c>
      <c r="N90" s="217" t="s">
        <v>51</v>
      </c>
      <c r="O90" s="79"/>
      <c r="P90" s="218">
        <f>O90*H90</f>
        <v>0</v>
      </c>
      <c r="Q90" s="218">
        <v>0</v>
      </c>
      <c r="R90" s="218">
        <f>Q90*H90</f>
        <v>0</v>
      </c>
      <c r="S90" s="218">
        <v>0</v>
      </c>
      <c r="T90" s="219">
        <f>S90*H90</f>
        <v>0</v>
      </c>
      <c r="AR90" s="16" t="s">
        <v>1293</v>
      </c>
      <c r="AT90" s="16" t="s">
        <v>143</v>
      </c>
      <c r="AU90" s="16" t="s">
        <v>89</v>
      </c>
      <c r="AY90" s="16" t="s">
        <v>140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16" t="s">
        <v>23</v>
      </c>
      <c r="BK90" s="220">
        <f>ROUND(I90*H90,2)</f>
        <v>0</v>
      </c>
      <c r="BL90" s="16" t="s">
        <v>1293</v>
      </c>
      <c r="BM90" s="16" t="s">
        <v>1312</v>
      </c>
    </row>
    <row r="91" s="1" customFormat="1" ht="16.5" customHeight="1">
      <c r="B91" s="38"/>
      <c r="C91" s="209" t="s">
        <v>185</v>
      </c>
      <c r="D91" s="209" t="s">
        <v>143</v>
      </c>
      <c r="E91" s="210" t="s">
        <v>1313</v>
      </c>
      <c r="F91" s="211" t="s">
        <v>1314</v>
      </c>
      <c r="G91" s="212" t="s">
        <v>1292</v>
      </c>
      <c r="H91" s="213">
        <v>1</v>
      </c>
      <c r="I91" s="214"/>
      <c r="J91" s="215">
        <f>ROUND(I91*H91,2)</f>
        <v>0</v>
      </c>
      <c r="K91" s="211" t="s">
        <v>147</v>
      </c>
      <c r="L91" s="43"/>
      <c r="M91" s="216" t="s">
        <v>1</v>
      </c>
      <c r="N91" s="217" t="s">
        <v>51</v>
      </c>
      <c r="O91" s="79"/>
      <c r="P91" s="218">
        <f>O91*H91</f>
        <v>0</v>
      </c>
      <c r="Q91" s="218">
        <v>0</v>
      </c>
      <c r="R91" s="218">
        <f>Q91*H91</f>
        <v>0</v>
      </c>
      <c r="S91" s="218">
        <v>0</v>
      </c>
      <c r="T91" s="219">
        <f>S91*H91</f>
        <v>0</v>
      </c>
      <c r="AR91" s="16" t="s">
        <v>1293</v>
      </c>
      <c r="AT91" s="16" t="s">
        <v>143</v>
      </c>
      <c r="AU91" s="16" t="s">
        <v>89</v>
      </c>
      <c r="AY91" s="16" t="s">
        <v>140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16" t="s">
        <v>23</v>
      </c>
      <c r="BK91" s="220">
        <f>ROUND(I91*H91,2)</f>
        <v>0</v>
      </c>
      <c r="BL91" s="16" t="s">
        <v>1293</v>
      </c>
      <c r="BM91" s="16" t="s">
        <v>1315</v>
      </c>
    </row>
    <row r="92" s="1" customFormat="1" ht="16.5" customHeight="1">
      <c r="B92" s="38"/>
      <c r="C92" s="209" t="s">
        <v>170</v>
      </c>
      <c r="D92" s="209" t="s">
        <v>143</v>
      </c>
      <c r="E92" s="210" t="s">
        <v>1316</v>
      </c>
      <c r="F92" s="211" t="s">
        <v>1317</v>
      </c>
      <c r="G92" s="212" t="s">
        <v>1292</v>
      </c>
      <c r="H92" s="213">
        <v>1</v>
      </c>
      <c r="I92" s="214"/>
      <c r="J92" s="215">
        <f>ROUND(I92*H92,2)</f>
        <v>0</v>
      </c>
      <c r="K92" s="211" t="s">
        <v>1</v>
      </c>
      <c r="L92" s="43"/>
      <c r="M92" s="216" t="s">
        <v>1</v>
      </c>
      <c r="N92" s="217" t="s">
        <v>51</v>
      </c>
      <c r="O92" s="79"/>
      <c r="P92" s="218">
        <f>O92*H92</f>
        <v>0</v>
      </c>
      <c r="Q92" s="218">
        <v>0</v>
      </c>
      <c r="R92" s="218">
        <f>Q92*H92</f>
        <v>0</v>
      </c>
      <c r="S92" s="218">
        <v>0</v>
      </c>
      <c r="T92" s="219">
        <f>S92*H92</f>
        <v>0</v>
      </c>
      <c r="AR92" s="16" t="s">
        <v>1293</v>
      </c>
      <c r="AT92" s="16" t="s">
        <v>143</v>
      </c>
      <c r="AU92" s="16" t="s">
        <v>89</v>
      </c>
      <c r="AY92" s="16" t="s">
        <v>140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16" t="s">
        <v>23</v>
      </c>
      <c r="BK92" s="220">
        <f>ROUND(I92*H92,2)</f>
        <v>0</v>
      </c>
      <c r="BL92" s="16" t="s">
        <v>1293</v>
      </c>
      <c r="BM92" s="16" t="s">
        <v>1318</v>
      </c>
    </row>
    <row r="93" s="11" customFormat="1">
      <c r="B93" s="221"/>
      <c r="C93" s="222"/>
      <c r="D93" s="223" t="s">
        <v>149</v>
      </c>
      <c r="E93" s="222"/>
      <c r="F93" s="225" t="s">
        <v>1319</v>
      </c>
      <c r="G93" s="222"/>
      <c r="H93" s="226">
        <v>1</v>
      </c>
      <c r="I93" s="227"/>
      <c r="J93" s="222"/>
      <c r="K93" s="222"/>
      <c r="L93" s="228"/>
      <c r="M93" s="229"/>
      <c r="N93" s="230"/>
      <c r="O93" s="230"/>
      <c r="P93" s="230"/>
      <c r="Q93" s="230"/>
      <c r="R93" s="230"/>
      <c r="S93" s="230"/>
      <c r="T93" s="231"/>
      <c r="AT93" s="232" t="s">
        <v>149</v>
      </c>
      <c r="AU93" s="232" t="s">
        <v>89</v>
      </c>
      <c r="AV93" s="11" t="s">
        <v>89</v>
      </c>
      <c r="AW93" s="11" t="s">
        <v>4</v>
      </c>
      <c r="AX93" s="11" t="s">
        <v>23</v>
      </c>
      <c r="AY93" s="232" t="s">
        <v>140</v>
      </c>
    </row>
    <row r="94" s="1" customFormat="1" ht="16.5" customHeight="1">
      <c r="B94" s="38"/>
      <c r="C94" s="209" t="s">
        <v>28</v>
      </c>
      <c r="D94" s="209" t="s">
        <v>143</v>
      </c>
      <c r="E94" s="210" t="s">
        <v>1320</v>
      </c>
      <c r="F94" s="211" t="s">
        <v>1321</v>
      </c>
      <c r="G94" s="212" t="s">
        <v>1292</v>
      </c>
      <c r="H94" s="213">
        <v>1</v>
      </c>
      <c r="I94" s="214"/>
      <c r="J94" s="215">
        <f>ROUND(I94*H94,2)</f>
        <v>0</v>
      </c>
      <c r="K94" s="211" t="s">
        <v>1</v>
      </c>
      <c r="L94" s="43"/>
      <c r="M94" s="216" t="s">
        <v>1</v>
      </c>
      <c r="N94" s="217" t="s">
        <v>51</v>
      </c>
      <c r="O94" s="79"/>
      <c r="P94" s="218">
        <f>O94*H94</f>
        <v>0</v>
      </c>
      <c r="Q94" s="218">
        <v>0</v>
      </c>
      <c r="R94" s="218">
        <f>Q94*H94</f>
        <v>0</v>
      </c>
      <c r="S94" s="218">
        <v>0</v>
      </c>
      <c r="T94" s="219">
        <f>S94*H94</f>
        <v>0</v>
      </c>
      <c r="AR94" s="16" t="s">
        <v>1322</v>
      </c>
      <c r="AT94" s="16" t="s">
        <v>143</v>
      </c>
      <c r="AU94" s="16" t="s">
        <v>89</v>
      </c>
      <c r="AY94" s="16" t="s">
        <v>140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16" t="s">
        <v>23</v>
      </c>
      <c r="BK94" s="220">
        <f>ROUND(I94*H94,2)</f>
        <v>0</v>
      </c>
      <c r="BL94" s="16" t="s">
        <v>1322</v>
      </c>
      <c r="BM94" s="16" t="s">
        <v>1323</v>
      </c>
    </row>
    <row r="95" s="1" customFormat="1">
      <c r="B95" s="38"/>
      <c r="C95" s="39"/>
      <c r="D95" s="223" t="s">
        <v>418</v>
      </c>
      <c r="E95" s="39"/>
      <c r="F95" s="265" t="s">
        <v>1324</v>
      </c>
      <c r="G95" s="39"/>
      <c r="H95" s="39"/>
      <c r="I95" s="132"/>
      <c r="J95" s="39"/>
      <c r="K95" s="39"/>
      <c r="L95" s="43"/>
      <c r="M95" s="266"/>
      <c r="N95" s="79"/>
      <c r="O95" s="79"/>
      <c r="P95" s="79"/>
      <c r="Q95" s="79"/>
      <c r="R95" s="79"/>
      <c r="S95" s="79"/>
      <c r="T95" s="80"/>
      <c r="AT95" s="16" t="s">
        <v>418</v>
      </c>
      <c r="AU95" s="16" t="s">
        <v>89</v>
      </c>
    </row>
    <row r="96" s="1" customFormat="1" ht="16.5" customHeight="1">
      <c r="B96" s="38"/>
      <c r="C96" s="209" t="s">
        <v>197</v>
      </c>
      <c r="D96" s="209" t="s">
        <v>143</v>
      </c>
      <c r="E96" s="210" t="s">
        <v>1325</v>
      </c>
      <c r="F96" s="211" t="s">
        <v>1326</v>
      </c>
      <c r="G96" s="212" t="s">
        <v>1292</v>
      </c>
      <c r="H96" s="213">
        <v>1</v>
      </c>
      <c r="I96" s="214"/>
      <c r="J96" s="215">
        <f>ROUND(I96*H96,2)</f>
        <v>0</v>
      </c>
      <c r="K96" s="211" t="s">
        <v>147</v>
      </c>
      <c r="L96" s="43"/>
      <c r="M96" s="216" t="s">
        <v>1</v>
      </c>
      <c r="N96" s="217" t="s">
        <v>51</v>
      </c>
      <c r="O96" s="79"/>
      <c r="P96" s="218">
        <f>O96*H96</f>
        <v>0</v>
      </c>
      <c r="Q96" s="218">
        <v>0</v>
      </c>
      <c r="R96" s="218">
        <f>Q96*H96</f>
        <v>0</v>
      </c>
      <c r="S96" s="218">
        <v>0</v>
      </c>
      <c r="T96" s="219">
        <f>S96*H96</f>
        <v>0</v>
      </c>
      <c r="AR96" s="16" t="s">
        <v>1293</v>
      </c>
      <c r="AT96" s="16" t="s">
        <v>143</v>
      </c>
      <c r="AU96" s="16" t="s">
        <v>89</v>
      </c>
      <c r="AY96" s="16" t="s">
        <v>140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16" t="s">
        <v>23</v>
      </c>
      <c r="BK96" s="220">
        <f>ROUND(I96*H96,2)</f>
        <v>0</v>
      </c>
      <c r="BL96" s="16" t="s">
        <v>1293</v>
      </c>
      <c r="BM96" s="16" t="s">
        <v>1327</v>
      </c>
    </row>
    <row r="97" s="1" customFormat="1" ht="16.5" customHeight="1">
      <c r="B97" s="38"/>
      <c r="C97" s="209" t="s">
        <v>204</v>
      </c>
      <c r="D97" s="209" t="s">
        <v>143</v>
      </c>
      <c r="E97" s="210" t="s">
        <v>1328</v>
      </c>
      <c r="F97" s="211" t="s">
        <v>1329</v>
      </c>
      <c r="G97" s="212" t="s">
        <v>1292</v>
      </c>
      <c r="H97" s="213">
        <v>1</v>
      </c>
      <c r="I97" s="214"/>
      <c r="J97" s="215">
        <f>ROUND(I97*H97,2)</f>
        <v>0</v>
      </c>
      <c r="K97" s="211" t="s">
        <v>1</v>
      </c>
      <c r="L97" s="43"/>
      <c r="M97" s="267" t="s">
        <v>1</v>
      </c>
      <c r="N97" s="268" t="s">
        <v>51</v>
      </c>
      <c r="O97" s="269"/>
      <c r="P97" s="270">
        <f>O97*H97</f>
        <v>0</v>
      </c>
      <c r="Q97" s="270">
        <v>0</v>
      </c>
      <c r="R97" s="270">
        <f>Q97*H97</f>
        <v>0</v>
      </c>
      <c r="S97" s="270">
        <v>0</v>
      </c>
      <c r="T97" s="271">
        <f>S97*H97</f>
        <v>0</v>
      </c>
      <c r="AR97" s="16" t="s">
        <v>1293</v>
      </c>
      <c r="AT97" s="16" t="s">
        <v>143</v>
      </c>
      <c r="AU97" s="16" t="s">
        <v>89</v>
      </c>
      <c r="AY97" s="16" t="s">
        <v>140</v>
      </c>
      <c r="BE97" s="220">
        <f>IF(N97="základní",J97,0)</f>
        <v>0</v>
      </c>
      <c r="BF97" s="220">
        <f>IF(N97="snížená",J97,0)</f>
        <v>0</v>
      </c>
      <c r="BG97" s="220">
        <f>IF(N97="zákl. přenesená",J97,0)</f>
        <v>0</v>
      </c>
      <c r="BH97" s="220">
        <f>IF(N97="sníž. přenesená",J97,0)</f>
        <v>0</v>
      </c>
      <c r="BI97" s="220">
        <f>IF(N97="nulová",J97,0)</f>
        <v>0</v>
      </c>
      <c r="BJ97" s="16" t="s">
        <v>23</v>
      </c>
      <c r="BK97" s="220">
        <f>ROUND(I97*H97,2)</f>
        <v>0</v>
      </c>
      <c r="BL97" s="16" t="s">
        <v>1293</v>
      </c>
      <c r="BM97" s="16" t="s">
        <v>1330</v>
      </c>
    </row>
    <row r="98" s="1" customFormat="1" ht="6.96" customHeight="1">
      <c r="B98" s="57"/>
      <c r="C98" s="58"/>
      <c r="D98" s="58"/>
      <c r="E98" s="58"/>
      <c r="F98" s="58"/>
      <c r="G98" s="58"/>
      <c r="H98" s="58"/>
      <c r="I98" s="159"/>
      <c r="J98" s="58"/>
      <c r="K98" s="58"/>
      <c r="L98" s="43"/>
    </row>
  </sheetData>
  <sheetProtection sheet="1" autoFilter="0" formatColumns="0" formatRows="0" objects="1" scenarios="1" spinCount="100000" saltValue="ETh/1+MkJP1tKSuUBeqclgLcuWY3y7WPHWXjImGXkoSrfnByMb5Mxzbrkwy/rljKuT8YCaaNT5O3UIMurCNwxQ==" hashValue="JExDPQZgyITuURpWFOHcKQsz4rcu5aP+ZgbRcQv54XBRQDWhQ39jwWL9OAaMKOsrXT0sGDVjAj5NfUgveUCUuQ==" algorithmName="SHA-512" password="CC35"/>
  <autoFilter ref="C80:K97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DESKTOP-239ODQK\Lucie</dc:creator>
  <cp:lastModifiedBy>DESKTOP-239ODQK\Lucie</cp:lastModifiedBy>
  <dcterms:created xsi:type="dcterms:W3CDTF">2019-05-09T11:56:12Z</dcterms:created>
  <dcterms:modified xsi:type="dcterms:W3CDTF">2019-05-09T11:56:17Z</dcterms:modified>
</cp:coreProperties>
</file>