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C\PROJEKTY\0_ROZPOČTY\Odborná_učebna_Kladruby\Rozpocet_upraveny_2\"/>
    </mc:Choice>
  </mc:AlternateContent>
  <xr:revisionPtr revIDLastSave="0" documentId="8_{64E3C38F-93B2-4494-8A6E-8E72CD92458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Pol'!$A$1:$X$385</definedName>
    <definedName name="_xlnm.Print_Area" localSheetId="4">'1 02 Pol'!$A$1:$X$121</definedName>
    <definedName name="_xlnm.Print_Area" localSheetId="5">'1 03 Pol'!$A$1:$X$129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H43" i="1" s="1"/>
  <c r="I43" i="1" s="1"/>
  <c r="G42" i="1"/>
  <c r="F42" i="1"/>
  <c r="G41" i="1"/>
  <c r="F41" i="1"/>
  <c r="G40" i="1"/>
  <c r="F40" i="1"/>
  <c r="G39" i="1"/>
  <c r="F39" i="1"/>
  <c r="G119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I12" i="14"/>
  <c r="I11" i="14" s="1"/>
  <c r="K12" i="14"/>
  <c r="M12" i="14"/>
  <c r="O12" i="14"/>
  <c r="O11" i="14" s="1"/>
  <c r="Q12" i="14"/>
  <c r="Q11" i="14" s="1"/>
  <c r="V12" i="14"/>
  <c r="V11" i="14" s="1"/>
  <c r="G13" i="14"/>
  <c r="I13" i="14"/>
  <c r="K13" i="14"/>
  <c r="K11" i="14" s="1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O116" i="14"/>
  <c r="G117" i="14"/>
  <c r="I117" i="14"/>
  <c r="I116" i="14" s="1"/>
  <c r="K117" i="14"/>
  <c r="K116" i="14" s="1"/>
  <c r="M117" i="14"/>
  <c r="M116" i="14" s="1"/>
  <c r="O117" i="14"/>
  <c r="Q117" i="14"/>
  <c r="Q116" i="14" s="1"/>
  <c r="V117" i="14"/>
  <c r="V116" i="14" s="1"/>
  <c r="AE119" i="14"/>
  <c r="AF119" i="14"/>
  <c r="G111" i="13"/>
  <c r="G9" i="13"/>
  <c r="G8" i="13" s="1"/>
  <c r="I9" i="13"/>
  <c r="I8" i="13" s="1"/>
  <c r="K9" i="13"/>
  <c r="K8" i="13" s="1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O8" i="13" s="1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4" i="13"/>
  <c r="O24" i="13"/>
  <c r="G25" i="13"/>
  <c r="M25" i="13" s="1"/>
  <c r="M24" i="13" s="1"/>
  <c r="I25" i="13"/>
  <c r="I24" i="13" s="1"/>
  <c r="K25" i="13"/>
  <c r="O25" i="13"/>
  <c r="Q25" i="13"/>
  <c r="Q24" i="13" s="1"/>
  <c r="V25" i="13"/>
  <c r="V24" i="13" s="1"/>
  <c r="G27" i="13"/>
  <c r="M27" i="13" s="1"/>
  <c r="I27" i="13"/>
  <c r="K27" i="13"/>
  <c r="K24" i="13" s="1"/>
  <c r="O27" i="13"/>
  <c r="Q27" i="13"/>
  <c r="V27" i="13"/>
  <c r="G29" i="13"/>
  <c r="K29" i="13"/>
  <c r="M29" i="13"/>
  <c r="Q29" i="13"/>
  <c r="G30" i="13"/>
  <c r="I30" i="13"/>
  <c r="I29" i="13" s="1"/>
  <c r="K30" i="13"/>
  <c r="M30" i="13"/>
  <c r="O30" i="13"/>
  <c r="O29" i="13" s="1"/>
  <c r="Q30" i="13"/>
  <c r="V30" i="13"/>
  <c r="V29" i="13" s="1"/>
  <c r="G33" i="13"/>
  <c r="I33" i="13"/>
  <c r="I32" i="13" s="1"/>
  <c r="K33" i="13"/>
  <c r="M33" i="13"/>
  <c r="O33" i="13"/>
  <c r="Q33" i="13"/>
  <c r="V33" i="13"/>
  <c r="V32" i="13" s="1"/>
  <c r="G34" i="13"/>
  <c r="I34" i="13"/>
  <c r="K34" i="13"/>
  <c r="M34" i="13"/>
  <c r="O34" i="13"/>
  <c r="O32" i="13" s="1"/>
  <c r="Q34" i="13"/>
  <c r="V34" i="13"/>
  <c r="G35" i="13"/>
  <c r="G32" i="13" s="1"/>
  <c r="I35" i="13"/>
  <c r="K35" i="13"/>
  <c r="O35" i="13"/>
  <c r="Q35" i="13"/>
  <c r="Q32" i="13" s="1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K32" i="13" s="1"/>
  <c r="O37" i="13"/>
  <c r="Q37" i="13"/>
  <c r="V37" i="13"/>
  <c r="G38" i="13"/>
  <c r="V38" i="13"/>
  <c r="G39" i="13"/>
  <c r="I39" i="13"/>
  <c r="I38" i="13" s="1"/>
  <c r="K39" i="13"/>
  <c r="M39" i="13"/>
  <c r="O39" i="13"/>
  <c r="O38" i="13" s="1"/>
  <c r="Q39" i="13"/>
  <c r="V39" i="13"/>
  <c r="G42" i="13"/>
  <c r="M42" i="13" s="1"/>
  <c r="M38" i="13" s="1"/>
  <c r="I42" i="13"/>
  <c r="K42" i="13"/>
  <c r="K38" i="13" s="1"/>
  <c r="O42" i="13"/>
  <c r="Q42" i="13"/>
  <c r="Q38" i="13" s="1"/>
  <c r="V42" i="13"/>
  <c r="G45" i="13"/>
  <c r="I45" i="13"/>
  <c r="K45" i="13"/>
  <c r="K44" i="13" s="1"/>
  <c r="M45" i="13"/>
  <c r="O45" i="13"/>
  <c r="O44" i="13" s="1"/>
  <c r="Q45" i="13"/>
  <c r="V45" i="13"/>
  <c r="G46" i="13"/>
  <c r="G44" i="13" s="1"/>
  <c r="I46" i="13"/>
  <c r="K46" i="13"/>
  <c r="O46" i="13"/>
  <c r="Q46" i="13"/>
  <c r="Q44" i="13" s="1"/>
  <c r="V46" i="13"/>
  <c r="G47" i="13"/>
  <c r="M47" i="13" s="1"/>
  <c r="I47" i="13"/>
  <c r="I44" i="13" s="1"/>
  <c r="K47" i="13"/>
  <c r="O47" i="13"/>
  <c r="Q47" i="13"/>
  <c r="V47" i="13"/>
  <c r="V44" i="13" s="1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60" i="13"/>
  <c r="I60" i="13"/>
  <c r="I59" i="13" s="1"/>
  <c r="K60" i="13"/>
  <c r="M60" i="13"/>
  <c r="O60" i="13"/>
  <c r="Q60" i="13"/>
  <c r="V60" i="13"/>
  <c r="V59" i="13" s="1"/>
  <c r="G61" i="13"/>
  <c r="I61" i="13"/>
  <c r="K61" i="13"/>
  <c r="M61" i="13"/>
  <c r="O61" i="13"/>
  <c r="O59" i="13" s="1"/>
  <c r="Q61" i="13"/>
  <c r="V61" i="13"/>
  <c r="G62" i="13"/>
  <c r="G59" i="13" s="1"/>
  <c r="I62" i="13"/>
  <c r="K62" i="13"/>
  <c r="O62" i="13"/>
  <c r="Q62" i="13"/>
  <c r="Q59" i="13" s="1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K59" i="13" s="1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9" i="13"/>
  <c r="M79" i="13" s="1"/>
  <c r="I79" i="13"/>
  <c r="I78" i="13" s="1"/>
  <c r="K79" i="13"/>
  <c r="O79" i="13"/>
  <c r="O78" i="13" s="1"/>
  <c r="Q79" i="13"/>
  <c r="V79" i="13"/>
  <c r="V78" i="13" s="1"/>
  <c r="G80" i="13"/>
  <c r="M80" i="13" s="1"/>
  <c r="I80" i="13"/>
  <c r="K80" i="13"/>
  <c r="K78" i="13" s="1"/>
  <c r="O80" i="13"/>
  <c r="Q80" i="13"/>
  <c r="V80" i="13"/>
  <c r="G81" i="13"/>
  <c r="G78" i="13" s="1"/>
  <c r="I81" i="13"/>
  <c r="K81" i="13"/>
  <c r="M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Q78" i="13" s="1"/>
  <c r="V83" i="13"/>
  <c r="G84" i="13"/>
  <c r="I84" i="13"/>
  <c r="K84" i="13"/>
  <c r="M84" i="13"/>
  <c r="O84" i="13"/>
  <c r="Q84" i="13"/>
  <c r="V84" i="13"/>
  <c r="G86" i="13"/>
  <c r="G85" i="13" s="1"/>
  <c r="I86" i="13"/>
  <c r="I85" i="13" s="1"/>
  <c r="K86" i="13"/>
  <c r="O86" i="13"/>
  <c r="Q86" i="13"/>
  <c r="Q85" i="13" s="1"/>
  <c r="V86" i="13"/>
  <c r="G87" i="13"/>
  <c r="M87" i="13" s="1"/>
  <c r="I87" i="13"/>
  <c r="K87" i="13"/>
  <c r="O87" i="13"/>
  <c r="Q87" i="13"/>
  <c r="V87" i="13"/>
  <c r="V85" i="13" s="1"/>
  <c r="G88" i="13"/>
  <c r="I88" i="13"/>
  <c r="K88" i="13"/>
  <c r="K85" i="13" s="1"/>
  <c r="M88" i="13"/>
  <c r="O88" i="13"/>
  <c r="Q88" i="13"/>
  <c r="V88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O85" i="13" s="1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7" i="13"/>
  <c r="I97" i="13"/>
  <c r="K97" i="13"/>
  <c r="M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AE111" i="13"/>
  <c r="AF111" i="13"/>
  <c r="G375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K14" i="12"/>
  <c r="M14" i="12"/>
  <c r="G15" i="12"/>
  <c r="I15" i="12"/>
  <c r="I14" i="12" s="1"/>
  <c r="K15" i="12"/>
  <c r="M15" i="12"/>
  <c r="O15" i="12"/>
  <c r="O14" i="12" s="1"/>
  <c r="Q15" i="12"/>
  <c r="Q14" i="12" s="1"/>
  <c r="V15" i="12"/>
  <c r="V14" i="12" s="1"/>
  <c r="G18" i="12"/>
  <c r="I18" i="12"/>
  <c r="I17" i="12" s="1"/>
  <c r="K18" i="12"/>
  <c r="M18" i="12"/>
  <c r="O18" i="12"/>
  <c r="Q18" i="12"/>
  <c r="V18" i="12"/>
  <c r="V17" i="12" s="1"/>
  <c r="G20" i="12"/>
  <c r="I20" i="12"/>
  <c r="K20" i="12"/>
  <c r="K17" i="12" s="1"/>
  <c r="M20" i="12"/>
  <c r="O20" i="12"/>
  <c r="O17" i="12" s="1"/>
  <c r="Q20" i="12"/>
  <c r="V20" i="12"/>
  <c r="G22" i="12"/>
  <c r="G17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5" i="12"/>
  <c r="M35" i="12" s="1"/>
  <c r="I35" i="12"/>
  <c r="K35" i="12"/>
  <c r="O35" i="12"/>
  <c r="Q35" i="12"/>
  <c r="Q17" i="12" s="1"/>
  <c r="V35" i="12"/>
  <c r="V37" i="12"/>
  <c r="G38" i="12"/>
  <c r="I38" i="12"/>
  <c r="K38" i="12"/>
  <c r="K37" i="12" s="1"/>
  <c r="M38" i="12"/>
  <c r="O38" i="12"/>
  <c r="O37" i="12" s="1"/>
  <c r="Q38" i="12"/>
  <c r="V38" i="12"/>
  <c r="G40" i="12"/>
  <c r="G37" i="12" s="1"/>
  <c r="I40" i="12"/>
  <c r="K40" i="12"/>
  <c r="O40" i="12"/>
  <c r="Q40" i="12"/>
  <c r="Q37" i="12" s="1"/>
  <c r="V40" i="12"/>
  <c r="G43" i="12"/>
  <c r="I43" i="12"/>
  <c r="I37" i="12" s="1"/>
  <c r="K43" i="12"/>
  <c r="M43" i="12"/>
  <c r="O43" i="12"/>
  <c r="Q43" i="12"/>
  <c r="V43" i="12"/>
  <c r="G45" i="12"/>
  <c r="K45" i="12"/>
  <c r="O45" i="12"/>
  <c r="Q45" i="12"/>
  <c r="G46" i="12"/>
  <c r="I46" i="12"/>
  <c r="I45" i="12" s="1"/>
  <c r="K46" i="12"/>
  <c r="M46" i="12"/>
  <c r="M45" i="12" s="1"/>
  <c r="O46" i="12"/>
  <c r="Q46" i="12"/>
  <c r="V46" i="12"/>
  <c r="V45" i="12" s="1"/>
  <c r="G48" i="12"/>
  <c r="G47" i="12" s="1"/>
  <c r="I48" i="12"/>
  <c r="K48" i="12"/>
  <c r="M48" i="12"/>
  <c r="O48" i="12"/>
  <c r="Q48" i="12"/>
  <c r="Q47" i="12" s="1"/>
  <c r="V48" i="12"/>
  <c r="G51" i="12"/>
  <c r="I51" i="12"/>
  <c r="K51" i="12"/>
  <c r="M51" i="12"/>
  <c r="O51" i="12"/>
  <c r="O47" i="12" s="1"/>
  <c r="Q51" i="12"/>
  <c r="V51" i="12"/>
  <c r="V47" i="12" s="1"/>
  <c r="G56" i="12"/>
  <c r="I56" i="12"/>
  <c r="K56" i="12"/>
  <c r="M56" i="12"/>
  <c r="O56" i="12"/>
  <c r="Q56" i="12"/>
  <c r="V56" i="12"/>
  <c r="G62" i="12"/>
  <c r="M62" i="12" s="1"/>
  <c r="I62" i="12"/>
  <c r="K62" i="12"/>
  <c r="O62" i="12"/>
  <c r="Q62" i="12"/>
  <c r="V62" i="12"/>
  <c r="G65" i="12"/>
  <c r="I65" i="12"/>
  <c r="I47" i="12" s="1"/>
  <c r="K65" i="12"/>
  <c r="M65" i="12"/>
  <c r="O65" i="12"/>
  <c r="Q65" i="12"/>
  <c r="V65" i="12"/>
  <c r="G69" i="12"/>
  <c r="M69" i="12" s="1"/>
  <c r="I69" i="12"/>
  <c r="K69" i="12"/>
  <c r="K47" i="12" s="1"/>
  <c r="O69" i="12"/>
  <c r="Q69" i="12"/>
  <c r="V69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80" i="12"/>
  <c r="I80" i="12"/>
  <c r="K80" i="12"/>
  <c r="M80" i="12"/>
  <c r="O80" i="12"/>
  <c r="Q80" i="12"/>
  <c r="V80" i="12"/>
  <c r="O83" i="12"/>
  <c r="G84" i="12"/>
  <c r="I84" i="12"/>
  <c r="I83" i="12" s="1"/>
  <c r="K84" i="12"/>
  <c r="K83" i="12" s="1"/>
  <c r="M84" i="12"/>
  <c r="O84" i="12"/>
  <c r="Q84" i="12"/>
  <c r="Q83" i="12" s="1"/>
  <c r="V84" i="12"/>
  <c r="G87" i="12"/>
  <c r="G83" i="12" s="1"/>
  <c r="I87" i="12"/>
  <c r="K87" i="12"/>
  <c r="O87" i="12"/>
  <c r="Q87" i="12"/>
  <c r="V87" i="12"/>
  <c r="V83" i="12" s="1"/>
  <c r="G89" i="12"/>
  <c r="I89" i="12"/>
  <c r="K89" i="12"/>
  <c r="M89" i="12"/>
  <c r="O89" i="12"/>
  <c r="Q89" i="12"/>
  <c r="V89" i="12"/>
  <c r="G93" i="12"/>
  <c r="G94" i="12"/>
  <c r="I94" i="12"/>
  <c r="I93" i="12" s="1"/>
  <c r="K94" i="12"/>
  <c r="M94" i="12"/>
  <c r="O94" i="12"/>
  <c r="Q94" i="12"/>
  <c r="Q93" i="12" s="1"/>
  <c r="V94" i="12"/>
  <c r="V93" i="12" s="1"/>
  <c r="G97" i="12"/>
  <c r="M97" i="12" s="1"/>
  <c r="I97" i="12"/>
  <c r="K97" i="12"/>
  <c r="K93" i="12" s="1"/>
  <c r="O97" i="12"/>
  <c r="O93" i="12" s="1"/>
  <c r="Q97" i="12"/>
  <c r="V97" i="12"/>
  <c r="K98" i="12"/>
  <c r="Q98" i="12"/>
  <c r="G99" i="12"/>
  <c r="G98" i="12" s="1"/>
  <c r="I99" i="12"/>
  <c r="I98" i="12" s="1"/>
  <c r="K99" i="12"/>
  <c r="O99" i="12"/>
  <c r="O98" i="12" s="1"/>
  <c r="Q99" i="12"/>
  <c r="V99" i="12"/>
  <c r="V98" i="12" s="1"/>
  <c r="Q100" i="12"/>
  <c r="G101" i="12"/>
  <c r="G100" i="12" s="1"/>
  <c r="I101" i="12"/>
  <c r="K101" i="12"/>
  <c r="K100" i="12" s="1"/>
  <c r="O101" i="12"/>
  <c r="Q101" i="12"/>
  <c r="V101" i="12"/>
  <c r="V100" i="12" s="1"/>
  <c r="G106" i="12"/>
  <c r="I106" i="12"/>
  <c r="I100" i="12" s="1"/>
  <c r="K106" i="12"/>
  <c r="M106" i="12"/>
  <c r="O106" i="12"/>
  <c r="Q106" i="12"/>
  <c r="V106" i="12"/>
  <c r="G107" i="12"/>
  <c r="M107" i="12" s="1"/>
  <c r="I107" i="12"/>
  <c r="K107" i="12"/>
  <c r="O107" i="12"/>
  <c r="O100" i="12" s="1"/>
  <c r="Q107" i="12"/>
  <c r="V107" i="12"/>
  <c r="G108" i="12"/>
  <c r="I108" i="12"/>
  <c r="K108" i="12"/>
  <c r="M108" i="12"/>
  <c r="O108" i="12"/>
  <c r="Q108" i="12"/>
  <c r="V108" i="12"/>
  <c r="I109" i="12"/>
  <c r="K109" i="12"/>
  <c r="O109" i="12"/>
  <c r="V109" i="12"/>
  <c r="G110" i="12"/>
  <c r="G109" i="12" s="1"/>
  <c r="I110" i="12"/>
  <c r="K110" i="12"/>
  <c r="M110" i="12"/>
  <c r="M109" i="12" s="1"/>
  <c r="O110" i="12"/>
  <c r="Q110" i="12"/>
  <c r="Q109" i="12" s="1"/>
  <c r="V110" i="12"/>
  <c r="G114" i="12"/>
  <c r="M114" i="12"/>
  <c r="O114" i="12"/>
  <c r="V114" i="12"/>
  <c r="G115" i="12"/>
  <c r="I115" i="12"/>
  <c r="I114" i="12" s="1"/>
  <c r="K115" i="12"/>
  <c r="K114" i="12" s="1"/>
  <c r="M115" i="12"/>
  <c r="O115" i="12"/>
  <c r="Q115" i="12"/>
  <c r="Q114" i="12" s="1"/>
  <c r="V115" i="12"/>
  <c r="G117" i="12"/>
  <c r="I117" i="12"/>
  <c r="I116" i="12" s="1"/>
  <c r="K117" i="12"/>
  <c r="M117" i="12"/>
  <c r="O117" i="12"/>
  <c r="O116" i="12" s="1"/>
  <c r="Q117" i="12"/>
  <c r="V117" i="12"/>
  <c r="G119" i="12"/>
  <c r="G116" i="12" s="1"/>
  <c r="I119" i="12"/>
  <c r="K119" i="12"/>
  <c r="K116" i="12" s="1"/>
  <c r="O119" i="12"/>
  <c r="Q119" i="12"/>
  <c r="V119" i="12"/>
  <c r="G121" i="12"/>
  <c r="I121" i="12"/>
  <c r="K121" i="12"/>
  <c r="M121" i="12"/>
  <c r="O121" i="12"/>
  <c r="Q121" i="12"/>
  <c r="Q116" i="12" s="1"/>
  <c r="V121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31" i="12"/>
  <c r="M131" i="12" s="1"/>
  <c r="I131" i="12"/>
  <c r="K131" i="12"/>
  <c r="O131" i="12"/>
  <c r="Q131" i="12"/>
  <c r="V131" i="12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V116" i="12" s="1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59" i="12"/>
  <c r="I159" i="12"/>
  <c r="K159" i="12"/>
  <c r="M159" i="12"/>
  <c r="O159" i="12"/>
  <c r="Q159" i="12"/>
  <c r="V159" i="12"/>
  <c r="G164" i="12"/>
  <c r="G165" i="12"/>
  <c r="I165" i="12"/>
  <c r="I164" i="12" s="1"/>
  <c r="K165" i="12"/>
  <c r="M165" i="12"/>
  <c r="O165" i="12"/>
  <c r="Q165" i="12"/>
  <c r="Q164" i="12" s="1"/>
  <c r="V165" i="12"/>
  <c r="V164" i="12" s="1"/>
  <c r="G167" i="12"/>
  <c r="M167" i="12" s="1"/>
  <c r="I167" i="12"/>
  <c r="K167" i="12"/>
  <c r="K164" i="12" s="1"/>
  <c r="O167" i="12"/>
  <c r="O164" i="12" s="1"/>
  <c r="Q167" i="12"/>
  <c r="V167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7" i="12"/>
  <c r="M177" i="12" s="1"/>
  <c r="M176" i="12" s="1"/>
  <c r="I177" i="12"/>
  <c r="K177" i="12"/>
  <c r="K176" i="12" s="1"/>
  <c r="O177" i="12"/>
  <c r="O176" i="12" s="1"/>
  <c r="Q177" i="12"/>
  <c r="Q176" i="12" s="1"/>
  <c r="V177" i="12"/>
  <c r="G180" i="12"/>
  <c r="I180" i="12"/>
  <c r="I176" i="12" s="1"/>
  <c r="K180" i="12"/>
  <c r="M180" i="12"/>
  <c r="O180" i="12"/>
  <c r="Q180" i="12"/>
  <c r="V180" i="12"/>
  <c r="G183" i="12"/>
  <c r="M183" i="12" s="1"/>
  <c r="I183" i="12"/>
  <c r="K183" i="12"/>
  <c r="O183" i="12"/>
  <c r="Q183" i="12"/>
  <c r="V183" i="12"/>
  <c r="V176" i="12" s="1"/>
  <c r="G186" i="12"/>
  <c r="I186" i="12"/>
  <c r="K186" i="12"/>
  <c r="M186" i="12"/>
  <c r="O186" i="12"/>
  <c r="Q186" i="12"/>
  <c r="V186" i="12"/>
  <c r="G189" i="12"/>
  <c r="M189" i="12" s="1"/>
  <c r="I189" i="12"/>
  <c r="K189" i="12"/>
  <c r="O189" i="12"/>
  <c r="Q189" i="12"/>
  <c r="V189" i="12"/>
  <c r="Q190" i="12"/>
  <c r="G191" i="12"/>
  <c r="G190" i="12" s="1"/>
  <c r="I191" i="12"/>
  <c r="K191" i="12"/>
  <c r="K190" i="12" s="1"/>
  <c r="O191" i="12"/>
  <c r="Q191" i="12"/>
  <c r="V191" i="12"/>
  <c r="V190" i="12" s="1"/>
  <c r="G193" i="12"/>
  <c r="I193" i="12"/>
  <c r="I190" i="12" s="1"/>
  <c r="K193" i="12"/>
  <c r="M193" i="12"/>
  <c r="O193" i="12"/>
  <c r="Q193" i="12"/>
  <c r="V193" i="12"/>
  <c r="G195" i="12"/>
  <c r="M195" i="12" s="1"/>
  <c r="I195" i="12"/>
  <c r="K195" i="12"/>
  <c r="O195" i="12"/>
  <c r="O190" i="12" s="1"/>
  <c r="Q195" i="12"/>
  <c r="V195" i="12"/>
  <c r="G197" i="12"/>
  <c r="M197" i="12" s="1"/>
  <c r="I197" i="12"/>
  <c r="K197" i="12"/>
  <c r="K196" i="12" s="1"/>
  <c r="O197" i="12"/>
  <c r="O196" i="12" s="1"/>
  <c r="Q197" i="12"/>
  <c r="V197" i="12"/>
  <c r="V196" i="12" s="1"/>
  <c r="G205" i="12"/>
  <c r="I205" i="12"/>
  <c r="K205" i="12"/>
  <c r="M205" i="12"/>
  <c r="O205" i="12"/>
  <c r="Q205" i="12"/>
  <c r="Q196" i="12" s="1"/>
  <c r="V205" i="12"/>
  <c r="G212" i="12"/>
  <c r="I212" i="12"/>
  <c r="K212" i="12"/>
  <c r="M212" i="12"/>
  <c r="O212" i="12"/>
  <c r="Q212" i="12"/>
  <c r="V212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9" i="12"/>
  <c r="I219" i="12"/>
  <c r="K219" i="12"/>
  <c r="M219" i="12"/>
  <c r="O219" i="12"/>
  <c r="Q219" i="12"/>
  <c r="V219" i="12"/>
  <c r="G220" i="12"/>
  <c r="M220" i="12" s="1"/>
  <c r="I220" i="12"/>
  <c r="K220" i="12"/>
  <c r="O220" i="12"/>
  <c r="Q220" i="12"/>
  <c r="V220" i="12"/>
  <c r="G223" i="12"/>
  <c r="M223" i="12" s="1"/>
  <c r="I223" i="12"/>
  <c r="I196" i="12" s="1"/>
  <c r="K223" i="12"/>
  <c r="O223" i="12"/>
  <c r="Q223" i="12"/>
  <c r="V223" i="12"/>
  <c r="G226" i="12"/>
  <c r="M226" i="12" s="1"/>
  <c r="I226" i="12"/>
  <c r="K226" i="12"/>
  <c r="O226" i="12"/>
  <c r="Q226" i="12"/>
  <c r="V226" i="12"/>
  <c r="G229" i="12"/>
  <c r="I229" i="12"/>
  <c r="K229" i="12"/>
  <c r="M229" i="12"/>
  <c r="O229" i="12"/>
  <c r="Q229" i="12"/>
  <c r="V229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4" i="12"/>
  <c r="I234" i="12"/>
  <c r="K234" i="12"/>
  <c r="M234" i="12"/>
  <c r="O234" i="12"/>
  <c r="Q234" i="12"/>
  <c r="V234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G243" i="12"/>
  <c r="M243" i="12" s="1"/>
  <c r="I243" i="12"/>
  <c r="K243" i="12"/>
  <c r="O243" i="12"/>
  <c r="Q243" i="12"/>
  <c r="V243" i="12"/>
  <c r="K245" i="12"/>
  <c r="M245" i="12"/>
  <c r="Q245" i="12"/>
  <c r="G246" i="12"/>
  <c r="G245" i="12" s="1"/>
  <c r="I246" i="12"/>
  <c r="I245" i="12" s="1"/>
  <c r="K246" i="12"/>
  <c r="M246" i="12"/>
  <c r="O246" i="12"/>
  <c r="O245" i="12" s="1"/>
  <c r="Q246" i="12"/>
  <c r="V246" i="12"/>
  <c r="V245" i="12" s="1"/>
  <c r="G250" i="12"/>
  <c r="G249" i="12" s="1"/>
  <c r="I250" i="12"/>
  <c r="K250" i="12"/>
  <c r="K249" i="12" s="1"/>
  <c r="O250" i="12"/>
  <c r="Q250" i="12"/>
  <c r="V250" i="12"/>
  <c r="V249" i="12" s="1"/>
  <c r="G252" i="12"/>
  <c r="I252" i="12"/>
  <c r="I249" i="12" s="1"/>
  <c r="K252" i="12"/>
  <c r="M252" i="12"/>
  <c r="O252" i="12"/>
  <c r="Q252" i="12"/>
  <c r="V252" i="12"/>
  <c r="G254" i="12"/>
  <c r="M254" i="12" s="1"/>
  <c r="I254" i="12"/>
  <c r="K254" i="12"/>
  <c r="O254" i="12"/>
  <c r="Q254" i="12"/>
  <c r="V254" i="12"/>
  <c r="G259" i="12"/>
  <c r="M259" i="12" s="1"/>
  <c r="I259" i="12"/>
  <c r="K259" i="12"/>
  <c r="O259" i="12"/>
  <c r="Q259" i="12"/>
  <c r="V259" i="12"/>
  <c r="G262" i="12"/>
  <c r="I262" i="12"/>
  <c r="K262" i="12"/>
  <c r="M262" i="12"/>
  <c r="O262" i="12"/>
  <c r="Q262" i="12"/>
  <c r="V262" i="12"/>
  <c r="G264" i="12"/>
  <c r="I264" i="12"/>
  <c r="K264" i="12"/>
  <c r="M264" i="12"/>
  <c r="O264" i="12"/>
  <c r="Q264" i="12"/>
  <c r="V264" i="12"/>
  <c r="G265" i="12"/>
  <c r="I265" i="12"/>
  <c r="K265" i="12"/>
  <c r="M265" i="12"/>
  <c r="O265" i="12"/>
  <c r="O249" i="12" s="1"/>
  <c r="Q265" i="12"/>
  <c r="V265" i="12"/>
  <c r="G266" i="12"/>
  <c r="M266" i="12" s="1"/>
  <c r="I266" i="12"/>
  <c r="K266" i="12"/>
  <c r="O266" i="12"/>
  <c r="Q266" i="12"/>
  <c r="Q249" i="12" s="1"/>
  <c r="V266" i="12"/>
  <c r="G268" i="12"/>
  <c r="M268" i="12" s="1"/>
  <c r="I268" i="12"/>
  <c r="K268" i="12"/>
  <c r="O268" i="12"/>
  <c r="Q268" i="12"/>
  <c r="V268" i="12"/>
  <c r="G270" i="12"/>
  <c r="I270" i="12"/>
  <c r="K270" i="12"/>
  <c r="M270" i="12"/>
  <c r="O270" i="12"/>
  <c r="Q270" i="12"/>
  <c r="V270" i="12"/>
  <c r="G272" i="12"/>
  <c r="G273" i="12"/>
  <c r="M273" i="12" s="1"/>
  <c r="M272" i="12" s="1"/>
  <c r="I273" i="12"/>
  <c r="I272" i="12" s="1"/>
  <c r="K273" i="12"/>
  <c r="O273" i="12"/>
  <c r="Q273" i="12"/>
  <c r="Q272" i="12" s="1"/>
  <c r="V273" i="12"/>
  <c r="V272" i="12" s="1"/>
  <c r="G276" i="12"/>
  <c r="M276" i="12" s="1"/>
  <c r="I276" i="12"/>
  <c r="K276" i="12"/>
  <c r="K272" i="12" s="1"/>
  <c r="O276" i="12"/>
  <c r="O272" i="12" s="1"/>
  <c r="Q276" i="12"/>
  <c r="V276" i="12"/>
  <c r="G277" i="12"/>
  <c r="I277" i="12"/>
  <c r="K277" i="12"/>
  <c r="M277" i="12"/>
  <c r="O277" i="12"/>
  <c r="Q277" i="12"/>
  <c r="V277" i="12"/>
  <c r="G279" i="12"/>
  <c r="M279" i="12" s="1"/>
  <c r="I279" i="12"/>
  <c r="I278" i="12" s="1"/>
  <c r="K279" i="12"/>
  <c r="K278" i="12" s="1"/>
  <c r="O279" i="12"/>
  <c r="Q279" i="12"/>
  <c r="Q278" i="12" s="1"/>
  <c r="V279" i="12"/>
  <c r="G281" i="12"/>
  <c r="M281" i="12" s="1"/>
  <c r="I281" i="12"/>
  <c r="K281" i="12"/>
  <c r="O281" i="12"/>
  <c r="Q281" i="12"/>
  <c r="V281" i="12"/>
  <c r="V278" i="12" s="1"/>
  <c r="G282" i="12"/>
  <c r="I282" i="12"/>
  <c r="K282" i="12"/>
  <c r="M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M286" i="12" s="1"/>
  <c r="I286" i="12"/>
  <c r="K286" i="12"/>
  <c r="O286" i="12"/>
  <c r="Q286" i="12"/>
  <c r="V286" i="12"/>
  <c r="G290" i="12"/>
  <c r="M290" i="12" s="1"/>
  <c r="I290" i="12"/>
  <c r="K290" i="12"/>
  <c r="O290" i="12"/>
  <c r="Q290" i="12"/>
  <c r="V290" i="12"/>
  <c r="G293" i="12"/>
  <c r="I293" i="12"/>
  <c r="K293" i="12"/>
  <c r="M293" i="12"/>
  <c r="O293" i="12"/>
  <c r="Q293" i="12"/>
  <c r="V293" i="12"/>
  <c r="G298" i="12"/>
  <c r="I298" i="12"/>
  <c r="K298" i="12"/>
  <c r="M298" i="12"/>
  <c r="O298" i="12"/>
  <c r="O278" i="12" s="1"/>
  <c r="Q298" i="12"/>
  <c r="V298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2" i="12"/>
  <c r="I302" i="12"/>
  <c r="K302" i="12"/>
  <c r="M302" i="12"/>
  <c r="O302" i="12"/>
  <c r="Q302" i="12"/>
  <c r="V302" i="12"/>
  <c r="G305" i="12"/>
  <c r="M305" i="12" s="1"/>
  <c r="I305" i="12"/>
  <c r="K305" i="12"/>
  <c r="O305" i="12"/>
  <c r="Q305" i="12"/>
  <c r="V305" i="12"/>
  <c r="G306" i="12"/>
  <c r="I306" i="12"/>
  <c r="G307" i="12"/>
  <c r="M307" i="12" s="1"/>
  <c r="I307" i="12"/>
  <c r="K307" i="12"/>
  <c r="K306" i="12" s="1"/>
  <c r="O307" i="12"/>
  <c r="O306" i="12" s="1"/>
  <c r="Q307" i="12"/>
  <c r="V307" i="12"/>
  <c r="V306" i="12" s="1"/>
  <c r="G309" i="12"/>
  <c r="I309" i="12"/>
  <c r="K309" i="12"/>
  <c r="M309" i="12"/>
  <c r="O309" i="12"/>
  <c r="Q309" i="12"/>
  <c r="V309" i="12"/>
  <c r="G311" i="12"/>
  <c r="I311" i="12"/>
  <c r="K311" i="12"/>
  <c r="M311" i="12"/>
  <c r="O311" i="12"/>
  <c r="Q311" i="12"/>
  <c r="V311" i="12"/>
  <c r="G312" i="12"/>
  <c r="I312" i="12"/>
  <c r="K312" i="12"/>
  <c r="M312" i="12"/>
  <c r="O312" i="12"/>
  <c r="Q312" i="12"/>
  <c r="Q306" i="12" s="1"/>
  <c r="V312" i="12"/>
  <c r="G315" i="12"/>
  <c r="M315" i="12" s="1"/>
  <c r="I315" i="12"/>
  <c r="K315" i="12"/>
  <c r="O315" i="12"/>
  <c r="Q315" i="12"/>
  <c r="V315" i="12"/>
  <c r="G318" i="12"/>
  <c r="I318" i="12"/>
  <c r="K318" i="12"/>
  <c r="M318" i="12"/>
  <c r="O318" i="12"/>
  <c r="Q318" i="12"/>
  <c r="V318" i="12"/>
  <c r="G319" i="12"/>
  <c r="O319" i="12"/>
  <c r="G320" i="12"/>
  <c r="M320" i="12" s="1"/>
  <c r="I320" i="12"/>
  <c r="I319" i="12" s="1"/>
  <c r="K320" i="12"/>
  <c r="O320" i="12"/>
  <c r="Q320" i="12"/>
  <c r="Q319" i="12" s="1"/>
  <c r="V320" i="12"/>
  <c r="V319" i="12" s="1"/>
  <c r="G324" i="12"/>
  <c r="M324" i="12" s="1"/>
  <c r="I324" i="12"/>
  <c r="K324" i="12"/>
  <c r="K319" i="12" s="1"/>
  <c r="O324" i="12"/>
  <c r="Q324" i="12"/>
  <c r="V324" i="12"/>
  <c r="K328" i="12"/>
  <c r="G329" i="12"/>
  <c r="G328" i="12" s="1"/>
  <c r="I329" i="12"/>
  <c r="I328" i="12" s="1"/>
  <c r="K329" i="12"/>
  <c r="M329" i="12"/>
  <c r="O329" i="12"/>
  <c r="O328" i="12" s="1"/>
  <c r="Q329" i="12"/>
  <c r="V329" i="12"/>
  <c r="V328" i="12" s="1"/>
  <c r="G337" i="12"/>
  <c r="M337" i="12" s="1"/>
  <c r="M328" i="12" s="1"/>
  <c r="I337" i="12"/>
  <c r="K337" i="12"/>
  <c r="O337" i="12"/>
  <c r="Q337" i="12"/>
  <c r="Q328" i="12" s="1"/>
  <c r="V337" i="12"/>
  <c r="Q338" i="12"/>
  <c r="V338" i="12"/>
  <c r="G339" i="12"/>
  <c r="I339" i="12"/>
  <c r="I338" i="12" s="1"/>
  <c r="K339" i="12"/>
  <c r="M339" i="12"/>
  <c r="O339" i="12"/>
  <c r="O338" i="12" s="1"/>
  <c r="Q339" i="12"/>
  <c r="V339" i="12"/>
  <c r="G343" i="12"/>
  <c r="G338" i="12" s="1"/>
  <c r="I343" i="12"/>
  <c r="K343" i="12"/>
  <c r="K338" i="12" s="1"/>
  <c r="O343" i="12"/>
  <c r="Q343" i="12"/>
  <c r="V343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4" i="12"/>
  <c r="I354" i="12"/>
  <c r="K354" i="12"/>
  <c r="M354" i="12"/>
  <c r="O354" i="12"/>
  <c r="Q354" i="12"/>
  <c r="V354" i="12"/>
  <c r="O355" i="12"/>
  <c r="G356" i="12"/>
  <c r="M356" i="12" s="1"/>
  <c r="I356" i="12"/>
  <c r="I355" i="12" s="1"/>
  <c r="K356" i="12"/>
  <c r="K355" i="12" s="1"/>
  <c r="O356" i="12"/>
  <c r="Q356" i="12"/>
  <c r="Q355" i="12" s="1"/>
  <c r="V356" i="12"/>
  <c r="G357" i="12"/>
  <c r="G355" i="12" s="1"/>
  <c r="I357" i="12"/>
  <c r="K357" i="12"/>
  <c r="O357" i="12"/>
  <c r="Q357" i="12"/>
  <c r="V357" i="12"/>
  <c r="V355" i="12" s="1"/>
  <c r="G358" i="12"/>
  <c r="I358" i="12"/>
  <c r="K358" i="12"/>
  <c r="M358" i="12"/>
  <c r="O358" i="12"/>
  <c r="Q358" i="12"/>
  <c r="V358" i="12"/>
  <c r="G359" i="12"/>
  <c r="M359" i="12" s="1"/>
  <c r="I359" i="12"/>
  <c r="K359" i="12"/>
  <c r="O359" i="12"/>
  <c r="Q359" i="12"/>
  <c r="V359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K364" i="12"/>
  <c r="G365" i="12"/>
  <c r="G364" i="12" s="1"/>
  <c r="I365" i="12"/>
  <c r="I364" i="12" s="1"/>
  <c r="K365" i="12"/>
  <c r="M365" i="12"/>
  <c r="O365" i="12"/>
  <c r="O364" i="12" s="1"/>
  <c r="Q365" i="12"/>
  <c r="V365" i="12"/>
  <c r="V364" i="12" s="1"/>
  <c r="G366" i="12"/>
  <c r="M366" i="12" s="1"/>
  <c r="M364" i="12" s="1"/>
  <c r="I366" i="12"/>
  <c r="K366" i="12"/>
  <c r="O366" i="12"/>
  <c r="Q366" i="12"/>
  <c r="Q364" i="12" s="1"/>
  <c r="V366" i="12"/>
  <c r="G367" i="12"/>
  <c r="M367" i="12" s="1"/>
  <c r="I367" i="12"/>
  <c r="K367" i="12"/>
  <c r="O367" i="12"/>
  <c r="Q367" i="12"/>
  <c r="V367" i="12"/>
  <c r="V368" i="12"/>
  <c r="G369" i="12"/>
  <c r="M369" i="12" s="1"/>
  <c r="I369" i="12"/>
  <c r="K369" i="12"/>
  <c r="K368" i="12" s="1"/>
  <c r="O369" i="12"/>
  <c r="O368" i="12" s="1"/>
  <c r="Q369" i="12"/>
  <c r="Q368" i="12" s="1"/>
  <c r="V369" i="12"/>
  <c r="G370" i="12"/>
  <c r="M370" i="12" s="1"/>
  <c r="I370" i="12"/>
  <c r="I368" i="12" s="1"/>
  <c r="K370" i="12"/>
  <c r="O370" i="12"/>
  <c r="Q370" i="12"/>
  <c r="V370" i="12"/>
  <c r="G371" i="12"/>
  <c r="I371" i="12"/>
  <c r="K371" i="12"/>
  <c r="M371" i="12"/>
  <c r="O371" i="12"/>
  <c r="Q371" i="12"/>
  <c r="V371" i="12"/>
  <c r="G372" i="12"/>
  <c r="I372" i="12"/>
  <c r="K372" i="12"/>
  <c r="M372" i="12"/>
  <c r="O372" i="12"/>
  <c r="Q372" i="12"/>
  <c r="V372" i="12"/>
  <c r="G373" i="12"/>
  <c r="I373" i="12"/>
  <c r="K373" i="12"/>
  <c r="M373" i="12"/>
  <c r="O373" i="12"/>
  <c r="Q373" i="12"/>
  <c r="V373" i="12"/>
  <c r="AE375" i="12"/>
  <c r="AF375" i="12"/>
  <c r="I20" i="1"/>
  <c r="I19" i="1"/>
  <c r="I18" i="1"/>
  <c r="I17" i="1"/>
  <c r="F44" i="1"/>
  <c r="G23" i="1" s="1"/>
  <c r="G44" i="1"/>
  <c r="G25" i="1" s="1"/>
  <c r="A25" i="1" s="1"/>
  <c r="A26" i="1" s="1"/>
  <c r="G26" i="1" s="1"/>
  <c r="H42" i="1"/>
  <c r="I42" i="1" s="1"/>
  <c r="H40" i="1"/>
  <c r="I40" i="1" s="1"/>
  <c r="H39" i="1"/>
  <c r="H44" i="1" s="1"/>
  <c r="I16" i="1" l="1"/>
  <c r="I21" i="1" s="1"/>
  <c r="I84" i="1"/>
  <c r="J82" i="1" s="1"/>
  <c r="H41" i="1"/>
  <c r="I41" i="1" s="1"/>
  <c r="A23" i="1"/>
  <c r="A24" i="1" s="1"/>
  <c r="G24" i="1" s="1"/>
  <c r="A27" i="1" s="1"/>
  <c r="A29" i="1" s="1"/>
  <c r="G29" i="1" s="1"/>
  <c r="G27" i="1" s="1"/>
  <c r="G28" i="1"/>
  <c r="M11" i="14"/>
  <c r="G11" i="14"/>
  <c r="M78" i="13"/>
  <c r="M86" i="13"/>
  <c r="M85" i="13" s="1"/>
  <c r="M62" i="13"/>
  <c r="M59" i="13" s="1"/>
  <c r="M46" i="13"/>
  <c r="M44" i="13" s="1"/>
  <c r="M35" i="13"/>
  <c r="M32" i="13" s="1"/>
  <c r="M9" i="13"/>
  <c r="M8" i="13" s="1"/>
  <c r="M306" i="12"/>
  <c r="M196" i="12"/>
  <c r="M164" i="12"/>
  <c r="M116" i="12"/>
  <c r="M47" i="12"/>
  <c r="M319" i="12"/>
  <c r="M278" i="12"/>
  <c r="M368" i="12"/>
  <c r="M338" i="12"/>
  <c r="M93" i="12"/>
  <c r="G368" i="12"/>
  <c r="G176" i="12"/>
  <c r="G196" i="12"/>
  <c r="M99" i="12"/>
  <c r="M98" i="12" s="1"/>
  <c r="M357" i="12"/>
  <c r="M355" i="12" s="1"/>
  <c r="M250" i="12"/>
  <c r="M249" i="12" s="1"/>
  <c r="M191" i="12"/>
  <c r="M190" i="12" s="1"/>
  <c r="M101" i="12"/>
  <c r="M100" i="12" s="1"/>
  <c r="M87" i="12"/>
  <c r="M83" i="12" s="1"/>
  <c r="M40" i="12"/>
  <c r="M37" i="12" s="1"/>
  <c r="M22" i="12"/>
  <c r="M17" i="12" s="1"/>
  <c r="G278" i="12"/>
  <c r="M343" i="12"/>
  <c r="M119" i="12"/>
  <c r="I39" i="1"/>
  <c r="I44" i="1" s="1"/>
  <c r="J28" i="1"/>
  <c r="J26" i="1"/>
  <c r="G38" i="1"/>
  <c r="F38" i="1"/>
  <c r="J23" i="1"/>
  <c r="J24" i="1"/>
  <c r="J25" i="1"/>
  <c r="J27" i="1"/>
  <c r="E24" i="1"/>
  <c r="E26" i="1"/>
  <c r="J53" i="1" l="1"/>
  <c r="J62" i="1"/>
  <c r="J75" i="1"/>
  <c r="J57" i="1"/>
  <c r="J58" i="1"/>
  <c r="J80" i="1"/>
  <c r="J71" i="1"/>
  <c r="J81" i="1"/>
  <c r="J64" i="1"/>
  <c r="J63" i="1"/>
  <c r="J54" i="1"/>
  <c r="J72" i="1"/>
  <c r="J67" i="1"/>
  <c r="J74" i="1"/>
  <c r="J73" i="1"/>
  <c r="J52" i="1"/>
  <c r="J55" i="1"/>
  <c r="J78" i="1"/>
  <c r="J77" i="1"/>
  <c r="J56" i="1"/>
  <c r="J59" i="1"/>
  <c r="J70" i="1"/>
  <c r="J65" i="1"/>
  <c r="J83" i="1"/>
  <c r="J51" i="1"/>
  <c r="J66" i="1"/>
  <c r="J61" i="1"/>
  <c r="J79" i="1"/>
  <c r="J69" i="1"/>
  <c r="J76" i="1"/>
  <c r="J68" i="1"/>
  <c r="J60" i="1"/>
  <c r="J41" i="1"/>
  <c r="J43" i="1"/>
  <c r="J42" i="1"/>
  <c r="J40" i="1"/>
  <c r="J39" i="1"/>
  <c r="J44" i="1" s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Matulová</author>
  </authors>
  <commentList>
    <comment ref="S6" authorId="0" shapeId="0" xr:uid="{73457A22-A157-42DF-A69B-CED72E1507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5790AD-0519-41A1-93EC-E9F7533AA6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Matulová</author>
  </authors>
  <commentList>
    <comment ref="S6" authorId="0" shapeId="0" xr:uid="{5312D86D-52EB-429B-B32C-485569FED7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4BB6FD-7CFF-4C0F-A8BC-51A07D63E9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Matulová</author>
  </authors>
  <commentList>
    <comment ref="S6" authorId="0" shapeId="0" xr:uid="{29DE97BD-5765-4470-88B0-D2B3BFD9AD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778DE6-1ADA-4A89-96CB-3479CAB513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<sst xmlns="http://schemas.openxmlformats.org/spreadsheetml/2006/main" count="3188" uniqueCount="1000">
  <si>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</si>
  <si>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</si>
  <si>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</si>
  <si>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</si>
  <si>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</si>
  <si>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</si>
  <si>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</si>
  <si>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</si>
  <si>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</si>
  <si>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</si>
  <si>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</si>
  <si>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</si>
  <si>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</si>
  <si>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</si>
  <si>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</si>
  <si>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</si>
  <si>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</si>
  <si>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</si>
  <si>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</si>
  <si>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</si>
  <si>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</si>
  <si>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</si>
  <si>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</si>
  <si>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</si>
  <si>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</si>
  <si>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</si>
  <si>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</si>
  <si>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</si>
  <si>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</si>
  <si>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</si>
  <si>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</si>
  <si>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</si>
  <si>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</si>
  <si>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</si>
  <si>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</si>
  <si>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</si>
  <si>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</si>
  <si>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</si>
  <si>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</si>
  <si>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</si>
  <si>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</si>
  <si>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</si>
  <si>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</si>
  <si>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33</t>
  </si>
  <si>
    <t>Střední škola chovu koní a jezdectví Kladruby nad Labem, rekonstrukce  a vybavení odborné učebny</t>
  </si>
  <si>
    <t>Stavba</t>
  </si>
  <si>
    <t>1</t>
  </si>
  <si>
    <t>Odborná učebna</t>
  </si>
  <si>
    <t>01</t>
  </si>
  <si>
    <t>Stavební práce</t>
  </si>
  <si>
    <t>02</t>
  </si>
  <si>
    <t>Zdravotní instalace a ústřední vytápění</t>
  </si>
  <si>
    <t>03</t>
  </si>
  <si>
    <t>Elektroinstalace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</si>
  <si>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</si>
  <si>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</si>
  <si>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</si>
  <si>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</si>
  <si>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</si>
  <si>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</si>
  <si>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</si>
  <si>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</si>
  <si>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</si>
  <si>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</si>
  <si>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</si>
  <si>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</si>
  <si>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</si>
  <si>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</si>
  <si>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</si>
  <si>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</si>
  <si>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</si>
  <si>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</si>
  <si>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</si>
  <si>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</si>
  <si>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</si>
  <si>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</si>
  <si>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</si>
  <si>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</si>
  <si>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</si>
  <si>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</si>
  <si>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</si>
  <si>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</si>
  <si>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</si>
  <si>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</si>
  <si>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</si>
  <si>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</si>
  <si>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</si>
  <si>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</si>
  <si>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</si>
  <si>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</si>
  <si>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</si>
  <si>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</si>
  <si>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</si>
  <si>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</si>
  <si>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</si>
  <si>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</si>
  <si>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</si>
  <si>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</si>
  <si>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</si>
  <si>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</si>
  <si>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</si>
  <si>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</si>
  <si>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</si>
  <si>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</si>
  <si>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</si>
  <si>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</si>
  <si>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</si>
  <si>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</si>
  <si>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</si>
  <si>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</si>
  <si>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</si>
  <si>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</si>
  <si>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</si>
  <si>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</si>
  <si>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</si>
  <si>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</si>
  <si>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</si>
  <si>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</si>
  <si>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</si>
  <si>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</si>
  <si>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</si>
  <si>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</si>
  <si>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</si>
  <si>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</si>
  <si>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</si>
  <si>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</si>
  <si>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</si>
  <si>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</si>
  <si>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</si>
  <si>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</si>
  <si>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</si>
  <si>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</si>
  <si>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</si>
  <si>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</si>
  <si>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</si>
  <si>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</si>
  <si>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</si>
  <si>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</si>
  <si>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</si>
  <si>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</si>
  <si>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</si>
  <si>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</si>
  <si>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</si>
  <si>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</si>
  <si>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</si>
  <si>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</si>
  <si>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</si>
  <si>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</si>
  <si>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</si>
  <si>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</si>
  <si>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</si>
  <si>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</si>
  <si>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19/ I</t>
  </si>
  <si>
    <t>Práce</t>
  </si>
  <si>
    <t>POL1_</t>
  </si>
  <si>
    <t>pod zámkovou dlažbu : 9*0,2</t>
  </si>
  <si>
    <t>VV</t>
  </si>
  <si>
    <t>výkop šachet : 2*(0,6*0,6*0,6)</t>
  </si>
  <si>
    <t>175101101RT2</t>
  </si>
  <si>
    <t>Obsyp potrubí bez prohození sypaniny s dodáním štěrkopísku frakce 0 - 22 mm</t>
  </si>
  <si>
    <t>0,4*0,5*9</t>
  </si>
  <si>
    <t>279311921R00</t>
  </si>
  <si>
    <t>Beton základových zdí prostý C 20/25</t>
  </si>
  <si>
    <t>šachty : 2*(2*(0,5*0,1*0,6)+2*(0,5*0,1*0,45))</t>
  </si>
  <si>
    <t>342255020RT2</t>
  </si>
  <si>
    <t>Příčky z desek Ytong tl. 5 cm desky 600 x 250 x 50 mm</t>
  </si>
  <si>
    <t>m2</t>
  </si>
  <si>
    <t>přizdívka sloupů v m.č. 101 : 2*1,2+3*0,23</t>
  </si>
  <si>
    <t>342351103R00</t>
  </si>
  <si>
    <t>Bednění příček jednostr.,vzepřené,vlastní-zřízení</t>
  </si>
  <si>
    <t>šachty : 2*(4*0,5*0,45)</t>
  </si>
  <si>
    <t>342351104R00</t>
  </si>
  <si>
    <t>Bednění příček jednostr., vzepřené, vlastní-odstr.</t>
  </si>
  <si>
    <t>Odkaz na mn. položky pořadí 5 : 1,80000</t>
  </si>
  <si>
    <t>310237251R00</t>
  </si>
  <si>
    <t>Zazdívka otvorů pl. 0,25 m2 cihlami, tl. zdi 45 cm</t>
  </si>
  <si>
    <t>kus</t>
  </si>
  <si>
    <t>Indiv</t>
  </si>
  <si>
    <t>POL1_1</t>
  </si>
  <si>
    <t xml:space="preserve">otvor pro původní VZT : 1 : </t>
  </si>
  <si>
    <t>342255024R00</t>
  </si>
  <si>
    <t>Příčky z porobetonových desek tl. 10 cm</t>
  </si>
  <si>
    <t>nová příčka kabinetu : : 3,25*2,21</t>
  </si>
  <si>
    <t>342668111R00</t>
  </si>
  <si>
    <t>Těsnění styku příčky se stáv. konstrukcí PU pěnou</t>
  </si>
  <si>
    <t>m</t>
  </si>
  <si>
    <t xml:space="preserve">nová příčka kabinetu : 2,21 : </t>
  </si>
  <si>
    <t>2,21</t>
  </si>
  <si>
    <t>342948111R00</t>
  </si>
  <si>
    <t>Ukotvení příček k cihel.konstr. kotvami na hmožd.</t>
  </si>
  <si>
    <t xml:space="preserve">nová příčka kabinetu : 3,25*2 : </t>
  </si>
  <si>
    <t>6,5</t>
  </si>
  <si>
    <t>342266111RA1</t>
  </si>
  <si>
    <t>Obklad stěn sádrokartonem na ocelovou konstrukci, desky standard tl. 12,5 mm 2x, bez izolace</t>
  </si>
  <si>
    <t>Agregovaná položka</t>
  </si>
  <si>
    <t>POL2_1</t>
  </si>
  <si>
    <t>Předstěna pro vedení elektroinstalace : : 3,25*(0,35+0,6+0,35)</t>
  </si>
  <si>
    <t>317941121R00</t>
  </si>
  <si>
    <t>Osazení ocelových válcovaných nosníků do č.12</t>
  </si>
  <si>
    <t>t</t>
  </si>
  <si>
    <t>2x I120; 11,1kg/m : 2*(11,1*1,1)/1000</t>
  </si>
  <si>
    <t>411387531R00</t>
  </si>
  <si>
    <t>Zabetonování otvorů 0,25 m2 ve stropech a klenbách</t>
  </si>
  <si>
    <t xml:space="preserve">po bouraném vedení VZT : 1 : </t>
  </si>
  <si>
    <t>13380620R</t>
  </si>
  <si>
    <t>Tyč průřezu I 120, střední, jakost oceli S235 11375</t>
  </si>
  <si>
    <t>SPCM</t>
  </si>
  <si>
    <t>Specifikace</t>
  </si>
  <si>
    <t>POL3_</t>
  </si>
  <si>
    <t>Odkaz na mn. položky pořadí 12 : 0,02442</t>
  </si>
  <si>
    <t>591100020RAA</t>
  </si>
  <si>
    <t>Chodník z dlažby zámkové, podklad štěrkodrť dlažba přírodní tloušťka 6 cm</t>
  </si>
  <si>
    <t>POL2_</t>
  </si>
  <si>
    <t>602021162RT1</t>
  </si>
  <si>
    <t>Omítka sádrová hlazená, ručně tloušťka vrstvy 10 mm</t>
  </si>
  <si>
    <t>Odkaz na mn. položky pořadí 17 : 199,45400</t>
  </si>
  <si>
    <t>Odkaz na mn. položky pořadí 24 : 23,12200</t>
  </si>
  <si>
    <t>612421421R00</t>
  </si>
  <si>
    <t>Oprava vápen.omítek stěn do 50 % pl. - hladkých</t>
  </si>
  <si>
    <t>učebna : : 3,25*(11,83+9,58+2,6+2,8+6,23+7,17)-(0,9*1,97)</t>
  </si>
  <si>
    <t>kabinet : : 3,25*(2,82+2,21+2,82)</t>
  </si>
  <si>
    <t>sloupy : : 3,15*((0,4+0,5)*2+0,23+0,35+3*(0,35+0,4+0,35))</t>
  </si>
  <si>
    <t>průvlaky : : 2*(11,8*(0,35+0,25))+11,8*(0,25+0,6+0,25)</t>
  </si>
  <si>
    <t>610991111R00</t>
  </si>
  <si>
    <t>Zakrývání výplní vnitřních otvorů</t>
  </si>
  <si>
    <t>D3 - vstupní dveře 2250 x 3100 mm : : 2,25*3,1</t>
  </si>
  <si>
    <t>O1 - okno učebny 2400 x 2400 mm : : 3*(2,4*2,4)</t>
  </si>
  <si>
    <t>okno učebny 2400 x 2080 mm : : 3*(2,4*2,08)</t>
  </si>
  <si>
    <t>okno kabinetu 1160 x 2080 mm : : 1*(1,16*2,08)</t>
  </si>
  <si>
    <t>D4 - dveře do kabinetu: : 1*(0,8*1,97)</t>
  </si>
  <si>
    <t>611425531R00</t>
  </si>
  <si>
    <t>Omítka rýh stropů MV do 15 cm omítkou štukovou</t>
  </si>
  <si>
    <t xml:space="preserve">po bourané příčce kabinetu : 0,15*2,1 : </t>
  </si>
  <si>
    <t>0,315</t>
  </si>
  <si>
    <t>612409991R00</t>
  </si>
  <si>
    <t>Začištění omítek kolem oken,dveří apod.</t>
  </si>
  <si>
    <t>O1 - okna učebny 2400 x 2400 mm : : 3*(3*2,4)</t>
  </si>
  <si>
    <t>D3 - vstupní dveře - 2250 x 3100 mm : : (3,1+2,25+3,1)</t>
  </si>
  <si>
    <t>D4 - dveře do kabinetu - 800x1970mm: : (2,05+0,4+2,05)</t>
  </si>
  <si>
    <t>612423531R00</t>
  </si>
  <si>
    <t>Omítka rýh stěn vápenná šířky do 15 cm, štuková</t>
  </si>
  <si>
    <t>po bourané příčce : : 0,15*(2*3,2)</t>
  </si>
  <si>
    <t>po elektroinstalaci : : 0,1*230</t>
  </si>
  <si>
    <t>po rozvodech ZTI : : 0,1*20</t>
  </si>
  <si>
    <t>12,96</t>
  </si>
  <si>
    <t>612473181R00</t>
  </si>
  <si>
    <t>Omítka vnitř.zdiva ze suché směsi, hladká, strojně</t>
  </si>
  <si>
    <t xml:space="preserve">po odsekaných obkladech : 10,8 : </t>
  </si>
  <si>
    <t>10,8</t>
  </si>
  <si>
    <t>612473186R00</t>
  </si>
  <si>
    <t>Příplatek za zabudované rohovníky</t>
  </si>
  <si>
    <t xml:space="preserve">původní příčka mezi učebnou a kabinetem : 2*(3,2+2,4+3,2) : </t>
  </si>
  <si>
    <t>17,6</t>
  </si>
  <si>
    <t>612481211RU1</t>
  </si>
  <si>
    <t>Montáž výztužné sítě (perlinky) do stěrky-stěny, včetně výztužné sítě a stěrkového tmelu</t>
  </si>
  <si>
    <t>nová příčka : : 2*(3,25*2,21)</t>
  </si>
  <si>
    <t>přizdívky sloupů : : 2*(3,15*(0,4+0,35+0,35))+3,15*(0,23+0,35)</t>
  </si>
  <si>
    <t>631313621RM1</t>
  </si>
  <si>
    <t>Mazanina betonová tl. 10 cm C 20/25 z betonu prostého</t>
  </si>
  <si>
    <t>šachty : 2*(0,6*0,6*0,1)</t>
  </si>
  <si>
    <t>podkladní beton v učebně : 0,5*9*0,1</t>
  </si>
  <si>
    <t>965048515R00</t>
  </si>
  <si>
    <t>Broušení betonových povrchů do tl. 5 mm</t>
  </si>
  <si>
    <t>Odkaz na mn. položky pořadí 27 : 111,70000</t>
  </si>
  <si>
    <t>632451131R00</t>
  </si>
  <si>
    <t>Potěr pískocementový hlazený dřev. hlad. tl. 30 mm</t>
  </si>
  <si>
    <t xml:space="preserve">m.č. 101 - odborná učebna : 105,4 : </t>
  </si>
  <si>
    <t xml:space="preserve">m.č. 102 - kabinet : 6,3 : </t>
  </si>
  <si>
    <t>111,7</t>
  </si>
  <si>
    <t>642942111R00</t>
  </si>
  <si>
    <t>Osazení zárubní dveřních ocelových, pl. do 2,5 m2</t>
  </si>
  <si>
    <t xml:space="preserve">dveře kabinetu : 1 : </t>
  </si>
  <si>
    <t>55330305R</t>
  </si>
  <si>
    <t>Zárubeň ocelová H 95   800x1970x95 L, ZAKO pro klasické zdění, bez drážky, pevně přivařené závěsy</t>
  </si>
  <si>
    <t>POL3_0</t>
  </si>
  <si>
    <t>899102111RT2</t>
  </si>
  <si>
    <t>Osazení poklopu s rámem včetně dodávky poklopu  s rámem 500 x 500</t>
  </si>
  <si>
    <t>899712111R00</t>
  </si>
  <si>
    <t>Orientační tabulky na zdivu</t>
  </si>
  <si>
    <t xml:space="preserve">úniková cesta : 5 : </t>
  </si>
  <si>
    <t xml:space="preserve">hlavní uzávěr vody : 1 : </t>
  </si>
  <si>
    <t xml:space="preserve">hlavní vypíneč elektrické energie : 1 : </t>
  </si>
  <si>
    <t>7</t>
  </si>
  <si>
    <t>99900101</t>
  </si>
  <si>
    <t>Bezpečnostní tabulka - ÚNIKOVÁ CESTA</t>
  </si>
  <si>
    <t>ks</t>
  </si>
  <si>
    <t>Vlastní</t>
  </si>
  <si>
    <t>99900102</t>
  </si>
  <si>
    <t>Bezpečnostní tabulka - HLAVNÍ UZÁVĚR VODY</t>
  </si>
  <si>
    <t>99900103</t>
  </si>
  <si>
    <t>Bezpečnostní tabulka - HLAVNÍ VYPÍNAČ ELEKTRICKÉ ENERGIE</t>
  </si>
  <si>
    <t>941955003R00</t>
  </si>
  <si>
    <t>Lešení lehké pomocné, výška podlahy do 2,5 m</t>
  </si>
  <si>
    <t>952901111R00</t>
  </si>
  <si>
    <t>Vyčištění budov o výšce podlaží do 4 m</t>
  </si>
  <si>
    <t>113108305R00</t>
  </si>
  <si>
    <t>Odstranění asfaltové vrstvy pl.do 50 m2, tl. 5 cm</t>
  </si>
  <si>
    <t>před vstupem: : 9</t>
  </si>
  <si>
    <t>784402801R00</t>
  </si>
  <si>
    <t>Odstranění malby oškrábáním v místnosti H do 3,8 m</t>
  </si>
  <si>
    <t>170+115-3*5,75-7-2,4-3*5</t>
  </si>
  <si>
    <t>962031132R00</t>
  </si>
  <si>
    <t>Bourání příček cihelných tl. 10 cm</t>
  </si>
  <si>
    <t xml:space="preserve">příčka kabinetu : 3,25*2,1-(0,8*1,97) : </t>
  </si>
  <si>
    <t>5,249</t>
  </si>
  <si>
    <t>962031133R00</t>
  </si>
  <si>
    <t>Bourání příček cihelných tl. 15 cm</t>
  </si>
  <si>
    <t>zídka u stupňů pro studenty : : 2*2,4</t>
  </si>
  <si>
    <t>962032231R00</t>
  </si>
  <si>
    <t>Bourání zdiva z cihel pálených na MVC</t>
  </si>
  <si>
    <t>pult před tabulí : : 0,75*0,5*4,6</t>
  </si>
  <si>
    <t>zídka před stupňi : : 2*(0,5*0,3*2,2)</t>
  </si>
  <si>
    <t>původní příčk mezi učebnou a kabinetem : : 3,2*0,2*2,4</t>
  </si>
  <si>
    <t>otvor dveří D4: : 2,05*0,9*0,2</t>
  </si>
  <si>
    <t>965043321R00</t>
  </si>
  <si>
    <t>Bourání podkladů bet., potěr, tl, 10 cm, pl. 1 m2</t>
  </si>
  <si>
    <t>betonová mazanina v m.č. 101 : : 0,1*105,4</t>
  </si>
  <si>
    <t>betonová mazanina v m.č. 102 : : 0,1*6,3</t>
  </si>
  <si>
    <t>betonový topný kanál : 2*(0,4*0,1*9)+0,3*0,1*9</t>
  </si>
  <si>
    <t>968061113R00</t>
  </si>
  <si>
    <t>Vyvěšení dřevěných okenních křídel pl. nad 1,5 m2</t>
  </si>
  <si>
    <t>D2 - okna učebny 2400 x 2400 mm : 3*4</t>
  </si>
  <si>
    <t>968061125R00</t>
  </si>
  <si>
    <t>Vyvěšení dřevěných dveřních křídel pl. do 2 m2</t>
  </si>
  <si>
    <t xml:space="preserve">D4 - dveře kabinetu 800 x 1970 mm : 1 : </t>
  </si>
  <si>
    <t xml:space="preserve">D4 - dveře mezi chodbou a učebnou - 900 x 1970 mm : 1 : </t>
  </si>
  <si>
    <t>968062247R00</t>
  </si>
  <si>
    <t>Vybourání dřevěných rámů oken jednoduch. nad 4 m2</t>
  </si>
  <si>
    <t>D2 - okna učebny 2400 x 2400 mm : : 3*(2,4*2,4)</t>
  </si>
  <si>
    <t>968071126R00</t>
  </si>
  <si>
    <t>Vyvěšení, zavěšení kovových křídel dveří nad 2 m2</t>
  </si>
  <si>
    <t xml:space="preserve">D3 - vstupní dveře - 2250 x 3100 mm : 2 : </t>
  </si>
  <si>
    <t>968072455R00</t>
  </si>
  <si>
    <t>Vybourání kovových dveřních zárubní pl. do 2 m2</t>
  </si>
  <si>
    <t xml:space="preserve">D4 - dveře kabinetu 800 x 1970 mm : 0,8*1,97 : </t>
  </si>
  <si>
    <t>1,576</t>
  </si>
  <si>
    <t>968072456R00</t>
  </si>
  <si>
    <t>Vybourání kovových dveřních zárubní pl. nad 2 m2</t>
  </si>
  <si>
    <t xml:space="preserve">D3 - vstupní dveře - 2250 x 3100 mm : 2,25*3,1 : </t>
  </si>
  <si>
    <t>6,975</t>
  </si>
  <si>
    <t>968091001R00</t>
  </si>
  <si>
    <t>Bourání parapetů teracových š. do 30 cm tl.3 cm</t>
  </si>
  <si>
    <t>D2 - okna učebny 2400 x 2400 mm : : 3*2,4</t>
  </si>
  <si>
    <t>969001001</t>
  </si>
  <si>
    <t>Demontáž stávajícího stropního vedení VZT půdorysná plocha potrubí 4,75m2</t>
  </si>
  <si>
    <t>hod</t>
  </si>
  <si>
    <t>969001002</t>
  </si>
  <si>
    <t>Demontáž stávající tabule - dřevěná plocha, ocelové kotevní prvky</t>
  </si>
  <si>
    <t>974031122R00</t>
  </si>
  <si>
    <t>Vysekání rýh ve zdi cihelné 3 x 7 cm</t>
  </si>
  <si>
    <t>pro elektroinstalace slaboproud : 100 : 100</t>
  </si>
  <si>
    <t>pro ZTI : 20 : 20</t>
  </si>
  <si>
    <t>978059511R00</t>
  </si>
  <si>
    <t>Odsekání vnitřních obkladů stěn do 1 m2</t>
  </si>
  <si>
    <t xml:space="preserve">u umyvadla v učebně : 1,8*(2,5+0,6+0,7+0,4+0,4) : </t>
  </si>
  <si>
    <t xml:space="preserve">u umyvadla v kabinetu : 1,8*1,4 : </t>
  </si>
  <si>
    <t xml:space="preserve">obklad za tabulí : 7 : </t>
  </si>
  <si>
    <t>17,8</t>
  </si>
  <si>
    <t>711141559RZ1</t>
  </si>
  <si>
    <t>Izolace proti vlhk. vodorovná pásy přitavením 1 vrstva - včetně dodávky asf.pásu</t>
  </si>
  <si>
    <t>šachty : 2*0,45*0,45</t>
  </si>
  <si>
    <t>711142559RZ1</t>
  </si>
  <si>
    <t>Izolace proti vlhkosti svislá pásy přitavením 1 vrstva - včetně dodávky asf.pásu</t>
  </si>
  <si>
    <t>711001001</t>
  </si>
  <si>
    <t>Napojení stěrkové hydroizolace na podlahovou vpusť</t>
  </si>
  <si>
    <t>POL1_7</t>
  </si>
  <si>
    <t>711212000R00</t>
  </si>
  <si>
    <t>Penetrace podkladu pod hydroizolační nátěr</t>
  </si>
  <si>
    <t>Hodnota z bývalého odkazu. : 111,7</t>
  </si>
  <si>
    <t>711212002RT3</t>
  </si>
  <si>
    <t>Hydroizolační povlak - stěrka pružná hydroizolace tl. 2mm</t>
  </si>
  <si>
    <t>celý prostor m.č. 101 : : 105,4</t>
  </si>
  <si>
    <t>celý prostor m.č. 102 : : 6,3</t>
  </si>
  <si>
    <t>998711101R00</t>
  </si>
  <si>
    <t>Přesun hmot pro izolace proti vodě, výšky do 6 m</t>
  </si>
  <si>
    <t>416023131R00</t>
  </si>
  <si>
    <t>Podhledy SDK, 1x deska RB 12,5</t>
  </si>
  <si>
    <t>6,3</t>
  </si>
  <si>
    <t>763001001</t>
  </si>
  <si>
    <t>Akustická předstěna z dřevovláknitých desek - provedení dle PD</t>
  </si>
  <si>
    <t xml:space="preserve">2*(6,78*1,8) : </t>
  </si>
  <si>
    <t>24,408</t>
  </si>
  <si>
    <t>763001002</t>
  </si>
  <si>
    <t>Akustický podhled - provedení dle PD ozn. skladby A</t>
  </si>
  <si>
    <t>105,4</t>
  </si>
  <si>
    <t>763001003</t>
  </si>
  <si>
    <t>Akustická předstěna z dřevovláknitých desek - provedení dle PD označení skladby O</t>
  </si>
  <si>
    <t xml:space="preserve">6,8*2 : </t>
  </si>
  <si>
    <t>13,6</t>
  </si>
  <si>
    <t>998763101R00</t>
  </si>
  <si>
    <t>Přesun hmot pro dřevostavby, výšky do 12 m</t>
  </si>
  <si>
    <t>764410240R00</t>
  </si>
  <si>
    <t>Oplechování parapetů včetně rohů Pz, rš 250 mm</t>
  </si>
  <si>
    <t>K1 - okna učebny 2400 x 2400 mm : : 3,35+6,4</t>
  </si>
  <si>
    <t>764410850R00</t>
  </si>
  <si>
    <t>Demontáž oplechování parapetů,rš od 100 do 330 mm</t>
  </si>
  <si>
    <t>okna učebny 2400 x 2400 mm : : 3,35+6,4</t>
  </si>
  <si>
    <t>998764101R00</t>
  </si>
  <si>
    <t>Přesun hmot pro klempířské konstr., výšky do 6 m</t>
  </si>
  <si>
    <t>766001001</t>
  </si>
  <si>
    <t>Dřevěná konstrukce stupňů pro lavice studentů</t>
  </si>
  <si>
    <t>hranol 120/170..........26,85 m :</t>
  </si>
  <si>
    <t>POP</t>
  </si>
  <si>
    <t>100/200..........16,11 m :</t>
  </si>
  <si>
    <t>60/60...............26,85 m :</t>
  </si>
  <si>
    <t>50/40...............53,7 m :</t>
  </si>
  <si>
    <t>OSB desky tl. 15 mm - 58,6 m2 :</t>
  </si>
  <si>
    <t xml:space="preserve">truhlářská dílenská výroba - montáž na stavbě : 1 : </t>
  </si>
  <si>
    <t>766001002</t>
  </si>
  <si>
    <t>Dřevěné bariéry</t>
  </si>
  <si>
    <t>truhlářská dílenská výroba - montáž na stavbě :</t>
  </si>
  <si>
    <t>hranol 150/120     10,5 m....rám  :</t>
  </si>
  <si>
    <t>100/100     4 m ......výplň :</t>
  </si>
  <si>
    <t>+ spojovací a kotevní materiál :</t>
  </si>
  <si>
    <t xml:space="preserve">umístění místo stávajících nízkých ubouraných zídek : 2 : </t>
  </si>
  <si>
    <t>766629303R00</t>
  </si>
  <si>
    <t>Montáž oken plastových plochy do 4,50 m2</t>
  </si>
  <si>
    <t xml:space="preserve">O1 - okna učebny 2400 x 2400 mm : 3 : </t>
  </si>
  <si>
    <t>766661112R00</t>
  </si>
  <si>
    <t>Montáž dveří do zárubně,otevíravých 1kř.do 0,8 m</t>
  </si>
  <si>
    <t>766661122R00</t>
  </si>
  <si>
    <t>Montáž dveří do zárubně,otevíravých 1kř.nad 0,8 m</t>
  </si>
  <si>
    <t xml:space="preserve">dveře mezi chodbou a učebnou - 900 x 1970 mm : 1 : </t>
  </si>
  <si>
    <t>766665921R00</t>
  </si>
  <si>
    <t>Zakování dveří 1křídlých kompletizovaných</t>
  </si>
  <si>
    <t>766694113R00</t>
  </si>
  <si>
    <t>Montáž parapetních desek š.do 30 cm,dl.do 260 cm</t>
  </si>
  <si>
    <t xml:space="preserve">O1 - okno učebny 2400 x 2400 mm : 3 : </t>
  </si>
  <si>
    <t>766711021R00</t>
  </si>
  <si>
    <t>Montáž vstupních dveří s vypěněním</t>
  </si>
  <si>
    <t xml:space="preserve">D3 - vstupní dveře 2250 x 3100 mm : 2,25+3,1+2,25+3,1 : </t>
  </si>
  <si>
    <t>10,7</t>
  </si>
  <si>
    <t>766825821R00</t>
  </si>
  <si>
    <t>Demontáž vestavěných skříní 2křídlových</t>
  </si>
  <si>
    <t xml:space="preserve">původní skříň v kabinetu : 2 : </t>
  </si>
  <si>
    <t>998766101R00</t>
  </si>
  <si>
    <t>Přesun hmot pro truhlářské konstr., výšky do 6 m</t>
  </si>
  <si>
    <t>54914626R</t>
  </si>
  <si>
    <t>Dveřní kování</t>
  </si>
  <si>
    <t>5534301660R</t>
  </si>
  <si>
    <t>Větrací mřížka</t>
  </si>
  <si>
    <t>55484985</t>
  </si>
  <si>
    <t>Vstupní dveře z hliníkových profilů - prosklené, ozn. D3, 2250 x 3100 mm</t>
  </si>
  <si>
    <t>D3 : 1</t>
  </si>
  <si>
    <t>61143143R</t>
  </si>
  <si>
    <t>Okno plastové 2dílné se sloupkem 240 x 240 cm  - provedení dle legendy výplní</t>
  </si>
  <si>
    <t>61160104R</t>
  </si>
  <si>
    <t>Dveře vnitřní hladké plné 1kř. 90x197</t>
  </si>
  <si>
    <t xml:space="preserve">D1 - dveře mezi chodbou a učebnou - 900 x 1970 mm : 1 : </t>
  </si>
  <si>
    <t>61160186R</t>
  </si>
  <si>
    <t>Dveře vnitřní hladké plné 1 kříd. 80x197 lak A</t>
  </si>
  <si>
    <t xml:space="preserve">D2 - dveře do kabinetu 800 x 1970 mm : 1 : </t>
  </si>
  <si>
    <t>61187550R</t>
  </si>
  <si>
    <t>Deska parapetní smrkové dřevo šířka 10 cm s transparentním lakem</t>
  </si>
  <si>
    <t>O1 - okna učebny 2400 x 2400 mm : : 3*2,4</t>
  </si>
  <si>
    <t>767001001</t>
  </si>
  <si>
    <t>Nerezové zábradlí se skleněnou výplní v. 850 mm, ozn. Z</t>
  </si>
  <si>
    <t xml:space="preserve">2*4,72 : </t>
  </si>
  <si>
    <t>9,44</t>
  </si>
  <si>
    <t>23596041R</t>
  </si>
  <si>
    <t>Nátěr penetrační základní-koncentrát balení 12 kg</t>
  </si>
  <si>
    <t>kg</t>
  </si>
  <si>
    <t>spotřeba 100g/m2 - ředění 1:4 : : 53,6944*0,1</t>
  </si>
  <si>
    <t>771101115R00</t>
  </si>
  <si>
    <t>Vyrovnání podkladů samonivel. hmotou tl. do 10 mm</t>
  </si>
  <si>
    <t>Odkaz na mn. položky pořadí 88 : 53,69440</t>
  </si>
  <si>
    <t>771101210R00</t>
  </si>
  <si>
    <t>Penetrace podkladu pod dlažby</t>
  </si>
  <si>
    <t>m.č. 101 - odborná učebna : : 105,4</t>
  </si>
  <si>
    <t>odpočet koberce : : -(4,72*5,73)</t>
  </si>
  <si>
    <t>odpočet pryžové čtverce: : -(4,3*7,2)</t>
  </si>
  <si>
    <t>m.č. 102 - kabinet : : 6,3</t>
  </si>
  <si>
    <t>771475014R00</t>
  </si>
  <si>
    <t>Obklad soklíků keram.rovných, tmel,výška 10 cm</t>
  </si>
  <si>
    <t>m.č. 101 : 50+1</t>
  </si>
  <si>
    <t>m.č. 102 : 7,9</t>
  </si>
  <si>
    <t>771575109R00</t>
  </si>
  <si>
    <t>Montáž podlah keram.,hladké, tmel, 30x30 cm</t>
  </si>
  <si>
    <t>771578011R00</t>
  </si>
  <si>
    <t>Spára podlaha - stěna, silikonem</t>
  </si>
  <si>
    <t>998771101R00</t>
  </si>
  <si>
    <t>Přesun hmot pro podlahy z dlaždic, výšky do 6 m</t>
  </si>
  <si>
    <t>23521594.AR</t>
  </si>
  <si>
    <t>Stěrka podlahová samonivelační</t>
  </si>
  <si>
    <t>spotřeba 16 kg/m2 při tl. 10 mm : : 53,6944*16*1,1</t>
  </si>
  <si>
    <t>5949845</t>
  </si>
  <si>
    <t>Vysoce slinuté neglazované jednobarevné dlaždice, barva 19 black, kalibrovaná, protiskluz R/A, , rozměr 298/298/9</t>
  </si>
  <si>
    <t>Odkaz na mn. položky pořadí 88 : 53,69440*1,1</t>
  </si>
  <si>
    <t>597642410R</t>
  </si>
  <si>
    <t>Sokl v systémovém provedení keramické dlažby - 298x80x9 mm</t>
  </si>
  <si>
    <t>197</t>
  </si>
  <si>
    <t>775981112R00</t>
  </si>
  <si>
    <t>Lišta hliníková přechodová, stejná výška krytin</t>
  </si>
  <si>
    <t xml:space="preserve">ohraničení mezi dlažbou a pryžovými čtverci : (4,3+7,2+4,3+7,2) : </t>
  </si>
  <si>
    <t>23</t>
  </si>
  <si>
    <t>998775101R00</t>
  </si>
  <si>
    <t>Přesun hmot pro podlahy vlysové, výšky do 6 m</t>
  </si>
  <si>
    <t>5537009231R</t>
  </si>
  <si>
    <t>Lišta přechodová Al 462/CV vrtaná l=90 cm stříbro, š 27 mm</t>
  </si>
  <si>
    <t>spotřeba 100g/m2 - ředění 1:4 : : 30,96*0,1</t>
  </si>
  <si>
    <t>775981102R00</t>
  </si>
  <si>
    <t>Montáž přechodové, podlahové lišty na hmoždinky</t>
  </si>
  <si>
    <t>776101115R00</t>
  </si>
  <si>
    <t>Vyrovnání podkladů samonivelační hmotou</t>
  </si>
  <si>
    <t>pryžové čtverce : : 30,96</t>
  </si>
  <si>
    <t>776101121R00</t>
  </si>
  <si>
    <t>Provedení penetrace podkladu</t>
  </si>
  <si>
    <t>Odkaz na mn. položky pořadí 101 : 30,96000</t>
  </si>
  <si>
    <t>776511820R00</t>
  </si>
  <si>
    <t>Odstranění PVC a koberců lepených s podložkou</t>
  </si>
  <si>
    <t xml:space="preserve">odborná učebna : 96,07 : </t>
  </si>
  <si>
    <t xml:space="preserve">kabinet : 14,87 : </t>
  </si>
  <si>
    <t>110,94</t>
  </si>
  <si>
    <t>776512000R00</t>
  </si>
  <si>
    <t>Lepení povlakových podlah ze čtverců pryžových</t>
  </si>
  <si>
    <t xml:space="preserve">nové protiskluzné dlaždice : (4,3*7,2) : </t>
  </si>
  <si>
    <t>30,96</t>
  </si>
  <si>
    <t>776572100R00</t>
  </si>
  <si>
    <t>Lepení povlakových podlah z pásů textilních</t>
  </si>
  <si>
    <t>stupínky pro studenty :</t>
  </si>
  <si>
    <t xml:space="preserve">hl. plocha : 4,72*5,73 : </t>
  </si>
  <si>
    <t xml:space="preserve">podstupnice : 5,73*(0,2+0,18+0,18+0,18) : </t>
  </si>
  <si>
    <t>31,2858</t>
  </si>
  <si>
    <t>998776101R00</t>
  </si>
  <si>
    <t>Přesun hmot pro podlahy povlakové, výšky do 6 m</t>
  </si>
  <si>
    <t>spotřeba 16 kg/m2 při tl. 10 mm : : 30,96*16*1,1</t>
  </si>
  <si>
    <t>272533714R</t>
  </si>
  <si>
    <t>Deska pryžová stájová Speciál 1200x1000x10 mm, hladká, černá</t>
  </si>
  <si>
    <t>5537000111R</t>
  </si>
  <si>
    <t>Lišta přechodová Al 30/A lepicí l=93 cm stříbro, š 30 mm</t>
  </si>
  <si>
    <t xml:space="preserve">nové dveře kabinetu : 1 : </t>
  </si>
  <si>
    <t>69741072.AR</t>
  </si>
  <si>
    <t>Koberec smyčkový, barva šedá, třída zátěže 33 - 1600 gr/m2, vhodnost pro kolečkové židle</t>
  </si>
  <si>
    <t>781475114R00</t>
  </si>
  <si>
    <t>Obklad vnitřní stěn keramický, do tmele, 20x20 cm</t>
  </si>
  <si>
    <t>v učebně : : 1,8*(2,5+0,6+0,7+0,4)-1,62</t>
  </si>
  <si>
    <t>781491001R00</t>
  </si>
  <si>
    <t>Montáž lišt k obkladům</t>
  </si>
  <si>
    <t>9,6+2,6</t>
  </si>
  <si>
    <t>998781101R00</t>
  </si>
  <si>
    <t>Přesun hmot pro obklady keramické, výšky do 6 m</t>
  </si>
  <si>
    <t>59760210.AR</t>
  </si>
  <si>
    <t>Profil ukončovací</t>
  </si>
  <si>
    <t xml:space="preserve">v učebně : (2,5+0,6+0,7+0,4) : </t>
  </si>
  <si>
    <t>4,2</t>
  </si>
  <si>
    <t>59760212.AR</t>
  </si>
  <si>
    <t>Profil plastový rohový</t>
  </si>
  <si>
    <t xml:space="preserve">v učebně : 1,8*3 : </t>
  </si>
  <si>
    <t>5,4</t>
  </si>
  <si>
    <t>597813630R</t>
  </si>
  <si>
    <t>Obkládačka keramická vnitřní glazovaná hutná, 200 x 200 mm, bílá, matná</t>
  </si>
  <si>
    <t>783225100R00</t>
  </si>
  <si>
    <t>Nátěr syntetický kovových konstrukcí 2x + 1x email</t>
  </si>
  <si>
    <t xml:space="preserve">nová zárubeň 800 x 1970 mm : 0,3*(1,97+0,8+1,97) : </t>
  </si>
  <si>
    <t xml:space="preserve">dveře mezi chodbou a učebnou - 900 x 1970 mm : 0,3*(1,97+0,9+1,97) : </t>
  </si>
  <si>
    <t>2,874</t>
  </si>
  <si>
    <t>783801812R00</t>
  </si>
  <si>
    <t>Odstranění nátěrů z omítek stěn, oškrabáním</t>
  </si>
  <si>
    <t xml:space="preserve">učebna : 3,25*(11,83+9,58+2,6+2,8+6,23+7,17)-(3*2,4*2,4)-(2,25*3,1)-(2*2,4*2,08)-(0,9*1,97) : </t>
  </si>
  <si>
    <t xml:space="preserve">kabinet : 3,25*(2,82+2,21+2,82)-(2,4*2,08)-(1,16*2,08) : </t>
  </si>
  <si>
    <t>112,7782</t>
  </si>
  <si>
    <t>784191101R00</t>
  </si>
  <si>
    <t>Penetrace podkladu univerzální 1x</t>
  </si>
  <si>
    <t xml:space="preserve">příčka tl. 100 mm : 2*5,6065 : </t>
  </si>
  <si>
    <t xml:space="preserve">omítka ploch : 112,7782 : </t>
  </si>
  <si>
    <t xml:space="preserve">akustický podhled : 105,4 : </t>
  </si>
  <si>
    <t xml:space="preserve">SDK podhled : 6,3 : </t>
  </si>
  <si>
    <t xml:space="preserve">akustická předstěna : 24,408+13,6 : </t>
  </si>
  <si>
    <t xml:space="preserve">ostatní : 80 : </t>
  </si>
  <si>
    <t>353,6992</t>
  </si>
  <si>
    <t>784195212R00</t>
  </si>
  <si>
    <t>Malba tekutá bílá, 2 x</t>
  </si>
  <si>
    <t>786612200R00</t>
  </si>
  <si>
    <t>Montáž rolet textilních</t>
  </si>
  <si>
    <t>okno učebny 2400 x 2400 mm : : 3*(2,4*2,4)</t>
  </si>
  <si>
    <t>dveře 2400 x 3150 mm : : 1*(2,4*3,15)</t>
  </si>
  <si>
    <t>786622211R00</t>
  </si>
  <si>
    <t>Žaluzie horizontální vnitřní AL lamely bílé</t>
  </si>
  <si>
    <t>D3 - dveře vstupní 2250 x 3150 mm : : 1*(2,25*3,15)</t>
  </si>
  <si>
    <t>998786101R00</t>
  </si>
  <si>
    <t>Přesun hmot pro zastiň. techniku, výšky do 6 m</t>
  </si>
  <si>
    <t>55346623R</t>
  </si>
  <si>
    <t>Žaluzie horizont. interiérová 50 do 4,5 m2</t>
  </si>
  <si>
    <t>61141216R</t>
  </si>
  <si>
    <t>Roleta látková interiérová vč. vodící lišty a horní schránky</t>
  </si>
  <si>
    <t>979082111R00</t>
  </si>
  <si>
    <t>Vnitrostaveništní doprava suti do 10 m</t>
  </si>
  <si>
    <t>POL1_9</t>
  </si>
  <si>
    <t>979082121R00</t>
  </si>
  <si>
    <t>Příplatek k vnitrost. dopravě suti za dalších 5 m</t>
  </si>
  <si>
    <t>979083513R00</t>
  </si>
  <si>
    <t>Vodorovné přemístění suti do 1 km</t>
  </si>
  <si>
    <t>979091221R00</t>
  </si>
  <si>
    <t>Vodorovné přemístění suti za každý další 1 km</t>
  </si>
  <si>
    <t xml:space="preserve">vzdálenost skládky do 10km : 38,64789*9 : </t>
  </si>
  <si>
    <t>347,83101</t>
  </si>
  <si>
    <t>979093111R00</t>
  </si>
  <si>
    <t>Uložení suti na skládku bez zhutnění</t>
  </si>
  <si>
    <t>979990001R00</t>
  </si>
  <si>
    <t>Poplatek za skládku stavební suti</t>
  </si>
  <si>
    <t>005121021R</t>
  </si>
  <si>
    <t>Provoz zařízení staveniště pro JKSO 801 až 803</t>
  </si>
  <si>
    <t>Soubor</t>
  </si>
  <si>
    <t>005121031R</t>
  </si>
  <si>
    <t>Odstranění zařízení staveniště pro JKSO 801 až 803</t>
  </si>
  <si>
    <t>005121011R</t>
  </si>
  <si>
    <t>Vybudování zařízení staveniště pro JKSO 801 až 803</t>
  </si>
  <si>
    <t>005281010R</t>
  </si>
  <si>
    <t>Zhotovení a montáž stálé pamětní desky pro venkovní prostředí a velkoplošného informačního panelu, umístěného po dobu realizace projektu v místě realizace projektu dle odsouhlaseného vzoru objednatel</t>
  </si>
  <si>
    <t>005241010R</t>
  </si>
  <si>
    <t>Dokumentace skutečného provedení dle vyhl. 499/2006 ve třech listinných vyhotoveních +1x na CD-Rom</t>
  </si>
  <si>
    <t>OPN</t>
  </si>
  <si>
    <t>POL13_0</t>
  </si>
  <si>
    <t>005261010R</t>
  </si>
  <si>
    <t>Náklady spojené s pojištěním odpovědnosti za škodu jak je uvedeno v návrhu smlouvy o dílo</t>
  </si>
  <si>
    <t>005261021R</t>
  </si>
  <si>
    <t>Náklady spojené se zřízením bankovní záruky po dobu záruční doby, jak je uvedeno v návrhu smlouvy o dílo</t>
  </si>
  <si>
    <t>005261022R</t>
  </si>
  <si>
    <t>Náklady spojené se zřízením bankovní záruky po dobu realizace, jak je uvedeno v návrhu smlouvy o dílo</t>
  </si>
  <si>
    <t>SUM</t>
  </si>
  <si>
    <t>Poznámky uchazeče k zadání</t>
  </si>
  <si>
    <t>POPUZIV</t>
  </si>
  <si>
    <t>END</t>
  </si>
  <si>
    <t>132201210R00</t>
  </si>
  <si>
    <t>Hloubení rýh š.do 200 cm hor.3 do 50 m3,STROJNĚ</t>
  </si>
  <si>
    <t>0,8*12*1,2</t>
  </si>
  <si>
    <t>nové napojení : : 0,8*13*1</t>
  </si>
  <si>
    <t>162201203R00</t>
  </si>
  <si>
    <t>Vodorovné přemíst.výkopku, kolečko hor.1-4, do 10m</t>
  </si>
  <si>
    <t>6</t>
  </si>
  <si>
    <t>167101201R00</t>
  </si>
  <si>
    <t>Nakládání výkopku z hor.1 ÷ 4 - ručně</t>
  </si>
  <si>
    <t>174101102R00</t>
  </si>
  <si>
    <t>Zásyp ruční se zhutněním</t>
  </si>
  <si>
    <t>16</t>
  </si>
  <si>
    <t>Obsyp potrubí bez prohození sypaniny, s dodáním štěrkopísku frakce 0 - 22 mm</t>
  </si>
  <si>
    <t>nové napojení : : 0,3*0,8*(13+12)</t>
  </si>
  <si>
    <t>58337310R</t>
  </si>
  <si>
    <t>Štěrkopísek frakce 0-4 tř.B</t>
  </si>
  <si>
    <t xml:space="preserve">přepočet hmotnosti 1m3/1,8t : 0,12*1,8 : </t>
  </si>
  <si>
    <t>0,216</t>
  </si>
  <si>
    <t>274313611R00</t>
  </si>
  <si>
    <t>Beton základových pasů prostý C 16/20</t>
  </si>
  <si>
    <t>Odkaz na mn. položky pořadí 16 : 0,20000</t>
  </si>
  <si>
    <t>273313611R00</t>
  </si>
  <si>
    <t>Beton základových desek prostý C 16/20</t>
  </si>
  <si>
    <t>nové napojení : : 0,8*0,1*(3,25+5)</t>
  </si>
  <si>
    <t>451572111R00</t>
  </si>
  <si>
    <t>Lože pod potrubí z kameniva těženého 0 - 4 mm</t>
  </si>
  <si>
    <t>nové napojení : : 0,8*0,05*25</t>
  </si>
  <si>
    <t>894431112R00</t>
  </si>
  <si>
    <t>Osazení plastové šachty z dílů prům.600 mm</t>
  </si>
  <si>
    <t>28695901R</t>
  </si>
  <si>
    <t>Dno šachtové DN 600 GD přímý průtok s odbočením</t>
  </si>
  <si>
    <t>28695912R</t>
  </si>
  <si>
    <t>Kus prodlužovací vlnitý DN 600 délka 1200 mm</t>
  </si>
  <si>
    <t>28695921R</t>
  </si>
  <si>
    <t>Kroužek těsnicí náhradní dno/prodloužení DN 600</t>
  </si>
  <si>
    <t>28697213R</t>
  </si>
  <si>
    <t>Poklop PVC Replast, nosnost 200 kg, d=600 mm</t>
  </si>
  <si>
    <t>961044111R00</t>
  </si>
  <si>
    <t>Bourání základů z betonu prostého</t>
  </si>
  <si>
    <t>nové napojení : : 0,8*0,5*0,2</t>
  </si>
  <si>
    <t xml:space="preserve"> 0,4*0,15*2</t>
  </si>
  <si>
    <t>965042121RT1</t>
  </si>
  <si>
    <t>Bourání mazanin betonových tl. 10 cm, pl. 1 m2, ručně tl. mazaniny 5 - 8 cm</t>
  </si>
  <si>
    <t>721176223R00</t>
  </si>
  <si>
    <t>Potrubí KG svodné (ležaté) v zemi D 125 x 3,2 mm</t>
  </si>
  <si>
    <t>721176224R00</t>
  </si>
  <si>
    <t>Potrubí KG svodné (ležaté) v zemi D 160 x 4,0 mm</t>
  </si>
  <si>
    <t>721140916R00</t>
  </si>
  <si>
    <t>Oprava - propojení dosavadního potrubí DN 125</t>
  </si>
  <si>
    <t>721176101R00</t>
  </si>
  <si>
    <t>Potrubí HT připojovací D 32 x 1,8 mm</t>
  </si>
  <si>
    <t>721176102R00</t>
  </si>
  <si>
    <t>Potrubí HT připojovací D 40 x 1,8 mm</t>
  </si>
  <si>
    <t>721176104R00</t>
  </si>
  <si>
    <t>Potrubí HT připojovací D 75 x 1,9 mm</t>
  </si>
  <si>
    <t>721176105R00</t>
  </si>
  <si>
    <t>Potrubí HT připojovací D 110 x 2,7 mm</t>
  </si>
  <si>
    <t>721194109R00</t>
  </si>
  <si>
    <t>Vyvedení odpadních výpustek D 110 x 2,3</t>
  </si>
  <si>
    <t>721223460R00</t>
  </si>
  <si>
    <t>Vpusť podlahová (sklepní) se zápach. uzávěrerem, odkalištěm a vtokovou mříží 500 x 500 mm</t>
  </si>
  <si>
    <t>721290111R00</t>
  </si>
  <si>
    <t>Zkouška těsnosti kanalizace vodou</t>
  </si>
  <si>
    <t>725334301R00</t>
  </si>
  <si>
    <t>Nálevka se sifonem PP HL21, DN 32</t>
  </si>
  <si>
    <t>725860165R00</t>
  </si>
  <si>
    <t>Zápachová uzávěrka HL610, D 110 mm</t>
  </si>
  <si>
    <t>998721101R00</t>
  </si>
  <si>
    <t>Přesun hmot pro vnitřní kanalizaci, výšky do 6 m</t>
  </si>
  <si>
    <t>28650881R</t>
  </si>
  <si>
    <t>Tvarovka čisticí s uzávěrem kanalizační D 110 mm</t>
  </si>
  <si>
    <t>722190223R00</t>
  </si>
  <si>
    <t>Přípojky vodovodní pro pevné připojení DN 25</t>
  </si>
  <si>
    <t>soubor</t>
  </si>
  <si>
    <t>722221123R00</t>
  </si>
  <si>
    <t>Kohout vod.kul.zahradní DN20</t>
  </si>
  <si>
    <t>722236213R00</t>
  </si>
  <si>
    <t>Kohout kulový,vnitřní-vnitřní DN 20</t>
  </si>
  <si>
    <t>734243122R00</t>
  </si>
  <si>
    <t>Ventil zpětný DN 20</t>
  </si>
  <si>
    <t>722172311R00</t>
  </si>
  <si>
    <t>Potrubí z PPR, studená, D 20x2,8 mm</t>
  </si>
  <si>
    <t>722172312R00</t>
  </si>
  <si>
    <t>Potrubí z PPR, studená, D 25x3,5 mm</t>
  </si>
  <si>
    <t>722172313R00</t>
  </si>
  <si>
    <t>Potrubí z PPR, studená, D 32x4,4 mm</t>
  </si>
  <si>
    <t>722181199R00</t>
  </si>
  <si>
    <t>Konzole, držáky, objímky</t>
  </si>
  <si>
    <t>722181232R00</t>
  </si>
  <si>
    <t>Izolace návleková tl. stěny 9 mm</t>
  </si>
  <si>
    <t>722190401R00</t>
  </si>
  <si>
    <t>Vyvedení a upevnění výpustek DN 15</t>
  </si>
  <si>
    <t>722220111R00</t>
  </si>
  <si>
    <t>Nástěnka K 247, pro výtokový ventil G 1/2</t>
  </si>
  <si>
    <t>722224111R00</t>
  </si>
  <si>
    <t>Kohouty plnicí a vypouštěcí DN 15</t>
  </si>
  <si>
    <t>722236214R00</t>
  </si>
  <si>
    <t>Kohout kulový,vnitřní-vnitřní z. DN 25</t>
  </si>
  <si>
    <t>722290226R00</t>
  </si>
  <si>
    <t>Zkouška tlaku potrubí závitového DN 50</t>
  </si>
  <si>
    <t>722290234R00</t>
  </si>
  <si>
    <t>Proplach a dezinfekce vodovod.potrubí</t>
  </si>
  <si>
    <t>724231125R00</t>
  </si>
  <si>
    <t>Přísluš.vodáren, manometr D 100</t>
  </si>
  <si>
    <t>734253113R00</t>
  </si>
  <si>
    <t>Ventil pojistný DN 15 FF x 3,0 bar</t>
  </si>
  <si>
    <t>998722101R00</t>
  </si>
  <si>
    <t>Přesun hmot pro vnitřní vodovod, výšky do 6 m</t>
  </si>
  <si>
    <t>725017131R00</t>
  </si>
  <si>
    <t>Umyvadlo na šrouby</t>
  </si>
  <si>
    <t>725534223R00</t>
  </si>
  <si>
    <t>Ohřívač elek. zásob. závěsný 80</t>
  </si>
  <si>
    <t>725814101R00</t>
  </si>
  <si>
    <t>Ventil rohový s filtrem DN 15 x DN 10</t>
  </si>
  <si>
    <t>725823111R00</t>
  </si>
  <si>
    <t>Baterie umyvadlová stoján. ruční, bez otvír.odpadu</t>
  </si>
  <si>
    <t>725980122R00</t>
  </si>
  <si>
    <t>Dvířka z plastu, 300 x 300 mm</t>
  </si>
  <si>
    <t>998725101R00</t>
  </si>
  <si>
    <t>Přesun hmot pro zařizovací předměty, výšky do 6 m</t>
  </si>
  <si>
    <t>722181244RU2</t>
  </si>
  <si>
    <t>Izolace návleková tl. stěny 20 mm vnitřní průměr 35 mm</t>
  </si>
  <si>
    <t>733111203R00</t>
  </si>
  <si>
    <t>Potrubí závitové zesílené nízkotlaké DN 15</t>
  </si>
  <si>
    <t>733111205R00</t>
  </si>
  <si>
    <t>Potrubí závitové zesílené nízkotlaké DN 25</t>
  </si>
  <si>
    <t>733184102RT3</t>
  </si>
  <si>
    <t>Montáž předizolovaného potrubí DN 25 mm vnější průměr předizolovaného potrubí D 125 mm</t>
  </si>
  <si>
    <t>733191925R00</t>
  </si>
  <si>
    <t>Navaření odbočky na potrubí,DN odbočky 25</t>
  </si>
  <si>
    <t>734227412R00</t>
  </si>
  <si>
    <t>Ventil radiátorový, přímý, DN 15</t>
  </si>
  <si>
    <t>734267312R00</t>
  </si>
  <si>
    <t>Šroubení topenářské, přímé, DN 15</t>
  </si>
  <si>
    <t>735000912R00</t>
  </si>
  <si>
    <t>Oprava-vyregulování ventilů s termost.ovládáním</t>
  </si>
  <si>
    <t>735151822R00</t>
  </si>
  <si>
    <t>Demontáž otopných těles panelových 2řadých vč. přípojek</t>
  </si>
  <si>
    <t>901      R00</t>
  </si>
  <si>
    <t>Hzs-předběžná obhlídka     čl.17-1a</t>
  </si>
  <si>
    <t>h</t>
  </si>
  <si>
    <t>904      R02</t>
  </si>
  <si>
    <t>Hzs-zkousky v ramci montaz.praci Topná zkouška</t>
  </si>
  <si>
    <t>909      R00</t>
  </si>
  <si>
    <t>Hzs-nezmeritelne stavebni prace</t>
  </si>
  <si>
    <t>733113113R00</t>
  </si>
  <si>
    <t>Příplatek za zhotovení přípojky</t>
  </si>
  <si>
    <t>733190108R00</t>
  </si>
  <si>
    <t>Tlaková zkouška potrubí  DN 50</t>
  </si>
  <si>
    <t>734291972R00</t>
  </si>
  <si>
    <t>Hlavice ovládání term.ventilů termostatické TR 2</t>
  </si>
  <si>
    <t>735151363R00</t>
  </si>
  <si>
    <t>Ocelové deskové otopné těleso s přirozeným prouděním vzduchu kolem přestupní plochy - 22  600/ 700</t>
  </si>
  <si>
    <t>735151372R00</t>
  </si>
  <si>
    <t>Ocelové deskové otopné těleso s přirozeným prouděním vzduchu kolem přestupní plochy -  22  600/2000</t>
  </si>
  <si>
    <t>735159240R00</t>
  </si>
  <si>
    <t>Montáž panelových těles 2řadých</t>
  </si>
  <si>
    <t>735191910R00</t>
  </si>
  <si>
    <t>Napuštění vody do otopného systému - bez kotle</t>
  </si>
  <si>
    <t>115</t>
  </si>
  <si>
    <t>783424140R00</t>
  </si>
  <si>
    <t>Nátěr syntetický potrubí do DN 50 mm  Z + 2x</t>
  </si>
  <si>
    <t>998735101R00</t>
  </si>
  <si>
    <t>Přesun hmot pro otopná tělesa, výšky do 6 m</t>
  </si>
  <si>
    <t>14710212R</t>
  </si>
  <si>
    <t>Potrubí předizolované  2x DN 25/125</t>
  </si>
  <si>
    <t>Odkaz na mn. položky pořadí 59 : 9,00000</t>
  </si>
  <si>
    <t>973031616R00</t>
  </si>
  <si>
    <t>Vysekání kapes zeď, krabice</t>
  </si>
  <si>
    <t>974031121R00</t>
  </si>
  <si>
    <t>Vysekání rýh ve zdi cihelné 3 x 3 cm</t>
  </si>
  <si>
    <t>210800031R00</t>
  </si>
  <si>
    <t>datový kabel FTP cat 6 (PO)</t>
  </si>
  <si>
    <t>RTS 18/ I</t>
  </si>
  <si>
    <t>222260607R00</t>
  </si>
  <si>
    <t>Lišta vkládací LV 40x40, na úchyt.body,zavíčkování</t>
  </si>
  <si>
    <t>210010003R00</t>
  </si>
  <si>
    <t>Trubka ohebná pod omítku, typ 25R.. 25 mm</t>
  </si>
  <si>
    <t>210010004R00</t>
  </si>
  <si>
    <t>Trubka ohebná pod omítku, typ 32R.. 32 mm</t>
  </si>
  <si>
    <t>210010006R00</t>
  </si>
  <si>
    <t>Trubka ohebná pod omítku, typ 75R.. 75 mm</t>
  </si>
  <si>
    <t>210010311R00</t>
  </si>
  <si>
    <t>Krabice odbočná s víčkem KO 68, bez zapojení, kruhová</t>
  </si>
  <si>
    <t>210010321R00</t>
  </si>
  <si>
    <t>Krabice odbočná s víčkem svor. KR 68 se zapoj.,kruh</t>
  </si>
  <si>
    <t>210010322R00</t>
  </si>
  <si>
    <t>Krabice rozvodná KR 97, se zapojením, kruhová</t>
  </si>
  <si>
    <t>210010604</t>
  </si>
  <si>
    <t>osazení plast příchytky na kabely</t>
  </si>
  <si>
    <t>210110001R00</t>
  </si>
  <si>
    <t>Spínač nástěnný jednopól.- řaz. 1, obyč.prostředí</t>
  </si>
  <si>
    <t>210110003R00</t>
  </si>
  <si>
    <t>Žakuziový ovladač</t>
  </si>
  <si>
    <t>210110004R00</t>
  </si>
  <si>
    <t>Spínač nástěnný střídavý - řaz. 6, obyč.prostředí</t>
  </si>
  <si>
    <t>210110005R00</t>
  </si>
  <si>
    <t>Ovladač 1-10V</t>
  </si>
  <si>
    <t>210110006R00</t>
  </si>
  <si>
    <t>Spínač nástěnný trojpól.25A - řaz. 3, obyč.prostř.</t>
  </si>
  <si>
    <t>210111012</t>
  </si>
  <si>
    <t>zás.polozap./zapuštěné 10/16A 250V 2P+Z průb.mont. včetně přep. ochrany</t>
  </si>
  <si>
    <t>210111012R</t>
  </si>
  <si>
    <t>přepěťová ochrana v KU 68</t>
  </si>
  <si>
    <t>210111012R00</t>
  </si>
  <si>
    <t>Zásuvka domovní zapuštěná - 2P+Z, průběž.zapojení</t>
  </si>
  <si>
    <t>210111062</t>
  </si>
  <si>
    <t>zás.data 2xFTP RJ 45 cat 6</t>
  </si>
  <si>
    <t>210111062R00</t>
  </si>
  <si>
    <t>Zás.data 1xFTP RJ 45 cat 6</t>
  </si>
  <si>
    <t>210111218</t>
  </si>
  <si>
    <t>vyvazovací panel</t>
  </si>
  <si>
    <t>210111218R00</t>
  </si>
  <si>
    <t>patch panel 24 FTP</t>
  </si>
  <si>
    <t>RTS 14/ I</t>
  </si>
  <si>
    <t>210190006</t>
  </si>
  <si>
    <t>mont. ventilátorové jednotky</t>
  </si>
  <si>
    <t>210190006R00</t>
  </si>
  <si>
    <t>Montáž celoplechových rozvodnic do váhy 300 kg</t>
  </si>
  <si>
    <t>210190006R01</t>
  </si>
  <si>
    <t>mont. datové skříně U 9</t>
  </si>
  <si>
    <t>210190023</t>
  </si>
  <si>
    <t>access poin DUAL-BAND</t>
  </si>
  <si>
    <t>210190023R00</t>
  </si>
  <si>
    <t>montáž data switch</t>
  </si>
  <si>
    <t>210800003R00</t>
  </si>
  <si>
    <t>Vodič CYY 4 mm2 uložený pod omítkou</t>
  </si>
  <si>
    <t>210800005R00</t>
  </si>
  <si>
    <t>Vodič CYY 10 mm2 uložený pod omítkou</t>
  </si>
  <si>
    <t>210800031R</t>
  </si>
  <si>
    <t>kabel USB 3 (PO)</t>
  </si>
  <si>
    <t>210800032R00</t>
  </si>
  <si>
    <t>Datový kabel UTP cat 5e (PO)</t>
  </si>
  <si>
    <t>210800033R00</t>
  </si>
  <si>
    <t>koaxiální kabel BC 100 (PO)</t>
  </si>
  <si>
    <t>210800034R00</t>
  </si>
  <si>
    <t>kabel LYC 2x1,5 (PO)</t>
  </si>
  <si>
    <t>210800035</t>
  </si>
  <si>
    <t>Kabel mikrofonní; 2x0,25mm2; spirálovitě stíněné; OFC; PVC; O6mm C114 (PO)</t>
  </si>
  <si>
    <t>210800036</t>
  </si>
  <si>
    <t>kabel HDMI 4.1  (PO)</t>
  </si>
  <si>
    <t>210800037</t>
  </si>
  <si>
    <t>kabel VGA(D-sub)  (PO)</t>
  </si>
  <si>
    <t>210800105</t>
  </si>
  <si>
    <t>CYKY 3Cx1.5 mm2 750V (PO)</t>
  </si>
  <si>
    <t>210800105R00</t>
  </si>
  <si>
    <t>Kabel CYKY 750 V 3Ax1,5 mm2 uložený pod omítkou</t>
  </si>
  <si>
    <t>210800106R00</t>
  </si>
  <si>
    <t>Kabel CYKY 750 V 3Cx2,5 mm2 uložený pod omítkou</t>
  </si>
  <si>
    <t>210800114R00</t>
  </si>
  <si>
    <t>Kabel CYKY 750 V 4Bx16/25 mm2 uložený pod omítkou</t>
  </si>
  <si>
    <t>210800115R00</t>
  </si>
  <si>
    <t>Kabel CYKY 750 V 5Cx1,5 mm2 uložený pod omítkou</t>
  </si>
  <si>
    <t>210800117R00</t>
  </si>
  <si>
    <t>Kabel CYKY 750 V 5Cx4 mm2 uložený pod omítkou</t>
  </si>
  <si>
    <t>211010002R00</t>
  </si>
  <si>
    <t>Osazení hmoždinky do cihlového zdiva, HM 8</t>
  </si>
  <si>
    <t>215012110</t>
  </si>
  <si>
    <t>lišta vkládací s víčkem 25 x 20mm</t>
  </si>
  <si>
    <t>215012150</t>
  </si>
  <si>
    <t>parapetní žlab 140x70</t>
  </si>
  <si>
    <t>215121121</t>
  </si>
  <si>
    <t>LED nouzové svítidlo 3 W  1hod</t>
  </si>
  <si>
    <t>215121122</t>
  </si>
  <si>
    <t>LED svítidlo 24W IP 44</t>
  </si>
  <si>
    <t>215121142</t>
  </si>
  <si>
    <t>LED svítidlo modul 600x600 4000K 1050mA 1-10V DIM</t>
  </si>
  <si>
    <t>00017</t>
  </si>
  <si>
    <t>000171</t>
  </si>
  <si>
    <t>boční kryt žlabu 140x70</t>
  </si>
  <si>
    <t xml:space="preserve">ks    </t>
  </si>
  <si>
    <t>000172</t>
  </si>
  <si>
    <t>krabice KPPK 70</t>
  </si>
  <si>
    <t>00202</t>
  </si>
  <si>
    <t>trubka ohebná instal. PVC 2325 R=25mm</t>
  </si>
  <si>
    <t>00203</t>
  </si>
  <si>
    <t>trubka ohebná instal. PVC 2332 R=32mm</t>
  </si>
  <si>
    <t>00204</t>
  </si>
  <si>
    <t>trubka ohebná instal. PVC 2375 R=75mm</t>
  </si>
  <si>
    <t>00302</t>
  </si>
  <si>
    <t>krabice KO 68</t>
  </si>
  <si>
    <t>00303</t>
  </si>
  <si>
    <t>krabice KR 68</t>
  </si>
  <si>
    <t>00305</t>
  </si>
  <si>
    <t>krabice KR 97</t>
  </si>
  <si>
    <t>00700</t>
  </si>
  <si>
    <t>spínač kolébkový  č.1</t>
  </si>
  <si>
    <t>00701</t>
  </si>
  <si>
    <t>spínač kolébkový  č.0/1</t>
  </si>
  <si>
    <t>00702</t>
  </si>
  <si>
    <t>žaluziový ovladač</t>
  </si>
  <si>
    <t>00703</t>
  </si>
  <si>
    <t>spínač kolébkový č. 6</t>
  </si>
  <si>
    <t>00704</t>
  </si>
  <si>
    <t>ovladač 1-10V</t>
  </si>
  <si>
    <t>00715</t>
  </si>
  <si>
    <t>spín.nást.prost.obyč. 3-pólový 32A/3 uzamykatelný</t>
  </si>
  <si>
    <t>00766</t>
  </si>
  <si>
    <t>zás.polozap./zapuštěné 10/16A 250V 2P+Z</t>
  </si>
  <si>
    <t>00767</t>
  </si>
  <si>
    <t>zás.polozap./zapuštěné 10/16A 250V 2P+Z + přepěťová ochrana</t>
  </si>
  <si>
    <t>00768</t>
  </si>
  <si>
    <t>00772</t>
  </si>
  <si>
    <t>00773</t>
  </si>
  <si>
    <t>zásuvka STP 1 x RJ 45 cat 6</t>
  </si>
  <si>
    <t>00774</t>
  </si>
  <si>
    <t>zásuvka STP 2 x RJ 45 cat 6</t>
  </si>
  <si>
    <t>02920</t>
  </si>
  <si>
    <t>CYKY 3Ax1.5mm2</t>
  </si>
  <si>
    <t>02945</t>
  </si>
  <si>
    <t>CYKY 4Bx16mm2</t>
  </si>
  <si>
    <t>02960</t>
  </si>
  <si>
    <t>CYKY 5Cx1.5mm2</t>
  </si>
  <si>
    <t>02962</t>
  </si>
  <si>
    <t>CYKY 5Cx4mm2</t>
  </si>
  <si>
    <t>03100</t>
  </si>
  <si>
    <t>koaxiální kabel BC 100</t>
  </si>
  <si>
    <t>03101</t>
  </si>
  <si>
    <t>kabel USB 3</t>
  </si>
  <si>
    <t xml:space="preserve">m     </t>
  </si>
  <si>
    <t>03102</t>
  </si>
  <si>
    <t>datový kabel UTP cat 5e</t>
  </si>
  <si>
    <t>03103</t>
  </si>
  <si>
    <t>datový kabel FTP cat 6</t>
  </si>
  <si>
    <t>03104</t>
  </si>
  <si>
    <t>kabel LYC 2x1,5</t>
  </si>
  <si>
    <t>03105</t>
  </si>
  <si>
    <t>kabel mikrofonní; 2x0,25mm2; spirálovitě stíněné; OFC; PVC; O6mm   C114</t>
  </si>
  <si>
    <t>03106</t>
  </si>
  <si>
    <t>kabel HDMI 4.1</t>
  </si>
  <si>
    <t>03107</t>
  </si>
  <si>
    <t>kabel VGA(D-sub)</t>
  </si>
  <si>
    <t>11508</t>
  </si>
  <si>
    <t>PVC kabelová příchytka</t>
  </si>
  <si>
    <t>11509</t>
  </si>
  <si>
    <t>hmoždinka</t>
  </si>
  <si>
    <t>30014</t>
  </si>
  <si>
    <t>30018</t>
  </si>
  <si>
    <t>lišta vkládací s víčkem 40 x 40mm</t>
  </si>
  <si>
    <t>30025</t>
  </si>
  <si>
    <t>pojistkový dotek 63A</t>
  </si>
  <si>
    <t>30026</t>
  </si>
  <si>
    <t>pojistková patrona 63A/Gg</t>
  </si>
  <si>
    <t>31256</t>
  </si>
  <si>
    <t>datový rozváděč 9 U 600/450</t>
  </si>
  <si>
    <t>31257</t>
  </si>
  <si>
    <t>ventilátorová jednotka 4M</t>
  </si>
  <si>
    <t>31258</t>
  </si>
  <si>
    <t>napájecí panel</t>
  </si>
  <si>
    <t>31264</t>
  </si>
  <si>
    <t>patch panel  modul STP cat 6</t>
  </si>
  <si>
    <t>31265</t>
  </si>
  <si>
    <t>31266</t>
  </si>
  <si>
    <t>keystone FTP cat 6</t>
  </si>
  <si>
    <t>31276</t>
  </si>
  <si>
    <t>data switch 24 /1G</t>
  </si>
  <si>
    <t>32198</t>
  </si>
  <si>
    <t>32199</t>
  </si>
  <si>
    <t>32206</t>
  </si>
  <si>
    <t>33914</t>
  </si>
  <si>
    <t>CYKY 3Cx1.5mm2</t>
  </si>
  <si>
    <t>33918</t>
  </si>
  <si>
    <t>CYKY 3Cx2.5mm2</t>
  </si>
  <si>
    <t>34096</t>
  </si>
  <si>
    <t>CYY  4mm2 zelenožlutý</t>
  </si>
  <si>
    <t>34116</t>
  </si>
  <si>
    <t>CYY 10mm2 zelenožlutý</t>
  </si>
  <si>
    <t>CRM10</t>
  </si>
  <si>
    <t>rozvaděč R-OU</t>
  </si>
  <si>
    <t>mont. napájecí panel</t>
  </si>
  <si>
    <t>R-položka</t>
  </si>
  <si>
    <t>POL12_1</t>
  </si>
  <si>
    <t>Montáž a oživení AV</t>
  </si>
  <si>
    <t>Pardubický kraj</t>
  </si>
  <si>
    <t>Komenského náměstí 125</t>
  </si>
  <si>
    <t>532 11 Pardubice</t>
  </si>
  <si>
    <t>Střední škola chovu koní a jezdectví Kladruby nad Labem, rekonstrukce a vybavení odborné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</si>
</sst>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77" t="s">
        <v>41</v>
      </c>
      <c r="B2" s="77"/>
      <c r="C2" s="77"/>
      <c r="D2" s="77"/>
      <c r="E2" s="77"/>
      <c r="F2" s="77"/>
      <c r="G2" s="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opLeftCell="B1" zoomScaleNormal="100" zoomScaleSheetLayoutView="75" workbookViewId="0">
      <selection activeCell="D34" sqref="D34:E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90" t="s">
        <v>4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">
      <c r="A2" s="3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5" t="s">
        <v>23</v>
      </c>
      <c r="C5" s="4"/>
      <c r="D5" s="30" t="s">
        <v>996</v>
      </c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 t="s">
        <v>997</v>
      </c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 t="s">
        <v>998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120"/>
      <c r="E11" s="120"/>
      <c r="F11" s="120"/>
      <c r="G11" s="120"/>
      <c r="H11" s="26" t="s">
        <v>42</v>
      </c>
      <c r="I11" s="125"/>
      <c r="J11" s="10"/>
    </row>
    <row r="12" spans="1:15" ht="15.75" customHeight="1" x14ac:dyDescent="0.2">
      <c r="A12" s="3"/>
      <c r="B12" s="39"/>
      <c r="C12" s="24"/>
      <c r="D12" s="121"/>
      <c r="E12" s="121"/>
      <c r="F12" s="121"/>
      <c r="G12" s="121"/>
      <c r="H12" s="26" t="s">
        <v>36</v>
      </c>
      <c r="I12" s="125"/>
      <c r="J12" s="10"/>
    </row>
    <row r="13" spans="1:15" ht="15.75" customHeight="1" x14ac:dyDescent="0.2">
      <c r="A13" s="3"/>
      <c r="B13" s="40"/>
      <c r="C13" s="25"/>
      <c r="D13" s="124"/>
      <c r="E13" s="122"/>
      <c r="F13" s="123"/>
      <c r="G13" s="123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96"/>
      <c r="F15" s="96"/>
      <c r="G15" s="97"/>
      <c r="H15" s="97"/>
      <c r="I15" s="97" t="s">
        <v>31</v>
      </c>
      <c r="J15" s="98"/>
    </row>
    <row r="16" spans="1:15" ht="23.25" customHeight="1" x14ac:dyDescent="0.2">
      <c r="A16" s="188" t="s">
        <v>26</v>
      </c>
      <c r="B16" s="55" t="s">
        <v>26</v>
      </c>
      <c r="C16" s="56"/>
      <c r="D16" s="57"/>
      <c r="E16" s="83"/>
      <c r="F16" s="84"/>
      <c r="G16" s="83"/>
      <c r="H16" s="84"/>
      <c r="I16" s="83">
        <f>SUMIF(F51:F83,A16,I51:I83)+SUMIF(F51:F83,"PSU",I51:I83)</f>
        <v>0</v>
      </c>
      <c r="J16" s="85"/>
    </row>
    <row r="17" spans="1:10" ht="23.25" customHeight="1" x14ac:dyDescent="0.2">
      <c r="A17" s="188" t="s">
        <v>27</v>
      </c>
      <c r="B17" s="55" t="s">
        <v>27</v>
      </c>
      <c r="C17" s="56"/>
      <c r="D17" s="57"/>
      <c r="E17" s="83"/>
      <c r="F17" s="84"/>
      <c r="G17" s="83"/>
      <c r="H17" s="84"/>
      <c r="I17" s="83">
        <f>SUMIF(F51:F83,A17,I51:I83)</f>
        <v>0</v>
      </c>
      <c r="J17" s="85"/>
    </row>
    <row r="18" spans="1:10" ht="23.25" customHeight="1" x14ac:dyDescent="0.2">
      <c r="A18" s="188" t="s">
        <v>28</v>
      </c>
      <c r="B18" s="55" t="s">
        <v>28</v>
      </c>
      <c r="C18" s="56"/>
      <c r="D18" s="57"/>
      <c r="E18" s="83"/>
      <c r="F18" s="84"/>
      <c r="G18" s="83"/>
      <c r="H18" s="84"/>
      <c r="I18" s="83">
        <f>SUMIF(F51:F83,A18,I51:I83)</f>
        <v>0</v>
      </c>
      <c r="J18" s="85"/>
    </row>
    <row r="19" spans="1:10" ht="23.25" customHeight="1" x14ac:dyDescent="0.2">
      <c r="A19" s="188" t="s">
        <v>120</v>
      </c>
      <c r="B19" s="55" t="s">
        <v>29</v>
      </c>
      <c r="C19" s="56"/>
      <c r="D19" s="57"/>
      <c r="E19" s="83"/>
      <c r="F19" s="84"/>
      <c r="G19" s="83"/>
      <c r="H19" s="84"/>
      <c r="I19" s="83">
        <f>SUMIF(F51:F83,A19,I51:I83)</f>
        <v>0</v>
      </c>
      <c r="J19" s="85"/>
    </row>
    <row r="20" spans="1:10" ht="23.25" customHeight="1" x14ac:dyDescent="0.2">
      <c r="A20" s="188" t="s">
        <v>121</v>
      </c>
      <c r="B20" s="55" t="s">
        <v>30</v>
      </c>
      <c r="C20" s="56"/>
      <c r="D20" s="57"/>
      <c r="E20" s="83"/>
      <c r="F20" s="84"/>
      <c r="G20" s="83"/>
      <c r="H20" s="84"/>
      <c r="I20" s="83">
        <f>SUMIF(F51:F83,A20,I51:I83)</f>
        <v>0</v>
      </c>
      <c r="J20" s="85"/>
    </row>
    <row r="21" spans="1:10" ht="23.25" customHeight="1" x14ac:dyDescent="0.2">
      <c r="A21" s="3"/>
      <c r="B21" s="72" t="s">
        <v>31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79">
        <f>IF(A24&gt;50, ROUNDUP(A23, 0), ROUNDDOWN(A23, 0))</f>
        <v>0</v>
      </c>
      <c r="H24" s="80"/>
      <c r="I24" s="80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93">
        <f>IF(A26&gt;50, ROUNDUP(A25, 0), ROUNDDOWN(A25, 0))</f>
        <v>0</v>
      </c>
      <c r="H26" s="94"/>
      <c r="I26" s="9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95">
        <f>CenaCelkem-(ZakladDPHSni+DPHSni+ZakladDPHZakl+DPHZakl)</f>
        <v>0</v>
      </c>
      <c r="H27" s="95"/>
      <c r="I27" s="95"/>
      <c r="J27" s="61" t="str">
        <f t="shared" si="0"/>
        <v>CZK</v>
      </c>
    </row>
    <row r="28" spans="1:10" ht="27.75" hidden="1" customHeight="1" thickBot="1" x14ac:dyDescent="0.25">
      <c r="A28" s="3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1" t="s">
        <v>37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55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88"/>
      <c r="E34" s="89"/>
      <c r="F34" s="29"/>
      <c r="G34" s="88"/>
      <c r="H34" s="89"/>
      <c r="I34" s="89"/>
      <c r="J34" s="36"/>
    </row>
    <row r="35" spans="1:10" ht="12.75" customHeight="1" x14ac:dyDescent="0.2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17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39</v>
      </c>
      <c r="B38" s="134" t="s">
        <v>18</v>
      </c>
      <c r="C38" s="135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 x14ac:dyDescent="0.2">
      <c r="A39" s="130">
        <v>1</v>
      </c>
      <c r="B39" s="140" t="s">
        <v>45</v>
      </c>
      <c r="C39" s="141"/>
      <c r="D39" s="142"/>
      <c r="E39" s="142"/>
      <c r="F39" s="143">
        <f>'1 01 Pol'!AE375+'1 02 Pol'!AE111+'1 03 Pol'!AE119</f>
        <v>0</v>
      </c>
      <c r="G39" s="144">
        <f>'1 01 Pol'!AF375+'1 02 Pol'!AF111+'1 03 Pol'!AF119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30">
        <v>2</v>
      </c>
      <c r="B40" s="147" t="s">
        <v>46</v>
      </c>
      <c r="C40" s="148" t="s">
        <v>47</v>
      </c>
      <c r="D40" s="149"/>
      <c r="E40" s="149"/>
      <c r="F40" s="150">
        <f>'1 01 Pol'!AE375+'1 02 Pol'!AE111+'1 03 Pol'!AE119</f>
        <v>0</v>
      </c>
      <c r="G40" s="151">
        <f>'1 01 Pol'!AF375+'1 02 Pol'!AF111+'1 03 Pol'!AF119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">
      <c r="A41" s="130">
        <v>3</v>
      </c>
      <c r="B41" s="153" t="s">
        <v>48</v>
      </c>
      <c r="C41" s="141" t="s">
        <v>49</v>
      </c>
      <c r="D41" s="142"/>
      <c r="E41" s="142"/>
      <c r="F41" s="154">
        <f>'1 01 Pol'!AE375</f>
        <v>0</v>
      </c>
      <c r="G41" s="145">
        <f>'1 01 Pol'!AF375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">
      <c r="A42" s="130">
        <v>3</v>
      </c>
      <c r="B42" s="153" t="s">
        <v>50</v>
      </c>
      <c r="C42" s="141" t="s">
        <v>51</v>
      </c>
      <c r="D42" s="142"/>
      <c r="E42" s="142"/>
      <c r="F42" s="154">
        <f>'1 02 Pol'!AE111</f>
        <v>0</v>
      </c>
      <c r="G42" s="145">
        <f>'1 02 Pol'!AF111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">
      <c r="A43" s="130">
        <v>3</v>
      </c>
      <c r="B43" s="153" t="s">
        <v>52</v>
      </c>
      <c r="C43" s="141" t="s">
        <v>53</v>
      </c>
      <c r="D43" s="142"/>
      <c r="E43" s="142"/>
      <c r="F43" s="154">
        <f>'1 03 Pol'!AE119</f>
        <v>0</v>
      </c>
      <c r="G43" s="145">
        <f>'1 03 Pol'!AF119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">
      <c r="A44" s="130"/>
      <c r="B44" s="155" t="s">
        <v>54</v>
      </c>
      <c r="C44" s="156"/>
      <c r="D44" s="156"/>
      <c r="E44" s="157"/>
      <c r="F44" s="158">
        <f>SUMIF(A39:A43,"=1",F39:F43)</f>
        <v>0</v>
      </c>
      <c r="G44" s="159">
        <f>SUMIF(A39:A43,"=1",G39:G43)</f>
        <v>0</v>
      </c>
      <c r="H44" s="159">
        <f>SUMIF(A39:A43,"=1",H39:H43)</f>
        <v>0</v>
      </c>
      <c r="I44" s="159">
        <f>SUMIF(A39:A43,"=1",I39:I43)</f>
        <v>0</v>
      </c>
      <c r="J44" s="160">
        <f>SUMIF(A39:A43,"=1",J39:J43)</f>
        <v>0</v>
      </c>
    </row>
    <row r="48" spans="1:10" ht="15.75" x14ac:dyDescent="0.25">
      <c r="B48" s="170" t="s">
        <v>56</v>
      </c>
    </row>
    <row r="50" spans="1:10" ht="25.5" customHeight="1" x14ac:dyDescent="0.2">
      <c r="A50" s="171"/>
      <c r="B50" s="174" t="s">
        <v>18</v>
      </c>
      <c r="C50" s="174" t="s">
        <v>6</v>
      </c>
      <c r="D50" s="175"/>
      <c r="E50" s="175"/>
      <c r="F50" s="176" t="s">
        <v>57</v>
      </c>
      <c r="G50" s="176"/>
      <c r="H50" s="176"/>
      <c r="I50" s="176" t="s">
        <v>31</v>
      </c>
      <c r="J50" s="176" t="s">
        <v>0</v>
      </c>
    </row>
    <row r="51" spans="1:10" ht="25.5" customHeight="1" x14ac:dyDescent="0.2">
      <c r="A51" s="172"/>
      <c r="B51" s="177" t="s">
        <v>46</v>
      </c>
      <c r="C51" s="178" t="s">
        <v>58</v>
      </c>
      <c r="D51" s="179"/>
      <c r="E51" s="179"/>
      <c r="F51" s="184" t="s">
        <v>26</v>
      </c>
      <c r="G51" s="185"/>
      <c r="H51" s="185"/>
      <c r="I51" s="185">
        <f>'1 01 Pol'!G8+'1 02 Pol'!G8</f>
        <v>0</v>
      </c>
      <c r="J51" s="182" t="str">
        <f>IF(I84=0,"",I51/I84*100)</f>
        <v/>
      </c>
    </row>
    <row r="52" spans="1:10" ht="25.5" customHeight="1" x14ac:dyDescent="0.2">
      <c r="A52" s="172"/>
      <c r="B52" s="177" t="s">
        <v>59</v>
      </c>
      <c r="C52" s="178" t="s">
        <v>60</v>
      </c>
      <c r="D52" s="179"/>
      <c r="E52" s="179"/>
      <c r="F52" s="184" t="s">
        <v>26</v>
      </c>
      <c r="G52" s="185"/>
      <c r="H52" s="185"/>
      <c r="I52" s="185">
        <f>'1 01 Pol'!G14+'1 02 Pol'!G24</f>
        <v>0</v>
      </c>
      <c r="J52" s="182" t="str">
        <f>IF(I84=0,"",I52/I84*100)</f>
        <v/>
      </c>
    </row>
    <row r="53" spans="1:10" ht="25.5" customHeight="1" x14ac:dyDescent="0.2">
      <c r="A53" s="172"/>
      <c r="B53" s="177" t="s">
        <v>61</v>
      </c>
      <c r="C53" s="178" t="s">
        <v>62</v>
      </c>
      <c r="D53" s="179"/>
      <c r="E53" s="179"/>
      <c r="F53" s="184" t="s">
        <v>26</v>
      </c>
      <c r="G53" s="185"/>
      <c r="H53" s="185"/>
      <c r="I53" s="185">
        <f>'1 01 Pol'!G17</f>
        <v>0</v>
      </c>
      <c r="J53" s="182" t="str">
        <f>IF(I84=0,"",I53/I84*100)</f>
        <v/>
      </c>
    </row>
    <row r="54" spans="1:10" ht="25.5" customHeight="1" x14ac:dyDescent="0.2">
      <c r="A54" s="172"/>
      <c r="B54" s="177" t="s">
        <v>63</v>
      </c>
      <c r="C54" s="178" t="s">
        <v>64</v>
      </c>
      <c r="D54" s="179"/>
      <c r="E54" s="179"/>
      <c r="F54" s="184" t="s">
        <v>26</v>
      </c>
      <c r="G54" s="185"/>
      <c r="H54" s="185"/>
      <c r="I54" s="185">
        <f>'1 01 Pol'!G37+'1 02 Pol'!G29</f>
        <v>0</v>
      </c>
      <c r="J54" s="182" t="str">
        <f>IF(I84=0,"",I54/I84*100)</f>
        <v/>
      </c>
    </row>
    <row r="55" spans="1:10" ht="25.5" customHeight="1" x14ac:dyDescent="0.2">
      <c r="A55" s="172"/>
      <c r="B55" s="177" t="s">
        <v>65</v>
      </c>
      <c r="C55" s="178" t="s">
        <v>66</v>
      </c>
      <c r="D55" s="179"/>
      <c r="E55" s="179"/>
      <c r="F55" s="184" t="s">
        <v>26</v>
      </c>
      <c r="G55" s="185"/>
      <c r="H55" s="185"/>
      <c r="I55" s="185">
        <f>'1 01 Pol'!G45</f>
        <v>0</v>
      </c>
      <c r="J55" s="182" t="str">
        <f>IF(I84=0,"",I55/I84*100)</f>
        <v/>
      </c>
    </row>
    <row r="56" spans="1:10" ht="25.5" customHeight="1" x14ac:dyDescent="0.2">
      <c r="A56" s="172"/>
      <c r="B56" s="177" t="s">
        <v>67</v>
      </c>
      <c r="C56" s="178" t="s">
        <v>68</v>
      </c>
      <c r="D56" s="179"/>
      <c r="E56" s="179"/>
      <c r="F56" s="184" t="s">
        <v>26</v>
      </c>
      <c r="G56" s="185"/>
      <c r="H56" s="185"/>
      <c r="I56" s="185">
        <f>'1 01 Pol'!G47</f>
        <v>0</v>
      </c>
      <c r="J56" s="182" t="str">
        <f>IF(I84=0,"",I56/I84*100)</f>
        <v/>
      </c>
    </row>
    <row r="57" spans="1:10" ht="25.5" customHeight="1" x14ac:dyDescent="0.2">
      <c r="A57" s="172"/>
      <c r="B57" s="177" t="s">
        <v>69</v>
      </c>
      <c r="C57" s="178" t="s">
        <v>70</v>
      </c>
      <c r="D57" s="179"/>
      <c r="E57" s="179"/>
      <c r="F57" s="184" t="s">
        <v>26</v>
      </c>
      <c r="G57" s="185"/>
      <c r="H57" s="185"/>
      <c r="I57" s="185">
        <f>'1 01 Pol'!G83</f>
        <v>0</v>
      </c>
      <c r="J57" s="182" t="str">
        <f>IF(I84=0,"",I57/I84*100)</f>
        <v/>
      </c>
    </row>
    <row r="58" spans="1:10" ht="25.5" customHeight="1" x14ac:dyDescent="0.2">
      <c r="A58" s="172"/>
      <c r="B58" s="177" t="s">
        <v>71</v>
      </c>
      <c r="C58" s="178" t="s">
        <v>72</v>
      </c>
      <c r="D58" s="179"/>
      <c r="E58" s="179"/>
      <c r="F58" s="184" t="s">
        <v>26</v>
      </c>
      <c r="G58" s="185"/>
      <c r="H58" s="185"/>
      <c r="I58" s="185">
        <f>'1 01 Pol'!G93</f>
        <v>0</v>
      </c>
      <c r="J58" s="182" t="str">
        <f>IF(I84=0,"",I58/I84*100)</f>
        <v/>
      </c>
    </row>
    <row r="59" spans="1:10" ht="25.5" customHeight="1" x14ac:dyDescent="0.2">
      <c r="A59" s="172"/>
      <c r="B59" s="177" t="s">
        <v>73</v>
      </c>
      <c r="C59" s="178" t="s">
        <v>74</v>
      </c>
      <c r="D59" s="179"/>
      <c r="E59" s="179"/>
      <c r="F59" s="184" t="s">
        <v>26</v>
      </c>
      <c r="G59" s="185"/>
      <c r="H59" s="185"/>
      <c r="I59" s="185">
        <f>'1 01 Pol'!G98+'1 02 Pol'!G32</f>
        <v>0</v>
      </c>
      <c r="J59" s="182" t="str">
        <f>IF(I84=0,"",I59/I84*100)</f>
        <v/>
      </c>
    </row>
    <row r="60" spans="1:10" ht="25.5" customHeight="1" x14ac:dyDescent="0.2">
      <c r="A60" s="172"/>
      <c r="B60" s="177" t="s">
        <v>75</v>
      </c>
      <c r="C60" s="178" t="s">
        <v>76</v>
      </c>
      <c r="D60" s="179"/>
      <c r="E60" s="179"/>
      <c r="F60" s="184" t="s">
        <v>26</v>
      </c>
      <c r="G60" s="185"/>
      <c r="H60" s="185"/>
      <c r="I60" s="185">
        <f>'1 01 Pol'!G100</f>
        <v>0</v>
      </c>
      <c r="J60" s="182" t="str">
        <f>IF(I84=0,"",I60/I84*100)</f>
        <v/>
      </c>
    </row>
    <row r="61" spans="1:10" ht="25.5" customHeight="1" x14ac:dyDescent="0.2">
      <c r="A61" s="172"/>
      <c r="B61" s="177" t="s">
        <v>77</v>
      </c>
      <c r="C61" s="178" t="s">
        <v>78</v>
      </c>
      <c r="D61" s="179"/>
      <c r="E61" s="179"/>
      <c r="F61" s="184" t="s">
        <v>26</v>
      </c>
      <c r="G61" s="185"/>
      <c r="H61" s="185"/>
      <c r="I61" s="185">
        <f>'1 01 Pol'!G109</f>
        <v>0</v>
      </c>
      <c r="J61" s="182" t="str">
        <f>IF(I84=0,"",I61/I84*100)</f>
        <v/>
      </c>
    </row>
    <row r="62" spans="1:10" ht="25.5" customHeight="1" x14ac:dyDescent="0.2">
      <c r="A62" s="172"/>
      <c r="B62" s="177" t="s">
        <v>79</v>
      </c>
      <c r="C62" s="178" t="s">
        <v>80</v>
      </c>
      <c r="D62" s="179"/>
      <c r="E62" s="179"/>
      <c r="F62" s="184" t="s">
        <v>26</v>
      </c>
      <c r="G62" s="185"/>
      <c r="H62" s="185"/>
      <c r="I62" s="185">
        <f>'1 01 Pol'!G114</f>
        <v>0</v>
      </c>
      <c r="J62" s="182" t="str">
        <f>IF(I84=0,"",I62/I84*100)</f>
        <v/>
      </c>
    </row>
    <row r="63" spans="1:10" ht="25.5" customHeight="1" x14ac:dyDescent="0.2">
      <c r="A63" s="172"/>
      <c r="B63" s="177" t="s">
        <v>81</v>
      </c>
      <c r="C63" s="178" t="s">
        <v>82</v>
      </c>
      <c r="D63" s="179"/>
      <c r="E63" s="179"/>
      <c r="F63" s="184" t="s">
        <v>26</v>
      </c>
      <c r="G63" s="185"/>
      <c r="H63" s="185"/>
      <c r="I63" s="185">
        <f>'1 01 Pol'!G116+'1 02 Pol'!G38+'1 03 Pol'!G8</f>
        <v>0</v>
      </c>
      <c r="J63" s="182" t="str">
        <f>IF(I84=0,"",I63/I84*100)</f>
        <v/>
      </c>
    </row>
    <row r="64" spans="1:10" ht="25.5" customHeight="1" x14ac:dyDescent="0.2">
      <c r="A64" s="172"/>
      <c r="B64" s="177" t="s">
        <v>83</v>
      </c>
      <c r="C64" s="178" t="s">
        <v>84</v>
      </c>
      <c r="D64" s="179"/>
      <c r="E64" s="179"/>
      <c r="F64" s="184" t="s">
        <v>27</v>
      </c>
      <c r="G64" s="185"/>
      <c r="H64" s="185"/>
      <c r="I64" s="185">
        <f>'1 01 Pol'!G164</f>
        <v>0</v>
      </c>
      <c r="J64" s="182" t="str">
        <f>IF(I84=0,"",I64/I84*100)</f>
        <v/>
      </c>
    </row>
    <row r="65" spans="1:10" ht="25.5" customHeight="1" x14ac:dyDescent="0.2">
      <c r="A65" s="172"/>
      <c r="B65" s="177" t="s">
        <v>85</v>
      </c>
      <c r="C65" s="178" t="s">
        <v>86</v>
      </c>
      <c r="D65" s="179"/>
      <c r="E65" s="179"/>
      <c r="F65" s="184" t="s">
        <v>27</v>
      </c>
      <c r="G65" s="185"/>
      <c r="H65" s="185"/>
      <c r="I65" s="185">
        <f>'1 02 Pol'!G44</f>
        <v>0</v>
      </c>
      <c r="J65" s="182" t="str">
        <f>IF(I84=0,"",I65/I84*100)</f>
        <v/>
      </c>
    </row>
    <row r="66" spans="1:10" ht="25.5" customHeight="1" x14ac:dyDescent="0.2">
      <c r="A66" s="172"/>
      <c r="B66" s="177" t="s">
        <v>87</v>
      </c>
      <c r="C66" s="178" t="s">
        <v>88</v>
      </c>
      <c r="D66" s="179"/>
      <c r="E66" s="179"/>
      <c r="F66" s="184" t="s">
        <v>27</v>
      </c>
      <c r="G66" s="185"/>
      <c r="H66" s="185"/>
      <c r="I66" s="185">
        <f>'1 02 Pol'!G59</f>
        <v>0</v>
      </c>
      <c r="J66" s="182" t="str">
        <f>IF(I84=0,"",I66/I84*100)</f>
        <v/>
      </c>
    </row>
    <row r="67" spans="1:10" ht="25.5" customHeight="1" x14ac:dyDescent="0.2">
      <c r="A67" s="172"/>
      <c r="B67" s="177" t="s">
        <v>89</v>
      </c>
      <c r="C67" s="178" t="s">
        <v>90</v>
      </c>
      <c r="D67" s="179"/>
      <c r="E67" s="179"/>
      <c r="F67" s="184" t="s">
        <v>27</v>
      </c>
      <c r="G67" s="185"/>
      <c r="H67" s="185"/>
      <c r="I67" s="185">
        <f>'1 02 Pol'!G78</f>
        <v>0</v>
      </c>
      <c r="J67" s="182" t="str">
        <f>IF(I84=0,"",I67/I84*100)</f>
        <v/>
      </c>
    </row>
    <row r="68" spans="1:10" ht="25.5" customHeight="1" x14ac:dyDescent="0.2">
      <c r="A68" s="172"/>
      <c r="B68" s="177" t="s">
        <v>91</v>
      </c>
      <c r="C68" s="178" t="s">
        <v>92</v>
      </c>
      <c r="D68" s="179"/>
      <c r="E68" s="179"/>
      <c r="F68" s="184" t="s">
        <v>27</v>
      </c>
      <c r="G68" s="185"/>
      <c r="H68" s="185"/>
      <c r="I68" s="185">
        <f>'1 02 Pol'!G85</f>
        <v>0</v>
      </c>
      <c r="J68" s="182" t="str">
        <f>IF(I84=0,"",I68/I84*100)</f>
        <v/>
      </c>
    </row>
    <row r="69" spans="1:10" ht="25.5" customHeight="1" x14ac:dyDescent="0.2">
      <c r="A69" s="172"/>
      <c r="B69" s="177" t="s">
        <v>93</v>
      </c>
      <c r="C69" s="178" t="s">
        <v>94</v>
      </c>
      <c r="D69" s="179"/>
      <c r="E69" s="179"/>
      <c r="F69" s="184" t="s">
        <v>27</v>
      </c>
      <c r="G69" s="185"/>
      <c r="H69" s="185"/>
      <c r="I69" s="185">
        <f>'1 01 Pol'!G176</f>
        <v>0</v>
      </c>
      <c r="J69" s="182" t="str">
        <f>IF(I84=0,"",I69/I84*100)</f>
        <v/>
      </c>
    </row>
    <row r="70" spans="1:10" ht="25.5" customHeight="1" x14ac:dyDescent="0.2">
      <c r="A70" s="172"/>
      <c r="B70" s="177" t="s">
        <v>95</v>
      </c>
      <c r="C70" s="178" t="s">
        <v>96</v>
      </c>
      <c r="D70" s="179"/>
      <c r="E70" s="179"/>
      <c r="F70" s="184" t="s">
        <v>27</v>
      </c>
      <c r="G70" s="185"/>
      <c r="H70" s="185"/>
      <c r="I70" s="185">
        <f>'1 01 Pol'!G190</f>
        <v>0</v>
      </c>
      <c r="J70" s="182" t="str">
        <f>IF(I84=0,"",I70/I84*100)</f>
        <v/>
      </c>
    </row>
    <row r="71" spans="1:10" ht="25.5" customHeight="1" x14ac:dyDescent="0.2">
      <c r="A71" s="172"/>
      <c r="B71" s="177" t="s">
        <v>97</v>
      </c>
      <c r="C71" s="178" t="s">
        <v>98</v>
      </c>
      <c r="D71" s="179"/>
      <c r="E71" s="179"/>
      <c r="F71" s="184" t="s">
        <v>27</v>
      </c>
      <c r="G71" s="185"/>
      <c r="H71" s="185"/>
      <c r="I71" s="185">
        <f>'1 01 Pol'!G196</f>
        <v>0</v>
      </c>
      <c r="J71" s="182" t="str">
        <f>IF(I84=0,"",I71/I84*100)</f>
        <v/>
      </c>
    </row>
    <row r="72" spans="1:10" ht="25.5" customHeight="1" x14ac:dyDescent="0.2">
      <c r="A72" s="172"/>
      <c r="B72" s="177" t="s">
        <v>99</v>
      </c>
      <c r="C72" s="178" t="s">
        <v>100</v>
      </c>
      <c r="D72" s="179"/>
      <c r="E72" s="179"/>
      <c r="F72" s="184" t="s">
        <v>27</v>
      </c>
      <c r="G72" s="185"/>
      <c r="H72" s="185"/>
      <c r="I72" s="185">
        <f>'1 01 Pol'!G245</f>
        <v>0</v>
      </c>
      <c r="J72" s="182" t="str">
        <f>IF(I84=0,"",I72/I84*100)</f>
        <v/>
      </c>
    </row>
    <row r="73" spans="1:10" ht="25.5" customHeight="1" x14ac:dyDescent="0.2">
      <c r="A73" s="172"/>
      <c r="B73" s="177" t="s">
        <v>101</v>
      </c>
      <c r="C73" s="178" t="s">
        <v>102</v>
      </c>
      <c r="D73" s="179"/>
      <c r="E73" s="179"/>
      <c r="F73" s="184" t="s">
        <v>27</v>
      </c>
      <c r="G73" s="185"/>
      <c r="H73" s="185"/>
      <c r="I73" s="185">
        <f>'1 01 Pol'!G249</f>
        <v>0</v>
      </c>
      <c r="J73" s="182" t="str">
        <f>IF(I84=0,"",I73/I84*100)</f>
        <v/>
      </c>
    </row>
    <row r="74" spans="1:10" ht="25.5" customHeight="1" x14ac:dyDescent="0.2">
      <c r="A74" s="172"/>
      <c r="B74" s="177" t="s">
        <v>103</v>
      </c>
      <c r="C74" s="178" t="s">
        <v>104</v>
      </c>
      <c r="D74" s="179"/>
      <c r="E74" s="179"/>
      <c r="F74" s="184" t="s">
        <v>27</v>
      </c>
      <c r="G74" s="185"/>
      <c r="H74" s="185"/>
      <c r="I74" s="185">
        <f>'1 01 Pol'!G272</f>
        <v>0</v>
      </c>
      <c r="J74" s="182" t="str">
        <f>IF(I84=0,"",I74/I84*100)</f>
        <v/>
      </c>
    </row>
    <row r="75" spans="1:10" ht="25.5" customHeight="1" x14ac:dyDescent="0.2">
      <c r="A75" s="172"/>
      <c r="B75" s="177" t="s">
        <v>105</v>
      </c>
      <c r="C75" s="178" t="s">
        <v>106</v>
      </c>
      <c r="D75" s="179"/>
      <c r="E75" s="179"/>
      <c r="F75" s="184" t="s">
        <v>27</v>
      </c>
      <c r="G75" s="185"/>
      <c r="H75" s="185"/>
      <c r="I75" s="185">
        <f>'1 01 Pol'!G278</f>
        <v>0</v>
      </c>
      <c r="J75" s="182" t="str">
        <f>IF(I84=0,"",I75/I84*100)</f>
        <v/>
      </c>
    </row>
    <row r="76" spans="1:10" ht="25.5" customHeight="1" x14ac:dyDescent="0.2">
      <c r="A76" s="172"/>
      <c r="B76" s="177" t="s">
        <v>107</v>
      </c>
      <c r="C76" s="178" t="s">
        <v>108</v>
      </c>
      <c r="D76" s="179"/>
      <c r="E76" s="179"/>
      <c r="F76" s="184" t="s">
        <v>27</v>
      </c>
      <c r="G76" s="185"/>
      <c r="H76" s="185"/>
      <c r="I76" s="185">
        <f>'1 01 Pol'!G306</f>
        <v>0</v>
      </c>
      <c r="J76" s="182" t="str">
        <f>IF(I84=0,"",I76/I84*100)</f>
        <v/>
      </c>
    </row>
    <row r="77" spans="1:10" ht="25.5" customHeight="1" x14ac:dyDescent="0.2">
      <c r="A77" s="172"/>
      <c r="B77" s="177" t="s">
        <v>109</v>
      </c>
      <c r="C77" s="178" t="s">
        <v>110</v>
      </c>
      <c r="D77" s="179"/>
      <c r="E77" s="179"/>
      <c r="F77" s="184" t="s">
        <v>27</v>
      </c>
      <c r="G77" s="185"/>
      <c r="H77" s="185"/>
      <c r="I77" s="185">
        <f>'1 01 Pol'!G319</f>
        <v>0</v>
      </c>
      <c r="J77" s="182" t="str">
        <f>IF(I84=0,"",I77/I84*100)</f>
        <v/>
      </c>
    </row>
    <row r="78" spans="1:10" ht="25.5" customHeight="1" x14ac:dyDescent="0.2">
      <c r="A78" s="172"/>
      <c r="B78" s="177" t="s">
        <v>111</v>
      </c>
      <c r="C78" s="178" t="s">
        <v>112</v>
      </c>
      <c r="D78" s="179"/>
      <c r="E78" s="179"/>
      <c r="F78" s="184" t="s">
        <v>27</v>
      </c>
      <c r="G78" s="185"/>
      <c r="H78" s="185"/>
      <c r="I78" s="185">
        <f>'1 01 Pol'!G328</f>
        <v>0</v>
      </c>
      <c r="J78" s="182" t="str">
        <f>IF(I84=0,"",I78/I84*100)</f>
        <v/>
      </c>
    </row>
    <row r="79" spans="1:10" ht="25.5" customHeight="1" x14ac:dyDescent="0.2">
      <c r="A79" s="172"/>
      <c r="B79" s="177" t="s">
        <v>113</v>
      </c>
      <c r="C79" s="178" t="s">
        <v>114</v>
      </c>
      <c r="D79" s="179"/>
      <c r="E79" s="179"/>
      <c r="F79" s="184" t="s">
        <v>27</v>
      </c>
      <c r="G79" s="185"/>
      <c r="H79" s="185"/>
      <c r="I79" s="185">
        <f>'1 01 Pol'!G338</f>
        <v>0</v>
      </c>
      <c r="J79" s="182" t="str">
        <f>IF(I84=0,"",I79/I84*100)</f>
        <v/>
      </c>
    </row>
    <row r="80" spans="1:10" ht="25.5" customHeight="1" x14ac:dyDescent="0.2">
      <c r="A80" s="172"/>
      <c r="B80" s="177" t="s">
        <v>115</v>
      </c>
      <c r="C80" s="178" t="s">
        <v>116</v>
      </c>
      <c r="D80" s="179"/>
      <c r="E80" s="179"/>
      <c r="F80" s="184" t="s">
        <v>28</v>
      </c>
      <c r="G80" s="185"/>
      <c r="H80" s="185"/>
      <c r="I80" s="185">
        <f>'1 03 Pol'!G11</f>
        <v>0</v>
      </c>
      <c r="J80" s="182" t="str">
        <f>IF(I84=0,"",I80/I84*100)</f>
        <v/>
      </c>
    </row>
    <row r="81" spans="1:10" ht="25.5" customHeight="1" x14ac:dyDescent="0.2">
      <c r="A81" s="172"/>
      <c r="B81" s="177" t="s">
        <v>117</v>
      </c>
      <c r="C81" s="178" t="s">
        <v>118</v>
      </c>
      <c r="D81" s="179"/>
      <c r="E81" s="179"/>
      <c r="F81" s="184" t="s">
        <v>119</v>
      </c>
      <c r="G81" s="185"/>
      <c r="H81" s="185"/>
      <c r="I81" s="185">
        <f>'1 01 Pol'!G355</f>
        <v>0</v>
      </c>
      <c r="J81" s="182" t="str">
        <f>IF(I84=0,"",I81/I84*100)</f>
        <v/>
      </c>
    </row>
    <row r="82" spans="1:10" ht="25.5" customHeight="1" x14ac:dyDescent="0.2">
      <c r="A82" s="172"/>
      <c r="B82" s="177" t="s">
        <v>120</v>
      </c>
      <c r="C82" s="178" t="s">
        <v>29</v>
      </c>
      <c r="D82" s="179"/>
      <c r="E82" s="179"/>
      <c r="F82" s="184" t="s">
        <v>120</v>
      </c>
      <c r="G82" s="185"/>
      <c r="H82" s="185"/>
      <c r="I82" s="185">
        <f>'1 01 Pol'!G364</f>
        <v>0</v>
      </c>
      <c r="J82" s="182" t="str">
        <f>IF(I84=0,"",I82/I84*100)</f>
        <v/>
      </c>
    </row>
    <row r="83" spans="1:10" ht="25.5" customHeight="1" x14ac:dyDescent="0.2">
      <c r="A83" s="172"/>
      <c r="B83" s="177" t="s">
        <v>121</v>
      </c>
      <c r="C83" s="178" t="s">
        <v>30</v>
      </c>
      <c r="D83" s="179"/>
      <c r="E83" s="179"/>
      <c r="F83" s="184" t="s">
        <v>121</v>
      </c>
      <c r="G83" s="185"/>
      <c r="H83" s="185"/>
      <c r="I83" s="185">
        <f>'1 01 Pol'!G368+'1 03 Pol'!G116</f>
        <v>0</v>
      </c>
      <c r="J83" s="182" t="str">
        <f>IF(I84=0,"",I83/I84*100)</f>
        <v/>
      </c>
    </row>
    <row r="84" spans="1:10" ht="25.5" customHeight="1" x14ac:dyDescent="0.2">
      <c r="A84" s="173"/>
      <c r="B84" s="180" t="s">
        <v>1</v>
      </c>
      <c r="C84" s="180"/>
      <c r="D84" s="181"/>
      <c r="E84" s="181"/>
      <c r="F84" s="186"/>
      <c r="G84" s="187"/>
      <c r="H84" s="187"/>
      <c r="I84" s="187">
        <f>SUM(I51:I83)</f>
        <v>0</v>
      </c>
      <c r="J84" s="183">
        <f>SUM(J51:J83)</f>
        <v>0</v>
      </c>
    </row>
    <row r="85" spans="1:10" x14ac:dyDescent="0.2">
      <c r="F85" s="128"/>
      <c r="G85" s="127"/>
      <c r="H85" s="128"/>
      <c r="I85" s="127"/>
      <c r="J85" s="129"/>
    </row>
    <row r="86" spans="1:10" x14ac:dyDescent="0.2">
      <c r="F86" s="128"/>
      <c r="G86" s="127"/>
      <c r="H86" s="128"/>
      <c r="I86" s="127"/>
      <c r="J86" s="129"/>
    </row>
    <row r="87" spans="1:10" x14ac:dyDescent="0.2">
      <c r="F87" s="128"/>
      <c r="G87" s="127"/>
      <c r="H87" s="128"/>
      <c r="I87" s="127"/>
      <c r="J87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6" t="s">
        <v>8</v>
      </c>
      <c r="B2" s="75"/>
      <c r="C2" s="102"/>
      <c r="D2" s="102"/>
      <c r="E2" s="102"/>
      <c r="F2" s="102"/>
      <c r="G2" s="103"/>
    </row>
    <row r="3" spans="1:7" ht="24.95" customHeight="1" x14ac:dyDescent="0.2">
      <c r="A3" s="76" t="s">
        <v>9</v>
      </c>
      <c r="B3" s="75"/>
      <c r="C3" s="102"/>
      <c r="D3" s="102"/>
      <c r="E3" s="102"/>
      <c r="F3" s="102"/>
      <c r="G3" s="103"/>
    </row>
    <row r="4" spans="1:7" ht="24.95" customHeight="1" x14ac:dyDescent="0.2">
      <c r="A4" s="76" t="s">
        <v>10</v>
      </c>
      <c r="B4" s="75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4A82-F3BC-4176-814D-4940533963FB}">
  <sheetPr>
    <outlinePr summaryBelow="0"/>
  </sheetPr>
  <dimension ref="A1:BH5000"/>
  <sheetViews>
    <sheetView workbookViewId="0">
      <pane ySplit="7" topLeftCell="A8" activePane="bottomLeft" state="frozen"/>
      <selection pane="bottomLeft" activeCell="AA18" sqref="AA18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0" width="0" hidden="1" customWidth="1"/>
    <col min="21" max="24" width="9.140625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7</v>
      </c>
      <c r="B1" s="190"/>
      <c r="C1" s="190"/>
      <c r="D1" s="190"/>
      <c r="E1" s="190"/>
      <c r="F1" s="190"/>
      <c r="G1" s="190"/>
      <c r="AG1" t="s">
        <v>122</v>
      </c>
    </row>
    <row r="2" spans="1:60" ht="24.95" customHeight="1" x14ac:dyDescent="0.2">
      <c r="A2" s="191" t="s">
        <v>8</v>
      </c>
      <c r="B2" s="75" t="s">
        <v>43</v>
      </c>
      <c r="C2" s="264" t="s">
        <v>999</v>
      </c>
      <c r="D2" s="265"/>
      <c r="E2" s="265"/>
      <c r="F2" s="265"/>
      <c r="G2" s="266"/>
      <c r="AG2" t="s">
        <v>123</v>
      </c>
    </row>
    <row r="3" spans="1:60" ht="24.95" customHeight="1" x14ac:dyDescent="0.2">
      <c r="A3" s="191" t="s">
        <v>9</v>
      </c>
      <c r="B3" s="75" t="s">
        <v>46</v>
      </c>
      <c r="C3" s="194" t="s">
        <v>47</v>
      </c>
      <c r="D3" s="192"/>
      <c r="E3" s="192"/>
      <c r="F3" s="192"/>
      <c r="G3" s="193"/>
      <c r="AC3" s="126" t="s">
        <v>123</v>
      </c>
      <c r="AG3" t="s">
        <v>124</v>
      </c>
    </row>
    <row r="4" spans="1:60" ht="24.95" customHeight="1" x14ac:dyDescent="0.2">
      <c r="A4" s="195" t="s">
        <v>10</v>
      </c>
      <c r="B4" s="196" t="s">
        <v>48</v>
      </c>
      <c r="C4" s="197" t="s">
        <v>49</v>
      </c>
      <c r="D4" s="198"/>
      <c r="E4" s="198"/>
      <c r="F4" s="198"/>
      <c r="G4" s="199"/>
      <c r="AG4" t="s">
        <v>125</v>
      </c>
    </row>
    <row r="5" spans="1:60" x14ac:dyDescent="0.2">
      <c r="D5" s="189"/>
    </row>
    <row r="6" spans="1:60" ht="38.25" x14ac:dyDescent="0.2">
      <c r="A6" s="201" t="s">
        <v>126</v>
      </c>
      <c r="B6" s="203" t="s">
        <v>127</v>
      </c>
      <c r="C6" s="203" t="s">
        <v>128</v>
      </c>
      <c r="D6" s="202" t="s">
        <v>129</v>
      </c>
      <c r="E6" s="201" t="s">
        <v>130</v>
      </c>
      <c r="F6" s="200" t="s">
        <v>131</v>
      </c>
      <c r="G6" s="201" t="s">
        <v>31</v>
      </c>
      <c r="H6" s="204" t="s">
        <v>32</v>
      </c>
      <c r="I6" s="204" t="s">
        <v>132</v>
      </c>
      <c r="J6" s="204" t="s">
        <v>33</v>
      </c>
      <c r="K6" s="204" t="s">
        <v>133</v>
      </c>
      <c r="L6" s="204" t="s">
        <v>134</v>
      </c>
      <c r="M6" s="204" t="s">
        <v>135</v>
      </c>
      <c r="N6" s="204" t="s">
        <v>136</v>
      </c>
      <c r="O6" s="204" t="s">
        <v>137</v>
      </c>
      <c r="P6" s="204" t="s">
        <v>138</v>
      </c>
      <c r="Q6" s="204" t="s">
        <v>139</v>
      </c>
      <c r="R6" s="204" t="s">
        <v>140</v>
      </c>
      <c r="S6" s="204" t="s">
        <v>141</v>
      </c>
      <c r="T6" s="204" t="s">
        <v>142</v>
      </c>
      <c r="U6" s="204" t="s">
        <v>143</v>
      </c>
      <c r="V6" s="204" t="s">
        <v>144</v>
      </c>
      <c r="W6" s="204" t="s">
        <v>145</v>
      </c>
      <c r="X6" s="204" t="s">
        <v>146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">
      <c r="A8" s="228" t="s">
        <v>147</v>
      </c>
      <c r="B8" s="229" t="s">
        <v>46</v>
      </c>
      <c r="C8" s="251" t="s">
        <v>58</v>
      </c>
      <c r="D8" s="230"/>
      <c r="E8" s="231"/>
      <c r="F8" s="232"/>
      <c r="G8" s="232">
        <f>SUMIF(AG9:AG13,"&lt;&gt;NOR",G9:G13)</f>
        <v>0</v>
      </c>
      <c r="H8" s="232"/>
      <c r="I8" s="232">
        <f>SUM(I9:I13)</f>
        <v>0</v>
      </c>
      <c r="J8" s="232"/>
      <c r="K8" s="232">
        <f>SUM(K9:K13)</f>
        <v>0</v>
      </c>
      <c r="L8" s="232"/>
      <c r="M8" s="232">
        <f>SUM(M9:M13)</f>
        <v>0</v>
      </c>
      <c r="N8" s="232"/>
      <c r="O8" s="232">
        <f>SUM(O9:O13)</f>
        <v>3.06</v>
      </c>
      <c r="P8" s="232"/>
      <c r="Q8" s="232">
        <f>SUM(Q9:Q13)</f>
        <v>0</v>
      </c>
      <c r="R8" s="232"/>
      <c r="S8" s="232"/>
      <c r="T8" s="233"/>
      <c r="U8" s="227"/>
      <c r="V8" s="227">
        <f>SUM(V9:V13)</f>
        <v>10.74</v>
      </c>
      <c r="W8" s="227"/>
      <c r="X8" s="227"/>
      <c r="AG8" t="s">
        <v>148</v>
      </c>
    </row>
    <row r="9" spans="1:60" outlineLevel="1" x14ac:dyDescent="0.2">
      <c r="A9" s="234">
        <v>1</v>
      </c>
      <c r="B9" s="235" t="s">
        <v>149</v>
      </c>
      <c r="C9" s="252" t="s">
        <v>150</v>
      </c>
      <c r="D9" s="236" t="s">
        <v>151</v>
      </c>
      <c r="E9" s="237">
        <v>2.2320000000000002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152</v>
      </c>
      <c r="T9" s="240" t="s">
        <v>152</v>
      </c>
      <c r="U9" s="224">
        <v>3.53</v>
      </c>
      <c r="V9" s="224">
        <f>ROUND(E9*U9,2)</f>
        <v>7.88</v>
      </c>
      <c r="W9" s="224"/>
      <c r="X9" s="224" t="s">
        <v>153</v>
      </c>
      <c r="Y9" s="205"/>
      <c r="Z9" s="205"/>
      <c r="AA9" s="205"/>
      <c r="AB9" s="205"/>
      <c r="AC9" s="205"/>
      <c r="AD9" s="205"/>
      <c r="AE9" s="205"/>
      <c r="AF9" s="205"/>
      <c r="AG9" s="205" t="s">
        <v>154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22"/>
      <c r="B10" s="223"/>
      <c r="C10" s="253" t="s">
        <v>155</v>
      </c>
      <c r="D10" s="225"/>
      <c r="E10" s="226">
        <v>1.8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156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22"/>
      <c r="B11" s="223"/>
      <c r="C11" s="253" t="s">
        <v>157</v>
      </c>
      <c r="D11" s="225"/>
      <c r="E11" s="226">
        <v>0.432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05"/>
      <c r="Z11" s="205"/>
      <c r="AA11" s="205"/>
      <c r="AB11" s="205"/>
      <c r="AC11" s="205"/>
      <c r="AD11" s="205"/>
      <c r="AE11" s="205"/>
      <c r="AF11" s="205"/>
      <c r="AG11" s="205" t="s">
        <v>156</v>
      </c>
      <c r="AH11" s="205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ht="22.5" outlineLevel="1" x14ac:dyDescent="0.2">
      <c r="A12" s="234">
        <v>2</v>
      </c>
      <c r="B12" s="235" t="s">
        <v>158</v>
      </c>
      <c r="C12" s="252" t="s">
        <v>159</v>
      </c>
      <c r="D12" s="236" t="s">
        <v>151</v>
      </c>
      <c r="E12" s="237">
        <v>1.8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1.7</v>
      </c>
      <c r="O12" s="239">
        <f>ROUND(E12*N12,2)</f>
        <v>3.06</v>
      </c>
      <c r="P12" s="239">
        <v>0</v>
      </c>
      <c r="Q12" s="239">
        <f>ROUND(E12*P12,2)</f>
        <v>0</v>
      </c>
      <c r="R12" s="239"/>
      <c r="S12" s="239" t="s">
        <v>152</v>
      </c>
      <c r="T12" s="240" t="s">
        <v>152</v>
      </c>
      <c r="U12" s="224">
        <v>1.587</v>
      </c>
      <c r="V12" s="224">
        <f>ROUND(E12*U12,2)</f>
        <v>2.86</v>
      </c>
      <c r="W12" s="224"/>
      <c r="X12" s="224" t="s">
        <v>153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154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22"/>
      <c r="B13" s="223"/>
      <c r="C13" s="253" t="s">
        <v>160</v>
      </c>
      <c r="D13" s="225"/>
      <c r="E13" s="226">
        <v>1.8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05"/>
      <c r="Z13" s="205"/>
      <c r="AA13" s="205"/>
      <c r="AB13" s="205"/>
      <c r="AC13" s="205"/>
      <c r="AD13" s="205"/>
      <c r="AE13" s="205"/>
      <c r="AF13" s="205"/>
      <c r="AG13" s="205" t="s">
        <v>156</v>
      </c>
      <c r="AH13" s="205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x14ac:dyDescent="0.2">
      <c r="A14" s="228" t="s">
        <v>147</v>
      </c>
      <c r="B14" s="229" t="s">
        <v>59</v>
      </c>
      <c r="C14" s="251" t="s">
        <v>60</v>
      </c>
      <c r="D14" s="230"/>
      <c r="E14" s="231"/>
      <c r="F14" s="232"/>
      <c r="G14" s="232">
        <f>SUMIF(AG15:AG16,"&lt;&gt;NOR",G15:G16)</f>
        <v>0</v>
      </c>
      <c r="H14" s="232"/>
      <c r="I14" s="232">
        <f>SUM(I15:I16)</f>
        <v>0</v>
      </c>
      <c r="J14" s="232"/>
      <c r="K14" s="232">
        <f>SUM(K15:K16)</f>
        <v>0</v>
      </c>
      <c r="L14" s="232"/>
      <c r="M14" s="232">
        <f>SUM(M15:M16)</f>
        <v>0</v>
      </c>
      <c r="N14" s="232"/>
      <c r="O14" s="232">
        <f>SUM(O15:O16)</f>
        <v>0.53</v>
      </c>
      <c r="P14" s="232"/>
      <c r="Q14" s="232">
        <f>SUM(Q15:Q16)</f>
        <v>0</v>
      </c>
      <c r="R14" s="232"/>
      <c r="S14" s="232"/>
      <c r="T14" s="233"/>
      <c r="U14" s="227"/>
      <c r="V14" s="227">
        <f>SUM(V15:V16)</f>
        <v>0.12</v>
      </c>
      <c r="W14" s="227"/>
      <c r="X14" s="227"/>
      <c r="AG14" t="s">
        <v>148</v>
      </c>
    </row>
    <row r="15" spans="1:60" outlineLevel="1" x14ac:dyDescent="0.2">
      <c r="A15" s="234">
        <v>3</v>
      </c>
      <c r="B15" s="235" t="s">
        <v>161</v>
      </c>
      <c r="C15" s="252" t="s">
        <v>162</v>
      </c>
      <c r="D15" s="236" t="s">
        <v>151</v>
      </c>
      <c r="E15" s="237">
        <v>0.21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2.5249999999999999</v>
      </c>
      <c r="O15" s="239">
        <f>ROUND(E15*N15,2)</f>
        <v>0.53</v>
      </c>
      <c r="P15" s="239">
        <v>0</v>
      </c>
      <c r="Q15" s="239">
        <f>ROUND(E15*P15,2)</f>
        <v>0</v>
      </c>
      <c r="R15" s="239"/>
      <c r="S15" s="239" t="s">
        <v>152</v>
      </c>
      <c r="T15" s="240" t="s">
        <v>152</v>
      </c>
      <c r="U15" s="224">
        <v>0.58899999999999997</v>
      </c>
      <c r="V15" s="224">
        <f>ROUND(E15*U15,2)</f>
        <v>0.12</v>
      </c>
      <c r="W15" s="224"/>
      <c r="X15" s="224" t="s">
        <v>153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154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22"/>
      <c r="B16" s="223"/>
      <c r="C16" s="253" t="s">
        <v>163</v>
      </c>
      <c r="D16" s="225"/>
      <c r="E16" s="226">
        <v>0.21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05"/>
      <c r="Z16" s="205"/>
      <c r="AA16" s="205"/>
      <c r="AB16" s="205"/>
      <c r="AC16" s="205"/>
      <c r="AD16" s="205"/>
      <c r="AE16" s="205"/>
      <c r="AF16" s="205"/>
      <c r="AG16" s="205" t="s">
        <v>156</v>
      </c>
      <c r="AH16" s="205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x14ac:dyDescent="0.2">
      <c r="A17" s="228" t="s">
        <v>147</v>
      </c>
      <c r="B17" s="229" t="s">
        <v>61</v>
      </c>
      <c r="C17" s="251" t="s">
        <v>62</v>
      </c>
      <c r="D17" s="230"/>
      <c r="E17" s="231"/>
      <c r="F17" s="232"/>
      <c r="G17" s="232">
        <f>SUMIF(AG18:AG36,"&lt;&gt;NOR",G18:G36)</f>
        <v>0</v>
      </c>
      <c r="H17" s="232"/>
      <c r="I17" s="232">
        <f>SUM(I18:I36)</f>
        <v>0</v>
      </c>
      <c r="J17" s="232"/>
      <c r="K17" s="232">
        <f>SUM(K18:K36)</f>
        <v>0</v>
      </c>
      <c r="L17" s="232"/>
      <c r="M17" s="232">
        <f>SUM(M18:M36)</f>
        <v>0</v>
      </c>
      <c r="N17" s="232"/>
      <c r="O17" s="232">
        <f>SUM(O18:O36)</f>
        <v>0.21000000000000002</v>
      </c>
      <c r="P17" s="232"/>
      <c r="Q17" s="232">
        <f>SUM(Q18:Q36)</f>
        <v>0</v>
      </c>
      <c r="R17" s="232"/>
      <c r="S17" s="232"/>
      <c r="T17" s="233"/>
      <c r="U17" s="227"/>
      <c r="V17" s="227">
        <f>SUM(V18:V36)</f>
        <v>3.7800000000000002</v>
      </c>
      <c r="W17" s="227"/>
      <c r="X17" s="227"/>
      <c r="AG17" t="s">
        <v>148</v>
      </c>
    </row>
    <row r="18" spans="1:60" ht="22.5" outlineLevel="1" x14ac:dyDescent="0.2">
      <c r="A18" s="234">
        <v>4</v>
      </c>
      <c r="B18" s="235" t="s">
        <v>164</v>
      </c>
      <c r="C18" s="252" t="s">
        <v>165</v>
      </c>
      <c r="D18" s="236" t="s">
        <v>166</v>
      </c>
      <c r="E18" s="237">
        <v>3.09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4.6460000000000001E-2</v>
      </c>
      <c r="O18" s="239">
        <f>ROUND(E18*N18,2)</f>
        <v>0.14000000000000001</v>
      </c>
      <c r="P18" s="239">
        <v>0</v>
      </c>
      <c r="Q18" s="239">
        <f>ROUND(E18*P18,2)</f>
        <v>0</v>
      </c>
      <c r="R18" s="239"/>
      <c r="S18" s="239" t="s">
        <v>152</v>
      </c>
      <c r="T18" s="240" t="s">
        <v>152</v>
      </c>
      <c r="U18" s="224">
        <v>0.51744999999999997</v>
      </c>
      <c r="V18" s="224">
        <f>ROUND(E18*U18,2)</f>
        <v>1.6</v>
      </c>
      <c r="W18" s="224"/>
      <c r="X18" s="224" t="s">
        <v>153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154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22"/>
      <c r="B19" s="223"/>
      <c r="C19" s="253" t="s">
        <v>167</v>
      </c>
      <c r="D19" s="225"/>
      <c r="E19" s="226">
        <v>3.09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156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34">
        <v>5</v>
      </c>
      <c r="B20" s="235" t="s">
        <v>168</v>
      </c>
      <c r="C20" s="252" t="s">
        <v>169</v>
      </c>
      <c r="D20" s="236" t="s">
        <v>166</v>
      </c>
      <c r="E20" s="237">
        <v>1.8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4.0050000000000002E-2</v>
      </c>
      <c r="O20" s="239">
        <f>ROUND(E20*N20,2)</f>
        <v>7.0000000000000007E-2</v>
      </c>
      <c r="P20" s="239">
        <v>0</v>
      </c>
      <c r="Q20" s="239">
        <f>ROUND(E20*P20,2)</f>
        <v>0</v>
      </c>
      <c r="R20" s="239"/>
      <c r="S20" s="239" t="s">
        <v>152</v>
      </c>
      <c r="T20" s="240" t="s">
        <v>152</v>
      </c>
      <c r="U20" s="224">
        <v>0.82289999999999996</v>
      </c>
      <c r="V20" s="224">
        <f>ROUND(E20*U20,2)</f>
        <v>1.48</v>
      </c>
      <c r="W20" s="224"/>
      <c r="X20" s="224" t="s">
        <v>153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154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22"/>
      <c r="B21" s="223"/>
      <c r="C21" s="253" t="s">
        <v>170</v>
      </c>
      <c r="D21" s="225"/>
      <c r="E21" s="226">
        <v>1.8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05"/>
      <c r="Z21" s="205"/>
      <c r="AA21" s="205"/>
      <c r="AB21" s="205"/>
      <c r="AC21" s="205"/>
      <c r="AD21" s="205"/>
      <c r="AE21" s="205"/>
      <c r="AF21" s="205"/>
      <c r="AG21" s="205" t="s">
        <v>156</v>
      </c>
      <c r="AH21" s="205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34">
        <v>6</v>
      </c>
      <c r="B22" s="235" t="s">
        <v>171</v>
      </c>
      <c r="C22" s="252" t="s">
        <v>172</v>
      </c>
      <c r="D22" s="236" t="s">
        <v>166</v>
      </c>
      <c r="E22" s="237">
        <v>1.8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152</v>
      </c>
      <c r="T22" s="240" t="s">
        <v>152</v>
      </c>
      <c r="U22" s="224">
        <v>0.38623000000000002</v>
      </c>
      <c r="V22" s="224">
        <f>ROUND(E22*U22,2)</f>
        <v>0.7</v>
      </c>
      <c r="W22" s="224"/>
      <c r="X22" s="224" t="s">
        <v>153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154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22"/>
      <c r="B23" s="223"/>
      <c r="C23" s="253" t="s">
        <v>173</v>
      </c>
      <c r="D23" s="225"/>
      <c r="E23" s="226">
        <v>1.8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05"/>
      <c r="Z23" s="205"/>
      <c r="AA23" s="205"/>
      <c r="AB23" s="205"/>
      <c r="AC23" s="205"/>
      <c r="AD23" s="205"/>
      <c r="AE23" s="205"/>
      <c r="AF23" s="205"/>
      <c r="AG23" s="205" t="s">
        <v>156</v>
      </c>
      <c r="AH23" s="205">
        <v>5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34">
        <v>7</v>
      </c>
      <c r="B24" s="235" t="s">
        <v>174</v>
      </c>
      <c r="C24" s="252" t="s">
        <v>175</v>
      </c>
      <c r="D24" s="236" t="s">
        <v>176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152</v>
      </c>
      <c r="T24" s="240" t="s">
        <v>177</v>
      </c>
      <c r="U24" s="224">
        <v>0</v>
      </c>
      <c r="V24" s="224">
        <f>ROUND(E24*U24,2)</f>
        <v>0</v>
      </c>
      <c r="W24" s="224"/>
      <c r="X24" s="224" t="s">
        <v>153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178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22"/>
      <c r="B25" s="223"/>
      <c r="C25" s="253" t="s">
        <v>179</v>
      </c>
      <c r="D25" s="225"/>
      <c r="E25" s="226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05"/>
      <c r="Z25" s="205"/>
      <c r="AA25" s="205"/>
      <c r="AB25" s="205"/>
      <c r="AC25" s="205"/>
      <c r="AD25" s="205"/>
      <c r="AE25" s="205"/>
      <c r="AF25" s="205"/>
      <c r="AG25" s="205" t="s">
        <v>156</v>
      </c>
      <c r="AH25" s="205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22"/>
      <c r="B26" s="223"/>
      <c r="C26" s="253" t="s">
        <v>46</v>
      </c>
      <c r="D26" s="225"/>
      <c r="E26" s="226">
        <v>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05"/>
      <c r="Z26" s="205"/>
      <c r="AA26" s="205"/>
      <c r="AB26" s="205"/>
      <c r="AC26" s="205"/>
      <c r="AD26" s="205"/>
      <c r="AE26" s="205"/>
      <c r="AF26" s="205"/>
      <c r="AG26" s="205" t="s">
        <v>156</v>
      </c>
      <c r="AH26" s="205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34">
        <v>8</v>
      </c>
      <c r="B27" s="235" t="s">
        <v>180</v>
      </c>
      <c r="C27" s="252" t="s">
        <v>181</v>
      </c>
      <c r="D27" s="236" t="s">
        <v>166</v>
      </c>
      <c r="E27" s="237">
        <v>7.1825000000000001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152</v>
      </c>
      <c r="T27" s="240" t="s">
        <v>177</v>
      </c>
      <c r="U27" s="224">
        <v>0</v>
      </c>
      <c r="V27" s="224">
        <f>ROUND(E27*U27,2)</f>
        <v>0</v>
      </c>
      <c r="W27" s="224"/>
      <c r="X27" s="224" t="s">
        <v>153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178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22"/>
      <c r="B28" s="223"/>
      <c r="C28" s="253" t="s">
        <v>182</v>
      </c>
      <c r="D28" s="225"/>
      <c r="E28" s="226">
        <v>7.1825000000000001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156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34">
        <v>9</v>
      </c>
      <c r="B29" s="235" t="s">
        <v>183</v>
      </c>
      <c r="C29" s="252" t="s">
        <v>184</v>
      </c>
      <c r="D29" s="236" t="s">
        <v>185</v>
      </c>
      <c r="E29" s="237">
        <v>2.21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152</v>
      </c>
      <c r="T29" s="240" t="s">
        <v>177</v>
      </c>
      <c r="U29" s="224">
        <v>0</v>
      </c>
      <c r="V29" s="224">
        <f>ROUND(E29*U29,2)</f>
        <v>0</v>
      </c>
      <c r="W29" s="224"/>
      <c r="X29" s="224" t="s">
        <v>153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178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22"/>
      <c r="B30" s="223"/>
      <c r="C30" s="253" t="s">
        <v>186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05"/>
      <c r="Z30" s="205"/>
      <c r="AA30" s="205"/>
      <c r="AB30" s="205"/>
      <c r="AC30" s="205"/>
      <c r="AD30" s="205"/>
      <c r="AE30" s="205"/>
      <c r="AF30" s="205"/>
      <c r="AG30" s="205" t="s">
        <v>156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22"/>
      <c r="B31" s="223"/>
      <c r="C31" s="253" t="s">
        <v>187</v>
      </c>
      <c r="D31" s="225"/>
      <c r="E31" s="226">
        <v>2.21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05"/>
      <c r="Z31" s="205"/>
      <c r="AA31" s="205"/>
      <c r="AB31" s="205"/>
      <c r="AC31" s="205"/>
      <c r="AD31" s="205"/>
      <c r="AE31" s="205"/>
      <c r="AF31" s="205"/>
      <c r="AG31" s="205" t="s">
        <v>156</v>
      </c>
      <c r="AH31" s="205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34">
        <v>10</v>
      </c>
      <c r="B32" s="235" t="s">
        <v>188</v>
      </c>
      <c r="C32" s="252" t="s">
        <v>189</v>
      </c>
      <c r="D32" s="236" t="s">
        <v>185</v>
      </c>
      <c r="E32" s="237">
        <v>6.5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152</v>
      </c>
      <c r="T32" s="240" t="s">
        <v>177</v>
      </c>
      <c r="U32" s="224">
        <v>0</v>
      </c>
      <c r="V32" s="224">
        <f>ROUND(E32*U32,2)</f>
        <v>0</v>
      </c>
      <c r="W32" s="224"/>
      <c r="X32" s="224" t="s">
        <v>153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178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22"/>
      <c r="B33" s="223"/>
      <c r="C33" s="253" t="s">
        <v>190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05"/>
      <c r="Z33" s="205"/>
      <c r="AA33" s="205"/>
      <c r="AB33" s="205"/>
      <c r="AC33" s="205"/>
      <c r="AD33" s="205"/>
      <c r="AE33" s="205"/>
      <c r="AF33" s="205"/>
      <c r="AG33" s="205" t="s">
        <v>156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22"/>
      <c r="B34" s="223"/>
      <c r="C34" s="253" t="s">
        <v>191</v>
      </c>
      <c r="D34" s="225"/>
      <c r="E34" s="226">
        <v>6.5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05"/>
      <c r="Z34" s="205"/>
      <c r="AA34" s="205"/>
      <c r="AB34" s="205"/>
      <c r="AC34" s="205"/>
      <c r="AD34" s="205"/>
      <c r="AE34" s="205"/>
      <c r="AF34" s="205"/>
      <c r="AG34" s="205" t="s">
        <v>156</v>
      </c>
      <c r="AH34" s="205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ht="22.5" outlineLevel="1" x14ac:dyDescent="0.2">
      <c r="A35" s="234">
        <v>11</v>
      </c>
      <c r="B35" s="235" t="s">
        <v>192</v>
      </c>
      <c r="C35" s="252" t="s">
        <v>193</v>
      </c>
      <c r="D35" s="236" t="s">
        <v>166</v>
      </c>
      <c r="E35" s="237">
        <v>4.2249999999999996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152</v>
      </c>
      <c r="T35" s="240" t="s">
        <v>177</v>
      </c>
      <c r="U35" s="224">
        <v>0</v>
      </c>
      <c r="V35" s="224">
        <f>ROUND(E35*U35,2)</f>
        <v>0</v>
      </c>
      <c r="W35" s="224"/>
      <c r="X35" s="224" t="s">
        <v>194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195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ht="22.5" outlineLevel="1" x14ac:dyDescent="0.2">
      <c r="A36" s="222"/>
      <c r="B36" s="223"/>
      <c r="C36" s="253" t="s">
        <v>196</v>
      </c>
      <c r="D36" s="225"/>
      <c r="E36" s="226">
        <v>4.2249999999999996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05"/>
      <c r="Z36" s="205"/>
      <c r="AA36" s="205"/>
      <c r="AB36" s="205"/>
      <c r="AC36" s="205"/>
      <c r="AD36" s="205"/>
      <c r="AE36" s="205"/>
      <c r="AF36" s="205"/>
      <c r="AG36" s="205" t="s">
        <v>156</v>
      </c>
      <c r="AH36" s="205">
        <v>0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x14ac:dyDescent="0.2">
      <c r="A37" s="228" t="s">
        <v>147</v>
      </c>
      <c r="B37" s="229" t="s">
        <v>63</v>
      </c>
      <c r="C37" s="251" t="s">
        <v>64</v>
      </c>
      <c r="D37" s="230"/>
      <c r="E37" s="231"/>
      <c r="F37" s="232"/>
      <c r="G37" s="232">
        <f>SUMIF(AG38:AG44,"&lt;&gt;NOR",G38:G44)</f>
        <v>0</v>
      </c>
      <c r="H37" s="232"/>
      <c r="I37" s="232">
        <f>SUM(I38:I44)</f>
        <v>0</v>
      </c>
      <c r="J37" s="232"/>
      <c r="K37" s="232">
        <f>SUM(K38:K44)</f>
        <v>0</v>
      </c>
      <c r="L37" s="232"/>
      <c r="M37" s="232">
        <f>SUM(M38:M44)</f>
        <v>0</v>
      </c>
      <c r="N37" s="232"/>
      <c r="O37" s="232">
        <f>SUM(O38:O44)</f>
        <v>0.02</v>
      </c>
      <c r="P37" s="232"/>
      <c r="Q37" s="232">
        <f>SUM(Q38:Q44)</f>
        <v>0</v>
      </c>
      <c r="R37" s="232"/>
      <c r="S37" s="232"/>
      <c r="T37" s="233"/>
      <c r="U37" s="227"/>
      <c r="V37" s="227">
        <f>SUM(V38:V44)</f>
        <v>0.44</v>
      </c>
      <c r="W37" s="227"/>
      <c r="X37" s="227"/>
      <c r="AG37" t="s">
        <v>148</v>
      </c>
    </row>
    <row r="38" spans="1:60" outlineLevel="1" x14ac:dyDescent="0.2">
      <c r="A38" s="234">
        <v>12</v>
      </c>
      <c r="B38" s="235" t="s">
        <v>197</v>
      </c>
      <c r="C38" s="252" t="s">
        <v>198</v>
      </c>
      <c r="D38" s="236" t="s">
        <v>199</v>
      </c>
      <c r="E38" s="237">
        <v>2.4420000000000001E-2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1.9539999999999998E-2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152</v>
      </c>
      <c r="T38" s="240" t="s">
        <v>152</v>
      </c>
      <c r="U38" s="224">
        <v>18.18</v>
      </c>
      <c r="V38" s="224">
        <f>ROUND(E38*U38,2)</f>
        <v>0.44</v>
      </c>
      <c r="W38" s="224"/>
      <c r="X38" s="224" t="s">
        <v>153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154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22"/>
      <c r="B39" s="223"/>
      <c r="C39" s="253" t="s">
        <v>200</v>
      </c>
      <c r="D39" s="225"/>
      <c r="E39" s="226">
        <v>2.4420000000000001E-2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05"/>
      <c r="Z39" s="205"/>
      <c r="AA39" s="205"/>
      <c r="AB39" s="205"/>
      <c r="AC39" s="205"/>
      <c r="AD39" s="205"/>
      <c r="AE39" s="205"/>
      <c r="AF39" s="205"/>
      <c r="AG39" s="205" t="s">
        <v>156</v>
      </c>
      <c r="AH39" s="205">
        <v>0</v>
      </c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ht="22.5" outlineLevel="1" x14ac:dyDescent="0.2">
      <c r="A40" s="234">
        <v>13</v>
      </c>
      <c r="B40" s="235" t="s">
        <v>201</v>
      </c>
      <c r="C40" s="252" t="s">
        <v>202</v>
      </c>
      <c r="D40" s="236" t="s">
        <v>176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152</v>
      </c>
      <c r="T40" s="240" t="s">
        <v>177</v>
      </c>
      <c r="U40" s="224">
        <v>0</v>
      </c>
      <c r="V40" s="224">
        <f>ROUND(E40*U40,2)</f>
        <v>0</v>
      </c>
      <c r="W40" s="224"/>
      <c r="X40" s="224" t="s">
        <v>153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178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22"/>
      <c r="B41" s="223"/>
      <c r="C41" s="253" t="s">
        <v>203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156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22"/>
      <c r="B42" s="223"/>
      <c r="C42" s="253" t="s">
        <v>46</v>
      </c>
      <c r="D42" s="225"/>
      <c r="E42" s="226">
        <v>1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05"/>
      <c r="Z42" s="205"/>
      <c r="AA42" s="205"/>
      <c r="AB42" s="205"/>
      <c r="AC42" s="205"/>
      <c r="AD42" s="205"/>
      <c r="AE42" s="205"/>
      <c r="AF42" s="205"/>
      <c r="AG42" s="205" t="s">
        <v>156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34">
        <v>14</v>
      </c>
      <c r="B43" s="235" t="s">
        <v>204</v>
      </c>
      <c r="C43" s="252" t="s">
        <v>205</v>
      </c>
      <c r="D43" s="236" t="s">
        <v>199</v>
      </c>
      <c r="E43" s="237">
        <v>2.4420000000000001E-2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</v>
      </c>
      <c r="O43" s="239">
        <f>ROUND(E43*N43,2)</f>
        <v>0.02</v>
      </c>
      <c r="P43" s="239">
        <v>0</v>
      </c>
      <c r="Q43" s="239">
        <f>ROUND(E43*P43,2)</f>
        <v>0</v>
      </c>
      <c r="R43" s="239" t="s">
        <v>206</v>
      </c>
      <c r="S43" s="239" t="s">
        <v>152</v>
      </c>
      <c r="T43" s="240" t="s">
        <v>152</v>
      </c>
      <c r="U43" s="224">
        <v>0</v>
      </c>
      <c r="V43" s="224">
        <f>ROUND(E43*U43,2)</f>
        <v>0</v>
      </c>
      <c r="W43" s="224"/>
      <c r="X43" s="224" t="s">
        <v>207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208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22"/>
      <c r="B44" s="223"/>
      <c r="C44" s="253" t="s">
        <v>209</v>
      </c>
      <c r="D44" s="225"/>
      <c r="E44" s="226">
        <v>2.4420000000000001E-2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05"/>
      <c r="Z44" s="205"/>
      <c r="AA44" s="205"/>
      <c r="AB44" s="205"/>
      <c r="AC44" s="205"/>
      <c r="AD44" s="205"/>
      <c r="AE44" s="205"/>
      <c r="AF44" s="205"/>
      <c r="AG44" s="205" t="s">
        <v>156</v>
      </c>
      <c r="AH44" s="205">
        <v>5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x14ac:dyDescent="0.2">
      <c r="A45" s="228" t="s">
        <v>147</v>
      </c>
      <c r="B45" s="229" t="s">
        <v>65</v>
      </c>
      <c r="C45" s="251" t="s">
        <v>66</v>
      </c>
      <c r="D45" s="230"/>
      <c r="E45" s="231"/>
      <c r="F45" s="232"/>
      <c r="G45" s="232">
        <f>SUMIF(AG46:AG46,"&lt;&gt;NOR",G46:G46)</f>
        <v>0</v>
      </c>
      <c r="H45" s="232"/>
      <c r="I45" s="232">
        <f>SUM(I46:I46)</f>
        <v>0</v>
      </c>
      <c r="J45" s="232"/>
      <c r="K45" s="232">
        <f>SUM(K46:K46)</f>
        <v>0</v>
      </c>
      <c r="L45" s="232"/>
      <c r="M45" s="232">
        <f>SUM(M46:M46)</f>
        <v>0</v>
      </c>
      <c r="N45" s="232"/>
      <c r="O45" s="232">
        <f>SUM(O46:O46)</f>
        <v>6.03</v>
      </c>
      <c r="P45" s="232"/>
      <c r="Q45" s="232">
        <f>SUM(Q46:Q46)</f>
        <v>0</v>
      </c>
      <c r="R45" s="232"/>
      <c r="S45" s="232"/>
      <c r="T45" s="233"/>
      <c r="U45" s="227"/>
      <c r="V45" s="227">
        <f>SUM(V46:V46)</f>
        <v>0</v>
      </c>
      <c r="W45" s="227"/>
      <c r="X45" s="227"/>
      <c r="AG45" t="s">
        <v>148</v>
      </c>
    </row>
    <row r="46" spans="1:60" ht="22.5" outlineLevel="1" x14ac:dyDescent="0.2">
      <c r="A46" s="241">
        <v>15</v>
      </c>
      <c r="B46" s="242" t="s">
        <v>210</v>
      </c>
      <c r="C46" s="254" t="s">
        <v>211</v>
      </c>
      <c r="D46" s="243" t="s">
        <v>166</v>
      </c>
      <c r="E46" s="244">
        <v>9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0.66954999999999998</v>
      </c>
      <c r="O46" s="246">
        <f>ROUND(E46*N46,2)</f>
        <v>6.03</v>
      </c>
      <c r="P46" s="246">
        <v>0</v>
      </c>
      <c r="Q46" s="246">
        <f>ROUND(E46*P46,2)</f>
        <v>0</v>
      </c>
      <c r="R46" s="246"/>
      <c r="S46" s="246" t="s">
        <v>152</v>
      </c>
      <c r="T46" s="247" t="s">
        <v>152</v>
      </c>
      <c r="U46" s="224">
        <v>0</v>
      </c>
      <c r="V46" s="224">
        <f>ROUND(E46*U46,2)</f>
        <v>0</v>
      </c>
      <c r="W46" s="224"/>
      <c r="X46" s="224" t="s">
        <v>194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212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x14ac:dyDescent="0.2">
      <c r="A47" s="228" t="s">
        <v>147</v>
      </c>
      <c r="B47" s="229" t="s">
        <v>67</v>
      </c>
      <c r="C47" s="251" t="s">
        <v>68</v>
      </c>
      <c r="D47" s="230"/>
      <c r="E47" s="231"/>
      <c r="F47" s="232"/>
      <c r="G47" s="232">
        <f>SUMIF(AG48:AG82,"&lt;&gt;NOR",G48:G82)</f>
        <v>0</v>
      </c>
      <c r="H47" s="232"/>
      <c r="I47" s="232">
        <f>SUM(I48:I82)</f>
        <v>0</v>
      </c>
      <c r="J47" s="232"/>
      <c r="K47" s="232">
        <f>SUM(K48:K82)</f>
        <v>0</v>
      </c>
      <c r="L47" s="232"/>
      <c r="M47" s="232">
        <f>SUM(M48:M82)</f>
        <v>0</v>
      </c>
      <c r="N47" s="232"/>
      <c r="O47" s="232">
        <f>SUM(O48:O82)</f>
        <v>7.01</v>
      </c>
      <c r="P47" s="232"/>
      <c r="Q47" s="232">
        <f>SUM(Q48:Q82)</f>
        <v>0</v>
      </c>
      <c r="R47" s="232"/>
      <c r="S47" s="232"/>
      <c r="T47" s="233"/>
      <c r="U47" s="227"/>
      <c r="V47" s="227">
        <f>SUM(V48:V82)</f>
        <v>188.14999999999998</v>
      </c>
      <c r="W47" s="227"/>
      <c r="X47" s="227"/>
      <c r="AG47" t="s">
        <v>148</v>
      </c>
    </row>
    <row r="48" spans="1:60" ht="22.5" outlineLevel="1" x14ac:dyDescent="0.2">
      <c r="A48" s="234">
        <v>16</v>
      </c>
      <c r="B48" s="235" t="s">
        <v>213</v>
      </c>
      <c r="C48" s="252" t="s">
        <v>214</v>
      </c>
      <c r="D48" s="236" t="s">
        <v>166</v>
      </c>
      <c r="E48" s="237">
        <v>222.57599999999999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9.4500000000000001E-3</v>
      </c>
      <c r="O48" s="239">
        <f>ROUND(E48*N48,2)</f>
        <v>2.1</v>
      </c>
      <c r="P48" s="239">
        <v>0</v>
      </c>
      <c r="Q48" s="239">
        <f>ROUND(E48*P48,2)</f>
        <v>0</v>
      </c>
      <c r="R48" s="239"/>
      <c r="S48" s="239" t="s">
        <v>152</v>
      </c>
      <c r="T48" s="240" t="s">
        <v>152</v>
      </c>
      <c r="U48" s="224">
        <v>0.46</v>
      </c>
      <c r="V48" s="224">
        <f>ROUND(E48*U48,2)</f>
        <v>102.38</v>
      </c>
      <c r="W48" s="224"/>
      <c r="X48" s="224" t="s">
        <v>153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154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22"/>
      <c r="B49" s="223"/>
      <c r="C49" s="253" t="s">
        <v>215</v>
      </c>
      <c r="D49" s="225"/>
      <c r="E49" s="226">
        <v>199.45400000000001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05"/>
      <c r="Z49" s="205"/>
      <c r="AA49" s="205"/>
      <c r="AB49" s="205"/>
      <c r="AC49" s="205"/>
      <c r="AD49" s="205"/>
      <c r="AE49" s="205"/>
      <c r="AF49" s="205"/>
      <c r="AG49" s="205" t="s">
        <v>156</v>
      </c>
      <c r="AH49" s="205">
        <v>5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22"/>
      <c r="B50" s="223"/>
      <c r="C50" s="253" t="s">
        <v>216</v>
      </c>
      <c r="D50" s="225"/>
      <c r="E50" s="226">
        <v>23.122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05"/>
      <c r="Z50" s="205"/>
      <c r="AA50" s="205"/>
      <c r="AB50" s="205"/>
      <c r="AC50" s="205"/>
      <c r="AD50" s="205"/>
      <c r="AE50" s="205"/>
      <c r="AF50" s="205"/>
      <c r="AG50" s="205" t="s">
        <v>156</v>
      </c>
      <c r="AH50" s="205">
        <v>5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34">
        <v>17</v>
      </c>
      <c r="B51" s="235" t="s">
        <v>217</v>
      </c>
      <c r="C51" s="252" t="s">
        <v>218</v>
      </c>
      <c r="D51" s="236" t="s">
        <v>166</v>
      </c>
      <c r="E51" s="237">
        <v>199.45400000000001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2.46E-2</v>
      </c>
      <c r="O51" s="239">
        <f>ROUND(E51*N51,2)</f>
        <v>4.91</v>
      </c>
      <c r="P51" s="239">
        <v>0</v>
      </c>
      <c r="Q51" s="239">
        <f>ROUND(E51*P51,2)</f>
        <v>0</v>
      </c>
      <c r="R51" s="239"/>
      <c r="S51" s="239" t="s">
        <v>152</v>
      </c>
      <c r="T51" s="240" t="s">
        <v>152</v>
      </c>
      <c r="U51" s="224">
        <v>0.43</v>
      </c>
      <c r="V51" s="224">
        <f>ROUND(E51*U51,2)</f>
        <v>85.77</v>
      </c>
      <c r="W51" s="224"/>
      <c r="X51" s="224" t="s">
        <v>153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178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ht="22.5" outlineLevel="1" x14ac:dyDescent="0.2">
      <c r="A52" s="222"/>
      <c r="B52" s="223"/>
      <c r="C52" s="253" t="s">
        <v>219</v>
      </c>
      <c r="D52" s="225"/>
      <c r="E52" s="226">
        <v>128.90950000000001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05"/>
      <c r="Z52" s="205"/>
      <c r="AA52" s="205"/>
      <c r="AB52" s="205"/>
      <c r="AC52" s="205"/>
      <c r="AD52" s="205"/>
      <c r="AE52" s="205"/>
      <c r="AF52" s="205"/>
      <c r="AG52" s="205" t="s">
        <v>156</v>
      </c>
      <c r="AH52" s="205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22"/>
      <c r="B53" s="223"/>
      <c r="C53" s="253" t="s">
        <v>220</v>
      </c>
      <c r="D53" s="225"/>
      <c r="E53" s="226">
        <v>25.512499999999999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05"/>
      <c r="Z53" s="205"/>
      <c r="AA53" s="205"/>
      <c r="AB53" s="205"/>
      <c r="AC53" s="205"/>
      <c r="AD53" s="205"/>
      <c r="AE53" s="205"/>
      <c r="AF53" s="205"/>
      <c r="AG53" s="205" t="s">
        <v>156</v>
      </c>
      <c r="AH53" s="205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ht="22.5" outlineLevel="1" x14ac:dyDescent="0.2">
      <c r="A54" s="222"/>
      <c r="B54" s="223"/>
      <c r="C54" s="253" t="s">
        <v>221</v>
      </c>
      <c r="D54" s="225"/>
      <c r="E54" s="226">
        <v>17.891999999999999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05"/>
      <c r="Z54" s="205"/>
      <c r="AA54" s="205"/>
      <c r="AB54" s="205"/>
      <c r="AC54" s="205"/>
      <c r="AD54" s="205"/>
      <c r="AE54" s="205"/>
      <c r="AF54" s="205"/>
      <c r="AG54" s="205" t="s">
        <v>156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ht="22.5" outlineLevel="1" x14ac:dyDescent="0.2">
      <c r="A55" s="222"/>
      <c r="B55" s="223"/>
      <c r="C55" s="253" t="s">
        <v>222</v>
      </c>
      <c r="D55" s="225"/>
      <c r="E55" s="226">
        <v>27.14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05"/>
      <c r="Z55" s="205"/>
      <c r="AA55" s="205"/>
      <c r="AB55" s="205"/>
      <c r="AC55" s="205"/>
      <c r="AD55" s="205"/>
      <c r="AE55" s="205"/>
      <c r="AF55" s="205"/>
      <c r="AG55" s="205" t="s">
        <v>156</v>
      </c>
      <c r="AH55" s="205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34">
        <v>18</v>
      </c>
      <c r="B56" s="235" t="s">
        <v>223</v>
      </c>
      <c r="C56" s="252" t="s">
        <v>224</v>
      </c>
      <c r="D56" s="236" t="s">
        <v>166</v>
      </c>
      <c r="E56" s="237">
        <v>43.219799999999999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152</v>
      </c>
      <c r="T56" s="240" t="s">
        <v>177</v>
      </c>
      <c r="U56" s="224">
        <v>0</v>
      </c>
      <c r="V56" s="224">
        <f>ROUND(E56*U56,2)</f>
        <v>0</v>
      </c>
      <c r="W56" s="224"/>
      <c r="X56" s="224" t="s">
        <v>153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178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22"/>
      <c r="B57" s="223"/>
      <c r="C57" s="253" t="s">
        <v>225</v>
      </c>
      <c r="D57" s="225"/>
      <c r="E57" s="226">
        <v>6.9749999999999996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05"/>
      <c r="Z57" s="205"/>
      <c r="AA57" s="205"/>
      <c r="AB57" s="205"/>
      <c r="AC57" s="205"/>
      <c r="AD57" s="205"/>
      <c r="AE57" s="205"/>
      <c r="AF57" s="205"/>
      <c r="AG57" s="205" t="s">
        <v>156</v>
      </c>
      <c r="AH57" s="205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22"/>
      <c r="B58" s="223"/>
      <c r="C58" s="253" t="s">
        <v>226</v>
      </c>
      <c r="D58" s="225"/>
      <c r="E58" s="226">
        <v>17.28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05"/>
      <c r="Z58" s="205"/>
      <c r="AA58" s="205"/>
      <c r="AB58" s="205"/>
      <c r="AC58" s="205"/>
      <c r="AD58" s="205"/>
      <c r="AE58" s="205"/>
      <c r="AF58" s="205"/>
      <c r="AG58" s="205" t="s">
        <v>156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22"/>
      <c r="B59" s="223"/>
      <c r="C59" s="253" t="s">
        <v>227</v>
      </c>
      <c r="D59" s="225"/>
      <c r="E59" s="226">
        <v>14.976000000000001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05"/>
      <c r="Z59" s="205"/>
      <c r="AA59" s="205"/>
      <c r="AB59" s="205"/>
      <c r="AC59" s="205"/>
      <c r="AD59" s="205"/>
      <c r="AE59" s="205"/>
      <c r="AF59" s="205"/>
      <c r="AG59" s="205" t="s">
        <v>156</v>
      </c>
      <c r="AH59" s="205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22"/>
      <c r="B60" s="223"/>
      <c r="C60" s="253" t="s">
        <v>228</v>
      </c>
      <c r="D60" s="225"/>
      <c r="E60" s="226">
        <v>2.4127999999999998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05"/>
      <c r="Z60" s="205"/>
      <c r="AA60" s="205"/>
      <c r="AB60" s="205"/>
      <c r="AC60" s="205"/>
      <c r="AD60" s="205"/>
      <c r="AE60" s="205"/>
      <c r="AF60" s="205"/>
      <c r="AG60" s="205" t="s">
        <v>156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22"/>
      <c r="B61" s="223"/>
      <c r="C61" s="253" t="s">
        <v>229</v>
      </c>
      <c r="D61" s="225"/>
      <c r="E61" s="226">
        <v>1.5760000000000001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05"/>
      <c r="Z61" s="205"/>
      <c r="AA61" s="205"/>
      <c r="AB61" s="205"/>
      <c r="AC61" s="205"/>
      <c r="AD61" s="205"/>
      <c r="AE61" s="205"/>
      <c r="AF61" s="205"/>
      <c r="AG61" s="205" t="s">
        <v>156</v>
      </c>
      <c r="AH61" s="205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34">
        <v>19</v>
      </c>
      <c r="B62" s="235" t="s">
        <v>230</v>
      </c>
      <c r="C62" s="252" t="s">
        <v>231</v>
      </c>
      <c r="D62" s="236" t="s">
        <v>166</v>
      </c>
      <c r="E62" s="237">
        <v>0.315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152</v>
      </c>
      <c r="T62" s="240" t="s">
        <v>177</v>
      </c>
      <c r="U62" s="224">
        <v>0</v>
      </c>
      <c r="V62" s="224">
        <f>ROUND(E62*U62,2)</f>
        <v>0</v>
      </c>
      <c r="W62" s="224"/>
      <c r="X62" s="224" t="s">
        <v>153</v>
      </c>
      <c r="Y62" s="205"/>
      <c r="Z62" s="205"/>
      <c r="AA62" s="205"/>
      <c r="AB62" s="205"/>
      <c r="AC62" s="205"/>
      <c r="AD62" s="205"/>
      <c r="AE62" s="205"/>
      <c r="AF62" s="205"/>
      <c r="AG62" s="205" t="s">
        <v>178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22"/>
      <c r="B63" s="223"/>
      <c r="C63" s="253" t="s">
        <v>232</v>
      </c>
      <c r="D63" s="225"/>
      <c r="E63" s="226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05"/>
      <c r="Z63" s="205"/>
      <c r="AA63" s="205"/>
      <c r="AB63" s="205"/>
      <c r="AC63" s="205"/>
      <c r="AD63" s="205"/>
      <c r="AE63" s="205"/>
      <c r="AF63" s="205"/>
      <c r="AG63" s="205" t="s">
        <v>156</v>
      </c>
      <c r="AH63" s="205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22"/>
      <c r="B64" s="223"/>
      <c r="C64" s="253" t="s">
        <v>233</v>
      </c>
      <c r="D64" s="225"/>
      <c r="E64" s="226">
        <v>0.315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05"/>
      <c r="Z64" s="205"/>
      <c r="AA64" s="205"/>
      <c r="AB64" s="205"/>
      <c r="AC64" s="205"/>
      <c r="AD64" s="205"/>
      <c r="AE64" s="205"/>
      <c r="AF64" s="205"/>
      <c r="AG64" s="205" t="s">
        <v>156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34">
        <v>20</v>
      </c>
      <c r="B65" s="235" t="s">
        <v>234</v>
      </c>
      <c r="C65" s="252" t="s">
        <v>235</v>
      </c>
      <c r="D65" s="236" t="s">
        <v>185</v>
      </c>
      <c r="E65" s="237">
        <v>34.549999999999997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152</v>
      </c>
      <c r="T65" s="240" t="s">
        <v>177</v>
      </c>
      <c r="U65" s="224">
        <v>0</v>
      </c>
      <c r="V65" s="224">
        <f>ROUND(E65*U65,2)</f>
        <v>0</v>
      </c>
      <c r="W65" s="224"/>
      <c r="X65" s="224" t="s">
        <v>153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178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22"/>
      <c r="B66" s="223"/>
      <c r="C66" s="253" t="s">
        <v>236</v>
      </c>
      <c r="D66" s="225"/>
      <c r="E66" s="226">
        <v>21.6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05"/>
      <c r="Z66" s="205"/>
      <c r="AA66" s="205"/>
      <c r="AB66" s="205"/>
      <c r="AC66" s="205"/>
      <c r="AD66" s="205"/>
      <c r="AE66" s="205"/>
      <c r="AF66" s="205"/>
      <c r="AG66" s="205" t="s">
        <v>156</v>
      </c>
      <c r="AH66" s="205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ht="22.5" outlineLevel="1" x14ac:dyDescent="0.2">
      <c r="A67" s="222"/>
      <c r="B67" s="223"/>
      <c r="C67" s="253" t="s">
        <v>237</v>
      </c>
      <c r="D67" s="225"/>
      <c r="E67" s="226">
        <v>8.4499999999999993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05"/>
      <c r="Z67" s="205"/>
      <c r="AA67" s="205"/>
      <c r="AB67" s="205"/>
      <c r="AC67" s="205"/>
      <c r="AD67" s="205"/>
      <c r="AE67" s="205"/>
      <c r="AF67" s="205"/>
      <c r="AG67" s="205" t="s">
        <v>156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ht="22.5" outlineLevel="1" x14ac:dyDescent="0.2">
      <c r="A68" s="222"/>
      <c r="B68" s="223"/>
      <c r="C68" s="253" t="s">
        <v>238</v>
      </c>
      <c r="D68" s="225"/>
      <c r="E68" s="226">
        <v>4.5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05"/>
      <c r="Z68" s="205"/>
      <c r="AA68" s="205"/>
      <c r="AB68" s="205"/>
      <c r="AC68" s="205"/>
      <c r="AD68" s="205"/>
      <c r="AE68" s="205"/>
      <c r="AF68" s="205"/>
      <c r="AG68" s="205" t="s">
        <v>156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34">
        <v>21</v>
      </c>
      <c r="B69" s="235" t="s">
        <v>239</v>
      </c>
      <c r="C69" s="252" t="s">
        <v>240</v>
      </c>
      <c r="D69" s="236" t="s">
        <v>166</v>
      </c>
      <c r="E69" s="237">
        <v>38.92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152</v>
      </c>
      <c r="T69" s="240" t="s">
        <v>177</v>
      </c>
      <c r="U69" s="224">
        <v>0</v>
      </c>
      <c r="V69" s="224">
        <f>ROUND(E69*U69,2)</f>
        <v>0</v>
      </c>
      <c r="W69" s="224"/>
      <c r="X69" s="224" t="s">
        <v>153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178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22"/>
      <c r="B70" s="223"/>
      <c r="C70" s="253" t="s">
        <v>241</v>
      </c>
      <c r="D70" s="225"/>
      <c r="E70" s="226">
        <v>0.96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05"/>
      <c r="Z70" s="205"/>
      <c r="AA70" s="205"/>
      <c r="AB70" s="205"/>
      <c r="AC70" s="205"/>
      <c r="AD70" s="205"/>
      <c r="AE70" s="205"/>
      <c r="AF70" s="205"/>
      <c r="AG70" s="205" t="s">
        <v>156</v>
      </c>
      <c r="AH70" s="205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22"/>
      <c r="B71" s="223"/>
      <c r="C71" s="253" t="s">
        <v>242</v>
      </c>
      <c r="D71" s="225"/>
      <c r="E71" s="226">
        <v>23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05"/>
      <c r="Z71" s="205"/>
      <c r="AA71" s="205"/>
      <c r="AB71" s="205"/>
      <c r="AC71" s="205"/>
      <c r="AD71" s="205"/>
      <c r="AE71" s="205"/>
      <c r="AF71" s="205"/>
      <c r="AG71" s="205" t="s">
        <v>156</v>
      </c>
      <c r="AH71" s="205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22"/>
      <c r="B72" s="223"/>
      <c r="C72" s="253" t="s">
        <v>243</v>
      </c>
      <c r="D72" s="225"/>
      <c r="E72" s="226">
        <v>2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05"/>
      <c r="Z72" s="205"/>
      <c r="AA72" s="205"/>
      <c r="AB72" s="205"/>
      <c r="AC72" s="205"/>
      <c r="AD72" s="205"/>
      <c r="AE72" s="205"/>
      <c r="AF72" s="205"/>
      <c r="AG72" s="205" t="s">
        <v>156</v>
      </c>
      <c r="AH72" s="205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22"/>
      <c r="B73" s="223"/>
      <c r="C73" s="253" t="s">
        <v>244</v>
      </c>
      <c r="D73" s="225"/>
      <c r="E73" s="226">
        <v>12.96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05"/>
      <c r="Z73" s="205"/>
      <c r="AA73" s="205"/>
      <c r="AB73" s="205"/>
      <c r="AC73" s="205"/>
      <c r="AD73" s="205"/>
      <c r="AE73" s="205"/>
      <c r="AF73" s="205"/>
      <c r="AG73" s="205" t="s">
        <v>156</v>
      </c>
      <c r="AH73" s="205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34">
        <v>22</v>
      </c>
      <c r="B74" s="235" t="s">
        <v>245</v>
      </c>
      <c r="C74" s="252" t="s">
        <v>246</v>
      </c>
      <c r="D74" s="236" t="s">
        <v>166</v>
      </c>
      <c r="E74" s="237">
        <v>10.8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152</v>
      </c>
      <c r="T74" s="240" t="s">
        <v>177</v>
      </c>
      <c r="U74" s="224">
        <v>0</v>
      </c>
      <c r="V74" s="224">
        <f>ROUND(E74*U74,2)</f>
        <v>0</v>
      </c>
      <c r="W74" s="224"/>
      <c r="X74" s="224" t="s">
        <v>153</v>
      </c>
      <c r="Y74" s="205"/>
      <c r="Z74" s="205"/>
      <c r="AA74" s="205"/>
      <c r="AB74" s="205"/>
      <c r="AC74" s="205"/>
      <c r="AD74" s="205"/>
      <c r="AE74" s="205"/>
      <c r="AF74" s="205"/>
      <c r="AG74" s="205" t="s">
        <v>178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22"/>
      <c r="B75" s="223"/>
      <c r="C75" s="253" t="s">
        <v>247</v>
      </c>
      <c r="D75" s="225"/>
      <c r="E75" s="226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05"/>
      <c r="Z75" s="205"/>
      <c r="AA75" s="205"/>
      <c r="AB75" s="205"/>
      <c r="AC75" s="205"/>
      <c r="AD75" s="205"/>
      <c r="AE75" s="205"/>
      <c r="AF75" s="205"/>
      <c r="AG75" s="205" t="s">
        <v>156</v>
      </c>
      <c r="AH75" s="205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22"/>
      <c r="B76" s="223"/>
      <c r="C76" s="253" t="s">
        <v>248</v>
      </c>
      <c r="D76" s="225"/>
      <c r="E76" s="226">
        <v>10.8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05"/>
      <c r="Z76" s="205"/>
      <c r="AA76" s="205"/>
      <c r="AB76" s="205"/>
      <c r="AC76" s="205"/>
      <c r="AD76" s="205"/>
      <c r="AE76" s="205"/>
      <c r="AF76" s="205"/>
      <c r="AG76" s="205" t="s">
        <v>156</v>
      </c>
      <c r="AH76" s="205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34">
        <v>23</v>
      </c>
      <c r="B77" s="235" t="s">
        <v>249</v>
      </c>
      <c r="C77" s="252" t="s">
        <v>250</v>
      </c>
      <c r="D77" s="236" t="s">
        <v>185</v>
      </c>
      <c r="E77" s="237">
        <v>17.600000000000001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152</v>
      </c>
      <c r="T77" s="240" t="s">
        <v>177</v>
      </c>
      <c r="U77" s="224">
        <v>0</v>
      </c>
      <c r="V77" s="224">
        <f>ROUND(E77*U77,2)</f>
        <v>0</v>
      </c>
      <c r="W77" s="224"/>
      <c r="X77" s="224" t="s">
        <v>153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178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ht="22.5" outlineLevel="1" x14ac:dyDescent="0.2">
      <c r="A78" s="222"/>
      <c r="B78" s="223"/>
      <c r="C78" s="253" t="s">
        <v>251</v>
      </c>
      <c r="D78" s="225"/>
      <c r="E78" s="226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05"/>
      <c r="Z78" s="205"/>
      <c r="AA78" s="205"/>
      <c r="AB78" s="205"/>
      <c r="AC78" s="205"/>
      <c r="AD78" s="205"/>
      <c r="AE78" s="205"/>
      <c r="AF78" s="205"/>
      <c r="AG78" s="205" t="s">
        <v>156</v>
      </c>
      <c r="AH78" s="205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22"/>
      <c r="B79" s="223"/>
      <c r="C79" s="253" t="s">
        <v>252</v>
      </c>
      <c r="D79" s="225"/>
      <c r="E79" s="226">
        <v>17.600000000000001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05"/>
      <c r="Z79" s="205"/>
      <c r="AA79" s="205"/>
      <c r="AB79" s="205"/>
      <c r="AC79" s="205"/>
      <c r="AD79" s="205"/>
      <c r="AE79" s="205"/>
      <c r="AF79" s="205"/>
      <c r="AG79" s="205" t="s">
        <v>156</v>
      </c>
      <c r="AH79" s="205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ht="22.5" outlineLevel="1" x14ac:dyDescent="0.2">
      <c r="A80" s="234">
        <v>24</v>
      </c>
      <c r="B80" s="235" t="s">
        <v>253</v>
      </c>
      <c r="C80" s="252" t="s">
        <v>254</v>
      </c>
      <c r="D80" s="236" t="s">
        <v>166</v>
      </c>
      <c r="E80" s="237">
        <v>23.122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152</v>
      </c>
      <c r="T80" s="240" t="s">
        <v>177</v>
      </c>
      <c r="U80" s="224">
        <v>0</v>
      </c>
      <c r="V80" s="224">
        <f>ROUND(E80*U80,2)</f>
        <v>0</v>
      </c>
      <c r="W80" s="224"/>
      <c r="X80" s="224" t="s">
        <v>153</v>
      </c>
      <c r="Y80" s="205"/>
      <c r="Z80" s="205"/>
      <c r="AA80" s="205"/>
      <c r="AB80" s="205"/>
      <c r="AC80" s="205"/>
      <c r="AD80" s="205"/>
      <c r="AE80" s="205"/>
      <c r="AF80" s="205"/>
      <c r="AG80" s="205" t="s">
        <v>178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22"/>
      <c r="B81" s="223"/>
      <c r="C81" s="253" t="s">
        <v>255</v>
      </c>
      <c r="D81" s="225"/>
      <c r="E81" s="226">
        <v>14.365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05"/>
      <c r="Z81" s="205"/>
      <c r="AA81" s="205"/>
      <c r="AB81" s="205"/>
      <c r="AC81" s="205"/>
      <c r="AD81" s="205"/>
      <c r="AE81" s="205"/>
      <c r="AF81" s="205"/>
      <c r="AG81" s="205" t="s">
        <v>156</v>
      </c>
      <c r="AH81" s="205">
        <v>0</v>
      </c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ht="22.5" outlineLevel="1" x14ac:dyDescent="0.2">
      <c r="A82" s="222"/>
      <c r="B82" s="223"/>
      <c r="C82" s="253" t="s">
        <v>256</v>
      </c>
      <c r="D82" s="225"/>
      <c r="E82" s="226">
        <v>8.7569999999999997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05"/>
      <c r="Z82" s="205"/>
      <c r="AA82" s="205"/>
      <c r="AB82" s="205"/>
      <c r="AC82" s="205"/>
      <c r="AD82" s="205"/>
      <c r="AE82" s="205"/>
      <c r="AF82" s="205"/>
      <c r="AG82" s="205" t="s">
        <v>156</v>
      </c>
      <c r="AH82" s="205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x14ac:dyDescent="0.2">
      <c r="A83" s="228" t="s">
        <v>147</v>
      </c>
      <c r="B83" s="229" t="s">
        <v>69</v>
      </c>
      <c r="C83" s="251" t="s">
        <v>70</v>
      </c>
      <c r="D83" s="230"/>
      <c r="E83" s="231"/>
      <c r="F83" s="232"/>
      <c r="G83" s="232">
        <f>SUMIF(AG84:AG92,"&lt;&gt;NOR",G84:G92)</f>
        <v>0</v>
      </c>
      <c r="H83" s="232"/>
      <c r="I83" s="232">
        <f>SUM(I84:I92)</f>
        <v>0</v>
      </c>
      <c r="J83" s="232"/>
      <c r="K83" s="232">
        <f>SUM(K84:K92)</f>
        <v>0</v>
      </c>
      <c r="L83" s="232"/>
      <c r="M83" s="232">
        <f>SUM(M84:M92)</f>
        <v>0</v>
      </c>
      <c r="N83" s="232"/>
      <c r="O83" s="232">
        <f>SUM(O84:O92)</f>
        <v>1.32</v>
      </c>
      <c r="P83" s="232"/>
      <c r="Q83" s="232">
        <f>SUM(Q84:Q92)</f>
        <v>1.41</v>
      </c>
      <c r="R83" s="232"/>
      <c r="S83" s="232"/>
      <c r="T83" s="233"/>
      <c r="U83" s="227"/>
      <c r="V83" s="227">
        <f>SUM(V84:V92)</f>
        <v>38.21</v>
      </c>
      <c r="W83" s="227"/>
      <c r="X83" s="227"/>
      <c r="AG83" t="s">
        <v>148</v>
      </c>
    </row>
    <row r="84" spans="1:60" ht="22.5" outlineLevel="1" x14ac:dyDescent="0.2">
      <c r="A84" s="234">
        <v>25</v>
      </c>
      <c r="B84" s="235" t="s">
        <v>257</v>
      </c>
      <c r="C84" s="252" t="s">
        <v>258</v>
      </c>
      <c r="D84" s="236" t="s">
        <v>151</v>
      </c>
      <c r="E84" s="237">
        <v>0.52200000000000002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2.5249999999999999</v>
      </c>
      <c r="O84" s="239">
        <f>ROUND(E84*N84,2)</f>
        <v>1.32</v>
      </c>
      <c r="P84" s="239">
        <v>0</v>
      </c>
      <c r="Q84" s="239">
        <f>ROUND(E84*P84,2)</f>
        <v>0</v>
      </c>
      <c r="R84" s="239"/>
      <c r="S84" s="239" t="s">
        <v>152</v>
      </c>
      <c r="T84" s="240" t="s">
        <v>152</v>
      </c>
      <c r="U84" s="224">
        <v>2.58</v>
      </c>
      <c r="V84" s="224">
        <f>ROUND(E84*U84,2)</f>
        <v>1.35</v>
      </c>
      <c r="W84" s="224"/>
      <c r="X84" s="224" t="s">
        <v>153</v>
      </c>
      <c r="Y84" s="205"/>
      <c r="Z84" s="205"/>
      <c r="AA84" s="205"/>
      <c r="AB84" s="205"/>
      <c r="AC84" s="205"/>
      <c r="AD84" s="205"/>
      <c r="AE84" s="205"/>
      <c r="AF84" s="205"/>
      <c r="AG84" s="205" t="s">
        <v>154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222"/>
      <c r="B85" s="223"/>
      <c r="C85" s="253" t="s">
        <v>259</v>
      </c>
      <c r="D85" s="225"/>
      <c r="E85" s="226">
        <v>7.1999999999999995E-2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05"/>
      <c r="Z85" s="205"/>
      <c r="AA85" s="205"/>
      <c r="AB85" s="205"/>
      <c r="AC85" s="205"/>
      <c r="AD85" s="205"/>
      <c r="AE85" s="205"/>
      <c r="AF85" s="205"/>
      <c r="AG85" s="205" t="s">
        <v>156</v>
      </c>
      <c r="AH85" s="205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222"/>
      <c r="B86" s="223"/>
      <c r="C86" s="253" t="s">
        <v>260</v>
      </c>
      <c r="D86" s="225"/>
      <c r="E86" s="226">
        <v>0.45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05"/>
      <c r="Z86" s="205"/>
      <c r="AA86" s="205"/>
      <c r="AB86" s="205"/>
      <c r="AC86" s="205"/>
      <c r="AD86" s="205"/>
      <c r="AE86" s="205"/>
      <c r="AF86" s="205"/>
      <c r="AG86" s="205" t="s">
        <v>156</v>
      </c>
      <c r="AH86" s="205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">
      <c r="A87" s="234">
        <v>26</v>
      </c>
      <c r="B87" s="235" t="s">
        <v>261</v>
      </c>
      <c r="C87" s="252" t="s">
        <v>262</v>
      </c>
      <c r="D87" s="236" t="s">
        <v>166</v>
      </c>
      <c r="E87" s="237">
        <v>111.7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1.26E-2</v>
      </c>
      <c r="Q87" s="239">
        <f>ROUND(E87*P87,2)</f>
        <v>1.41</v>
      </c>
      <c r="R87" s="239"/>
      <c r="S87" s="239" t="s">
        <v>152</v>
      </c>
      <c r="T87" s="240" t="s">
        <v>152</v>
      </c>
      <c r="U87" s="224">
        <v>0.33</v>
      </c>
      <c r="V87" s="224">
        <f>ROUND(E87*U87,2)</f>
        <v>36.86</v>
      </c>
      <c r="W87" s="224"/>
      <c r="X87" s="224" t="s">
        <v>153</v>
      </c>
      <c r="Y87" s="205"/>
      <c r="Z87" s="205"/>
      <c r="AA87" s="205"/>
      <c r="AB87" s="205"/>
      <c r="AC87" s="205"/>
      <c r="AD87" s="205"/>
      <c r="AE87" s="205"/>
      <c r="AF87" s="205"/>
      <c r="AG87" s="205" t="s">
        <v>154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">
      <c r="A88" s="222"/>
      <c r="B88" s="223"/>
      <c r="C88" s="253" t="s">
        <v>263</v>
      </c>
      <c r="D88" s="225"/>
      <c r="E88" s="226">
        <v>111.7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05"/>
      <c r="Z88" s="205"/>
      <c r="AA88" s="205"/>
      <c r="AB88" s="205"/>
      <c r="AC88" s="205"/>
      <c r="AD88" s="205"/>
      <c r="AE88" s="205"/>
      <c r="AF88" s="205"/>
      <c r="AG88" s="205" t="s">
        <v>156</v>
      </c>
      <c r="AH88" s="205">
        <v>5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234">
        <v>27</v>
      </c>
      <c r="B89" s="235" t="s">
        <v>264</v>
      </c>
      <c r="C89" s="252" t="s">
        <v>265</v>
      </c>
      <c r="D89" s="236" t="s">
        <v>166</v>
      </c>
      <c r="E89" s="237">
        <v>111.7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39"/>
      <c r="S89" s="239" t="s">
        <v>152</v>
      </c>
      <c r="T89" s="240" t="s">
        <v>177</v>
      </c>
      <c r="U89" s="224">
        <v>0</v>
      </c>
      <c r="V89" s="224">
        <f>ROUND(E89*U89,2)</f>
        <v>0</v>
      </c>
      <c r="W89" s="224"/>
      <c r="X89" s="224" t="s">
        <v>153</v>
      </c>
      <c r="Y89" s="205"/>
      <c r="Z89" s="205"/>
      <c r="AA89" s="205"/>
      <c r="AB89" s="205"/>
      <c r="AC89" s="205"/>
      <c r="AD89" s="205"/>
      <c r="AE89" s="205"/>
      <c r="AF89" s="205"/>
      <c r="AG89" s="205" t="s">
        <v>178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222"/>
      <c r="B90" s="223"/>
      <c r="C90" s="253" t="s">
        <v>266</v>
      </c>
      <c r="D90" s="225"/>
      <c r="E90" s="226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05"/>
      <c r="Z90" s="205"/>
      <c r="AA90" s="205"/>
      <c r="AB90" s="205"/>
      <c r="AC90" s="205"/>
      <c r="AD90" s="205"/>
      <c r="AE90" s="205"/>
      <c r="AF90" s="205"/>
      <c r="AG90" s="205" t="s">
        <v>156</v>
      </c>
      <c r="AH90" s="205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222"/>
      <c r="B91" s="223"/>
      <c r="C91" s="253" t="s">
        <v>267</v>
      </c>
      <c r="D91" s="225"/>
      <c r="E91" s="226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05"/>
      <c r="Z91" s="205"/>
      <c r="AA91" s="205"/>
      <c r="AB91" s="205"/>
      <c r="AC91" s="205"/>
      <c r="AD91" s="205"/>
      <c r="AE91" s="205"/>
      <c r="AF91" s="205"/>
      <c r="AG91" s="205" t="s">
        <v>156</v>
      </c>
      <c r="AH91" s="205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222"/>
      <c r="B92" s="223"/>
      <c r="C92" s="253" t="s">
        <v>268</v>
      </c>
      <c r="D92" s="225"/>
      <c r="E92" s="226">
        <v>111.7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05"/>
      <c r="Z92" s="205"/>
      <c r="AA92" s="205"/>
      <c r="AB92" s="205"/>
      <c r="AC92" s="205"/>
      <c r="AD92" s="205"/>
      <c r="AE92" s="205"/>
      <c r="AF92" s="205"/>
      <c r="AG92" s="205" t="s">
        <v>156</v>
      </c>
      <c r="AH92" s="205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x14ac:dyDescent="0.2">
      <c r="A93" s="228" t="s">
        <v>147</v>
      </c>
      <c r="B93" s="229" t="s">
        <v>71</v>
      </c>
      <c r="C93" s="251" t="s">
        <v>72</v>
      </c>
      <c r="D93" s="230"/>
      <c r="E93" s="231"/>
      <c r="F93" s="232"/>
      <c r="G93" s="232">
        <f>SUMIF(AG94:AG97,"&lt;&gt;NOR",G94:G97)</f>
        <v>0</v>
      </c>
      <c r="H93" s="232"/>
      <c r="I93" s="232">
        <f>SUM(I94:I97)</f>
        <v>0</v>
      </c>
      <c r="J93" s="232"/>
      <c r="K93" s="232">
        <f>SUM(K94:K97)</f>
        <v>0</v>
      </c>
      <c r="L93" s="232"/>
      <c r="M93" s="232">
        <f>SUM(M94:M97)</f>
        <v>0</v>
      </c>
      <c r="N93" s="232"/>
      <c r="O93" s="232">
        <f>SUM(O94:O97)</f>
        <v>0</v>
      </c>
      <c r="P93" s="232"/>
      <c r="Q93" s="232">
        <f>SUM(Q94:Q97)</f>
        <v>0</v>
      </c>
      <c r="R93" s="232"/>
      <c r="S93" s="232"/>
      <c r="T93" s="233"/>
      <c r="U93" s="227"/>
      <c r="V93" s="227">
        <f>SUM(V94:V97)</f>
        <v>0</v>
      </c>
      <c r="W93" s="227"/>
      <c r="X93" s="227"/>
      <c r="AG93" t="s">
        <v>148</v>
      </c>
    </row>
    <row r="94" spans="1:60" outlineLevel="1" x14ac:dyDescent="0.2">
      <c r="A94" s="234">
        <v>28</v>
      </c>
      <c r="B94" s="235" t="s">
        <v>269</v>
      </c>
      <c r="C94" s="252" t="s">
        <v>270</v>
      </c>
      <c r="D94" s="236" t="s">
        <v>176</v>
      </c>
      <c r="E94" s="237">
        <v>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152</v>
      </c>
      <c r="T94" s="240" t="s">
        <v>177</v>
      </c>
      <c r="U94" s="224">
        <v>0</v>
      </c>
      <c r="V94" s="224">
        <f>ROUND(E94*U94,2)</f>
        <v>0</v>
      </c>
      <c r="W94" s="224"/>
      <c r="X94" s="224" t="s">
        <v>153</v>
      </c>
      <c r="Y94" s="205"/>
      <c r="Z94" s="205"/>
      <c r="AA94" s="205"/>
      <c r="AB94" s="205"/>
      <c r="AC94" s="205"/>
      <c r="AD94" s="205"/>
      <c r="AE94" s="205"/>
      <c r="AF94" s="205"/>
      <c r="AG94" s="205" t="s">
        <v>178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222"/>
      <c r="B95" s="223"/>
      <c r="C95" s="253" t="s">
        <v>271</v>
      </c>
      <c r="D95" s="225"/>
      <c r="E95" s="226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05"/>
      <c r="Z95" s="205"/>
      <c r="AA95" s="205"/>
      <c r="AB95" s="205"/>
      <c r="AC95" s="205"/>
      <c r="AD95" s="205"/>
      <c r="AE95" s="205"/>
      <c r="AF95" s="205"/>
      <c r="AG95" s="205" t="s">
        <v>156</v>
      </c>
      <c r="AH95" s="205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222"/>
      <c r="B96" s="223"/>
      <c r="C96" s="253" t="s">
        <v>46</v>
      </c>
      <c r="D96" s="225"/>
      <c r="E96" s="226">
        <v>1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05"/>
      <c r="Z96" s="205"/>
      <c r="AA96" s="205"/>
      <c r="AB96" s="205"/>
      <c r="AC96" s="205"/>
      <c r="AD96" s="205"/>
      <c r="AE96" s="205"/>
      <c r="AF96" s="205"/>
      <c r="AG96" s="205" t="s">
        <v>156</v>
      </c>
      <c r="AH96" s="205">
        <v>0</v>
      </c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ht="22.5" outlineLevel="1" x14ac:dyDescent="0.2">
      <c r="A97" s="241">
        <v>29</v>
      </c>
      <c r="B97" s="242" t="s">
        <v>272</v>
      </c>
      <c r="C97" s="254" t="s">
        <v>273</v>
      </c>
      <c r="D97" s="243" t="s">
        <v>176</v>
      </c>
      <c r="E97" s="244">
        <v>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 t="s">
        <v>206</v>
      </c>
      <c r="S97" s="246" t="s">
        <v>152</v>
      </c>
      <c r="T97" s="247" t="s">
        <v>177</v>
      </c>
      <c r="U97" s="224">
        <v>0</v>
      </c>
      <c r="V97" s="224">
        <f>ROUND(E97*U97,2)</f>
        <v>0</v>
      </c>
      <c r="W97" s="224"/>
      <c r="X97" s="224" t="s">
        <v>207</v>
      </c>
      <c r="Y97" s="205"/>
      <c r="Z97" s="205"/>
      <c r="AA97" s="205"/>
      <c r="AB97" s="205"/>
      <c r="AC97" s="205"/>
      <c r="AD97" s="205"/>
      <c r="AE97" s="205"/>
      <c r="AF97" s="205"/>
      <c r="AG97" s="205" t="s">
        <v>274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x14ac:dyDescent="0.2">
      <c r="A98" s="228" t="s">
        <v>147</v>
      </c>
      <c r="B98" s="229" t="s">
        <v>73</v>
      </c>
      <c r="C98" s="251" t="s">
        <v>74</v>
      </c>
      <c r="D98" s="230"/>
      <c r="E98" s="231"/>
      <c r="F98" s="232"/>
      <c r="G98" s="232">
        <f>SUMIF(AG99:AG99,"&lt;&gt;NOR",G99:G99)</f>
        <v>0</v>
      </c>
      <c r="H98" s="232"/>
      <c r="I98" s="232">
        <f>SUM(I99:I99)</f>
        <v>0</v>
      </c>
      <c r="J98" s="232"/>
      <c r="K98" s="232">
        <f>SUM(K99:K99)</f>
        <v>0</v>
      </c>
      <c r="L98" s="232"/>
      <c r="M98" s="232">
        <f>SUM(M99:M99)</f>
        <v>0</v>
      </c>
      <c r="N98" s="232"/>
      <c r="O98" s="232">
        <f>SUM(O99:O99)</f>
        <v>0.1</v>
      </c>
      <c r="P98" s="232"/>
      <c r="Q98" s="232">
        <f>SUM(Q99:Q99)</f>
        <v>0</v>
      </c>
      <c r="R98" s="232"/>
      <c r="S98" s="232"/>
      <c r="T98" s="233"/>
      <c r="U98" s="227"/>
      <c r="V98" s="227">
        <f>SUM(V99:V99)</f>
        <v>2.19</v>
      </c>
      <c r="W98" s="227"/>
      <c r="X98" s="227"/>
      <c r="AG98" t="s">
        <v>148</v>
      </c>
    </row>
    <row r="99" spans="1:60" ht="22.5" outlineLevel="1" x14ac:dyDescent="0.2">
      <c r="A99" s="241">
        <v>30</v>
      </c>
      <c r="B99" s="242" t="s">
        <v>275</v>
      </c>
      <c r="C99" s="254" t="s">
        <v>276</v>
      </c>
      <c r="D99" s="243" t="s">
        <v>176</v>
      </c>
      <c r="E99" s="244">
        <v>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4.7620000000000003E-2</v>
      </c>
      <c r="O99" s="246">
        <f>ROUND(E99*N99,2)</f>
        <v>0.1</v>
      </c>
      <c r="P99" s="246">
        <v>0</v>
      </c>
      <c r="Q99" s="246">
        <f>ROUND(E99*P99,2)</f>
        <v>0</v>
      </c>
      <c r="R99" s="246"/>
      <c r="S99" s="246" t="s">
        <v>152</v>
      </c>
      <c r="T99" s="247" t="s">
        <v>152</v>
      </c>
      <c r="U99" s="224">
        <v>1.0940000000000001</v>
      </c>
      <c r="V99" s="224">
        <f>ROUND(E99*U99,2)</f>
        <v>2.19</v>
      </c>
      <c r="W99" s="224"/>
      <c r="X99" s="224" t="s">
        <v>153</v>
      </c>
      <c r="Y99" s="205"/>
      <c r="Z99" s="205"/>
      <c r="AA99" s="205"/>
      <c r="AB99" s="205"/>
      <c r="AC99" s="205"/>
      <c r="AD99" s="205"/>
      <c r="AE99" s="205"/>
      <c r="AF99" s="205"/>
      <c r="AG99" s="205" t="s">
        <v>154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x14ac:dyDescent="0.2">
      <c r="A100" s="228" t="s">
        <v>147</v>
      </c>
      <c r="B100" s="229" t="s">
        <v>75</v>
      </c>
      <c r="C100" s="251" t="s">
        <v>76</v>
      </c>
      <c r="D100" s="230"/>
      <c r="E100" s="231"/>
      <c r="F100" s="232"/>
      <c r="G100" s="232">
        <f>SUMIF(AG101:AG108,"&lt;&gt;NOR",G101:G108)</f>
        <v>0</v>
      </c>
      <c r="H100" s="232"/>
      <c r="I100" s="232">
        <f>SUM(I101:I108)</f>
        <v>0</v>
      </c>
      <c r="J100" s="232"/>
      <c r="K100" s="232">
        <f>SUM(K101:K108)</f>
        <v>0</v>
      </c>
      <c r="L100" s="232"/>
      <c r="M100" s="232">
        <f>SUM(M101:M108)</f>
        <v>0</v>
      </c>
      <c r="N100" s="232"/>
      <c r="O100" s="232">
        <f>SUM(O101:O108)</f>
        <v>0</v>
      </c>
      <c r="P100" s="232"/>
      <c r="Q100" s="232">
        <f>SUM(Q101:Q108)</f>
        <v>0</v>
      </c>
      <c r="R100" s="232"/>
      <c r="S100" s="232"/>
      <c r="T100" s="233"/>
      <c r="U100" s="227"/>
      <c r="V100" s="227">
        <f>SUM(V101:V108)</f>
        <v>0</v>
      </c>
      <c r="W100" s="227"/>
      <c r="X100" s="227"/>
      <c r="AG100" t="s">
        <v>148</v>
      </c>
    </row>
    <row r="101" spans="1:60" outlineLevel="1" x14ac:dyDescent="0.2">
      <c r="A101" s="234">
        <v>31</v>
      </c>
      <c r="B101" s="235" t="s">
        <v>277</v>
      </c>
      <c r="C101" s="252" t="s">
        <v>278</v>
      </c>
      <c r="D101" s="236" t="s">
        <v>176</v>
      </c>
      <c r="E101" s="237">
        <v>7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152</v>
      </c>
      <c r="T101" s="240" t="s">
        <v>177</v>
      </c>
      <c r="U101" s="224">
        <v>0</v>
      </c>
      <c r="V101" s="224">
        <f>ROUND(E101*U101,2)</f>
        <v>0</v>
      </c>
      <c r="W101" s="224"/>
      <c r="X101" s="224" t="s">
        <v>153</v>
      </c>
      <c r="Y101" s="205"/>
      <c r="Z101" s="205"/>
      <c r="AA101" s="205"/>
      <c r="AB101" s="205"/>
      <c r="AC101" s="205"/>
      <c r="AD101" s="205"/>
      <c r="AE101" s="205"/>
      <c r="AF101" s="205"/>
      <c r="AG101" s="205" t="s">
        <v>178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">
      <c r="A102" s="222"/>
      <c r="B102" s="223"/>
      <c r="C102" s="253" t="s">
        <v>279</v>
      </c>
      <c r="D102" s="225"/>
      <c r="E102" s="226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156</v>
      </c>
      <c r="AH102" s="205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22"/>
      <c r="B103" s="223"/>
      <c r="C103" s="253" t="s">
        <v>280</v>
      </c>
      <c r="D103" s="225"/>
      <c r="E103" s="226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05"/>
      <c r="Z103" s="205"/>
      <c r="AA103" s="205"/>
      <c r="AB103" s="205"/>
      <c r="AC103" s="205"/>
      <c r="AD103" s="205"/>
      <c r="AE103" s="205"/>
      <c r="AF103" s="205"/>
      <c r="AG103" s="205" t="s">
        <v>156</v>
      </c>
      <c r="AH103" s="205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222"/>
      <c r="B104" s="223"/>
      <c r="C104" s="253" t="s">
        <v>281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05"/>
      <c r="Z104" s="205"/>
      <c r="AA104" s="205"/>
      <c r="AB104" s="205"/>
      <c r="AC104" s="205"/>
      <c r="AD104" s="205"/>
      <c r="AE104" s="205"/>
      <c r="AF104" s="205"/>
      <c r="AG104" s="205" t="s">
        <v>156</v>
      </c>
      <c r="AH104" s="205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22"/>
      <c r="B105" s="223"/>
      <c r="C105" s="253" t="s">
        <v>282</v>
      </c>
      <c r="D105" s="225"/>
      <c r="E105" s="226">
        <v>7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156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241">
        <v>32</v>
      </c>
      <c r="B106" s="242" t="s">
        <v>283</v>
      </c>
      <c r="C106" s="254" t="s">
        <v>284</v>
      </c>
      <c r="D106" s="243" t="s">
        <v>285</v>
      </c>
      <c r="E106" s="244">
        <v>5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286</v>
      </c>
      <c r="T106" s="247" t="s">
        <v>177</v>
      </c>
      <c r="U106" s="224">
        <v>0</v>
      </c>
      <c r="V106" s="224">
        <f>ROUND(E106*U106,2)</f>
        <v>0</v>
      </c>
      <c r="W106" s="224"/>
      <c r="X106" s="224" t="s">
        <v>207</v>
      </c>
      <c r="Y106" s="205"/>
      <c r="Z106" s="205"/>
      <c r="AA106" s="205"/>
      <c r="AB106" s="205"/>
      <c r="AC106" s="205"/>
      <c r="AD106" s="205"/>
      <c r="AE106" s="205"/>
      <c r="AF106" s="205"/>
      <c r="AG106" s="205" t="s">
        <v>274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241">
        <v>33</v>
      </c>
      <c r="B107" s="242" t="s">
        <v>287</v>
      </c>
      <c r="C107" s="254" t="s">
        <v>288</v>
      </c>
      <c r="D107" s="243" t="s">
        <v>285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/>
      <c r="S107" s="246" t="s">
        <v>286</v>
      </c>
      <c r="T107" s="247" t="s">
        <v>177</v>
      </c>
      <c r="U107" s="224">
        <v>0</v>
      </c>
      <c r="V107" s="224">
        <f>ROUND(E107*U107,2)</f>
        <v>0</v>
      </c>
      <c r="W107" s="224"/>
      <c r="X107" s="224" t="s">
        <v>207</v>
      </c>
      <c r="Y107" s="205"/>
      <c r="Z107" s="205"/>
      <c r="AA107" s="205"/>
      <c r="AB107" s="205"/>
      <c r="AC107" s="205"/>
      <c r="AD107" s="205"/>
      <c r="AE107" s="205"/>
      <c r="AF107" s="205"/>
      <c r="AG107" s="205" t="s">
        <v>274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ht="22.5" outlineLevel="1" x14ac:dyDescent="0.2">
      <c r="A108" s="241">
        <v>34</v>
      </c>
      <c r="B108" s="242" t="s">
        <v>289</v>
      </c>
      <c r="C108" s="254" t="s">
        <v>290</v>
      </c>
      <c r="D108" s="243" t="s">
        <v>285</v>
      </c>
      <c r="E108" s="244">
        <v>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286</v>
      </c>
      <c r="T108" s="247" t="s">
        <v>177</v>
      </c>
      <c r="U108" s="224">
        <v>0</v>
      </c>
      <c r="V108" s="224">
        <f>ROUND(E108*U108,2)</f>
        <v>0</v>
      </c>
      <c r="W108" s="224"/>
      <c r="X108" s="224" t="s">
        <v>207</v>
      </c>
      <c r="Y108" s="205"/>
      <c r="Z108" s="205"/>
      <c r="AA108" s="205"/>
      <c r="AB108" s="205"/>
      <c r="AC108" s="205"/>
      <c r="AD108" s="205"/>
      <c r="AE108" s="205"/>
      <c r="AF108" s="205"/>
      <c r="AG108" s="205" t="s">
        <v>274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x14ac:dyDescent="0.2">
      <c r="A109" s="228" t="s">
        <v>147</v>
      </c>
      <c r="B109" s="229" t="s">
        <v>77</v>
      </c>
      <c r="C109" s="251" t="s">
        <v>78</v>
      </c>
      <c r="D109" s="230"/>
      <c r="E109" s="231"/>
      <c r="F109" s="232"/>
      <c r="G109" s="232">
        <f>SUMIF(AG110:AG113,"&lt;&gt;NOR",G110:G113)</f>
        <v>0</v>
      </c>
      <c r="H109" s="232"/>
      <c r="I109" s="232">
        <f>SUM(I110:I113)</f>
        <v>0</v>
      </c>
      <c r="J109" s="232"/>
      <c r="K109" s="232">
        <f>SUM(K110:K113)</f>
        <v>0</v>
      </c>
      <c r="L109" s="232"/>
      <c r="M109" s="232">
        <f>SUM(M110:M113)</f>
        <v>0</v>
      </c>
      <c r="N109" s="232"/>
      <c r="O109" s="232">
        <f>SUM(O110:O113)</f>
        <v>0</v>
      </c>
      <c r="P109" s="232"/>
      <c r="Q109" s="232">
        <f>SUM(Q110:Q113)</f>
        <v>0</v>
      </c>
      <c r="R109" s="232"/>
      <c r="S109" s="232"/>
      <c r="T109" s="233"/>
      <c r="U109" s="227"/>
      <c r="V109" s="227">
        <f>SUM(V110:V113)</f>
        <v>0</v>
      </c>
      <c r="W109" s="227"/>
      <c r="X109" s="227"/>
      <c r="AG109" t="s">
        <v>148</v>
      </c>
    </row>
    <row r="110" spans="1:60" outlineLevel="1" x14ac:dyDescent="0.2">
      <c r="A110" s="234">
        <v>35</v>
      </c>
      <c r="B110" s="235" t="s">
        <v>291</v>
      </c>
      <c r="C110" s="252" t="s">
        <v>292</v>
      </c>
      <c r="D110" s="236" t="s">
        <v>166</v>
      </c>
      <c r="E110" s="237">
        <v>111.7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152</v>
      </c>
      <c r="T110" s="240" t="s">
        <v>177</v>
      </c>
      <c r="U110" s="224">
        <v>0</v>
      </c>
      <c r="V110" s="224">
        <f>ROUND(E110*U110,2)</f>
        <v>0</v>
      </c>
      <c r="W110" s="224"/>
      <c r="X110" s="224" t="s">
        <v>153</v>
      </c>
      <c r="Y110" s="205"/>
      <c r="Z110" s="205"/>
      <c r="AA110" s="205"/>
      <c r="AB110" s="205"/>
      <c r="AC110" s="205"/>
      <c r="AD110" s="205"/>
      <c r="AE110" s="205"/>
      <c r="AF110" s="205"/>
      <c r="AG110" s="205" t="s">
        <v>178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">
      <c r="A111" s="222"/>
      <c r="B111" s="223"/>
      <c r="C111" s="253" t="s">
        <v>266</v>
      </c>
      <c r="D111" s="225"/>
      <c r="E111" s="226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05"/>
      <c r="Z111" s="205"/>
      <c r="AA111" s="205"/>
      <c r="AB111" s="205"/>
      <c r="AC111" s="205"/>
      <c r="AD111" s="205"/>
      <c r="AE111" s="205"/>
      <c r="AF111" s="205"/>
      <c r="AG111" s="205" t="s">
        <v>156</v>
      </c>
      <c r="AH111" s="205">
        <v>0</v>
      </c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">
      <c r="A112" s="222"/>
      <c r="B112" s="223"/>
      <c r="C112" s="253" t="s">
        <v>267</v>
      </c>
      <c r="D112" s="225"/>
      <c r="E112" s="226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156</v>
      </c>
      <c r="AH112" s="205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">
      <c r="A113" s="222"/>
      <c r="B113" s="223"/>
      <c r="C113" s="253" t="s">
        <v>268</v>
      </c>
      <c r="D113" s="225"/>
      <c r="E113" s="226">
        <v>111.7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156</v>
      </c>
      <c r="AH113" s="205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ht="25.5" x14ac:dyDescent="0.2">
      <c r="A114" s="228" t="s">
        <v>147</v>
      </c>
      <c r="B114" s="229" t="s">
        <v>79</v>
      </c>
      <c r="C114" s="251" t="s">
        <v>80</v>
      </c>
      <c r="D114" s="230"/>
      <c r="E114" s="231"/>
      <c r="F114" s="232"/>
      <c r="G114" s="232">
        <f>SUMIF(AG115:AG115,"&lt;&gt;NOR",G115:G115)</f>
        <v>0</v>
      </c>
      <c r="H114" s="232"/>
      <c r="I114" s="232">
        <f>SUM(I115:I115)</f>
        <v>0</v>
      </c>
      <c r="J114" s="232"/>
      <c r="K114" s="232">
        <f>SUM(K115:K115)</f>
        <v>0</v>
      </c>
      <c r="L114" s="232"/>
      <c r="M114" s="232">
        <f>SUM(M115:M115)</f>
        <v>0</v>
      </c>
      <c r="N114" s="232"/>
      <c r="O114" s="232">
        <f>SUM(O115:O115)</f>
        <v>0</v>
      </c>
      <c r="P114" s="232"/>
      <c r="Q114" s="232">
        <f>SUM(Q115:Q115)</f>
        <v>0</v>
      </c>
      <c r="R114" s="232"/>
      <c r="S114" s="232"/>
      <c r="T114" s="233"/>
      <c r="U114" s="227"/>
      <c r="V114" s="227">
        <f>SUM(V115:V115)</f>
        <v>0</v>
      </c>
      <c r="W114" s="227"/>
      <c r="X114" s="227"/>
      <c r="AG114" t="s">
        <v>148</v>
      </c>
    </row>
    <row r="115" spans="1:60" outlineLevel="1" x14ac:dyDescent="0.2">
      <c r="A115" s="241">
        <v>36</v>
      </c>
      <c r="B115" s="242" t="s">
        <v>293</v>
      </c>
      <c r="C115" s="254" t="s">
        <v>294</v>
      </c>
      <c r="D115" s="243" t="s">
        <v>166</v>
      </c>
      <c r="E115" s="244">
        <v>111.7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152</v>
      </c>
      <c r="T115" s="247" t="s">
        <v>177</v>
      </c>
      <c r="U115" s="224">
        <v>0</v>
      </c>
      <c r="V115" s="224">
        <f>ROUND(E115*U115,2)</f>
        <v>0</v>
      </c>
      <c r="W115" s="224"/>
      <c r="X115" s="224" t="s">
        <v>153</v>
      </c>
      <c r="Y115" s="205"/>
      <c r="Z115" s="205"/>
      <c r="AA115" s="205"/>
      <c r="AB115" s="205"/>
      <c r="AC115" s="205"/>
      <c r="AD115" s="205"/>
      <c r="AE115" s="205"/>
      <c r="AF115" s="205"/>
      <c r="AG115" s="205" t="s">
        <v>178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x14ac:dyDescent="0.2">
      <c r="A116" s="228" t="s">
        <v>147</v>
      </c>
      <c r="B116" s="229" t="s">
        <v>81</v>
      </c>
      <c r="C116" s="251" t="s">
        <v>82</v>
      </c>
      <c r="D116" s="230"/>
      <c r="E116" s="231"/>
      <c r="F116" s="232"/>
      <c r="G116" s="232">
        <f>SUMIF(AG117:AG163,"&lt;&gt;NOR",G117:G163)</f>
        <v>0</v>
      </c>
      <c r="H116" s="232"/>
      <c r="I116" s="232">
        <f>SUM(I117:I163)</f>
        <v>0</v>
      </c>
      <c r="J116" s="232"/>
      <c r="K116" s="232">
        <f>SUM(K117:K163)</f>
        <v>0</v>
      </c>
      <c r="L116" s="232"/>
      <c r="M116" s="232">
        <f>SUM(M117:M163)</f>
        <v>0</v>
      </c>
      <c r="N116" s="232"/>
      <c r="O116" s="232">
        <f>SUM(O117:O163)</f>
        <v>0</v>
      </c>
      <c r="P116" s="232"/>
      <c r="Q116" s="232">
        <f>SUM(Q117:Q163)</f>
        <v>0.99</v>
      </c>
      <c r="R116" s="232"/>
      <c r="S116" s="232"/>
      <c r="T116" s="233"/>
      <c r="U116" s="227"/>
      <c r="V116" s="227">
        <f>SUM(V117:V163)</f>
        <v>18.830000000000002</v>
      </c>
      <c r="W116" s="227"/>
      <c r="X116" s="227"/>
      <c r="AG116" t="s">
        <v>148</v>
      </c>
    </row>
    <row r="117" spans="1:60" outlineLevel="1" x14ac:dyDescent="0.2">
      <c r="A117" s="234">
        <v>37</v>
      </c>
      <c r="B117" s="235" t="s">
        <v>295</v>
      </c>
      <c r="C117" s="252" t="s">
        <v>296</v>
      </c>
      <c r="D117" s="236" t="s">
        <v>166</v>
      </c>
      <c r="E117" s="237">
        <v>9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0.11</v>
      </c>
      <c r="Q117" s="239">
        <f>ROUND(E117*P117,2)</f>
        <v>0.99</v>
      </c>
      <c r="R117" s="239"/>
      <c r="S117" s="239" t="s">
        <v>152</v>
      </c>
      <c r="T117" s="240" t="s">
        <v>152</v>
      </c>
      <c r="U117" s="224">
        <v>0.2</v>
      </c>
      <c r="V117" s="224">
        <f>ROUND(E117*U117,2)</f>
        <v>1.8</v>
      </c>
      <c r="W117" s="224"/>
      <c r="X117" s="224" t="s">
        <v>153</v>
      </c>
      <c r="Y117" s="205"/>
      <c r="Z117" s="205"/>
      <c r="AA117" s="205"/>
      <c r="AB117" s="205"/>
      <c r="AC117" s="205"/>
      <c r="AD117" s="205"/>
      <c r="AE117" s="205"/>
      <c r="AF117" s="205"/>
      <c r="AG117" s="205" t="s">
        <v>154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 x14ac:dyDescent="0.2">
      <c r="A118" s="222"/>
      <c r="B118" s="223"/>
      <c r="C118" s="253" t="s">
        <v>297</v>
      </c>
      <c r="D118" s="225"/>
      <c r="E118" s="226">
        <v>9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05"/>
      <c r="Z118" s="205"/>
      <c r="AA118" s="205"/>
      <c r="AB118" s="205"/>
      <c r="AC118" s="205"/>
      <c r="AD118" s="205"/>
      <c r="AE118" s="205"/>
      <c r="AF118" s="205"/>
      <c r="AG118" s="205" t="s">
        <v>156</v>
      </c>
      <c r="AH118" s="205">
        <v>0</v>
      </c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">
      <c r="A119" s="234">
        <v>38</v>
      </c>
      <c r="B119" s="235" t="s">
        <v>298</v>
      </c>
      <c r="C119" s="252" t="s">
        <v>299</v>
      </c>
      <c r="D119" s="236" t="s">
        <v>166</v>
      </c>
      <c r="E119" s="237">
        <v>243.35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152</v>
      </c>
      <c r="T119" s="240" t="s">
        <v>152</v>
      </c>
      <c r="U119" s="224">
        <v>7.0000000000000007E-2</v>
      </c>
      <c r="V119" s="224">
        <f>ROUND(E119*U119,2)</f>
        <v>17.03</v>
      </c>
      <c r="W119" s="224"/>
      <c r="X119" s="224" t="s">
        <v>153</v>
      </c>
      <c r="Y119" s="205"/>
      <c r="Z119" s="205"/>
      <c r="AA119" s="205"/>
      <c r="AB119" s="205"/>
      <c r="AC119" s="205"/>
      <c r="AD119" s="205"/>
      <c r="AE119" s="205"/>
      <c r="AF119" s="205"/>
      <c r="AG119" s="205" t="s">
        <v>154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">
      <c r="A120" s="222"/>
      <c r="B120" s="223"/>
      <c r="C120" s="253" t="s">
        <v>300</v>
      </c>
      <c r="D120" s="225"/>
      <c r="E120" s="226">
        <v>243.35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05"/>
      <c r="Z120" s="205"/>
      <c r="AA120" s="205"/>
      <c r="AB120" s="205"/>
      <c r="AC120" s="205"/>
      <c r="AD120" s="205"/>
      <c r="AE120" s="205"/>
      <c r="AF120" s="205"/>
      <c r="AG120" s="205" t="s">
        <v>156</v>
      </c>
      <c r="AH120" s="205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">
      <c r="A121" s="234">
        <v>39</v>
      </c>
      <c r="B121" s="235" t="s">
        <v>301</v>
      </c>
      <c r="C121" s="252" t="s">
        <v>302</v>
      </c>
      <c r="D121" s="236" t="s">
        <v>166</v>
      </c>
      <c r="E121" s="237">
        <v>5.2489999999999997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39"/>
      <c r="S121" s="239" t="s">
        <v>152</v>
      </c>
      <c r="T121" s="240" t="s">
        <v>177</v>
      </c>
      <c r="U121" s="224">
        <v>0</v>
      </c>
      <c r="V121" s="224">
        <f>ROUND(E121*U121,2)</f>
        <v>0</v>
      </c>
      <c r="W121" s="224"/>
      <c r="X121" s="224" t="s">
        <v>153</v>
      </c>
      <c r="Y121" s="205"/>
      <c r="Z121" s="205"/>
      <c r="AA121" s="205"/>
      <c r="AB121" s="205"/>
      <c r="AC121" s="205"/>
      <c r="AD121" s="205"/>
      <c r="AE121" s="205"/>
      <c r="AF121" s="205"/>
      <c r="AG121" s="205" t="s">
        <v>178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">
      <c r="A122" s="222"/>
      <c r="B122" s="223"/>
      <c r="C122" s="253" t="s">
        <v>303</v>
      </c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05"/>
      <c r="Z122" s="205"/>
      <c r="AA122" s="205"/>
      <c r="AB122" s="205"/>
      <c r="AC122" s="205"/>
      <c r="AD122" s="205"/>
      <c r="AE122" s="205"/>
      <c r="AF122" s="205"/>
      <c r="AG122" s="205" t="s">
        <v>156</v>
      </c>
      <c r="AH122" s="205">
        <v>0</v>
      </c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 x14ac:dyDescent="0.2">
      <c r="A123" s="222"/>
      <c r="B123" s="223"/>
      <c r="C123" s="253" t="s">
        <v>304</v>
      </c>
      <c r="D123" s="225"/>
      <c r="E123" s="226">
        <v>5.2489999999999997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05"/>
      <c r="Z123" s="205"/>
      <c r="AA123" s="205"/>
      <c r="AB123" s="205"/>
      <c r="AC123" s="205"/>
      <c r="AD123" s="205"/>
      <c r="AE123" s="205"/>
      <c r="AF123" s="205"/>
      <c r="AG123" s="205" t="s">
        <v>156</v>
      </c>
      <c r="AH123" s="205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">
      <c r="A124" s="234">
        <v>40</v>
      </c>
      <c r="B124" s="235" t="s">
        <v>305</v>
      </c>
      <c r="C124" s="252" t="s">
        <v>306</v>
      </c>
      <c r="D124" s="236" t="s">
        <v>166</v>
      </c>
      <c r="E124" s="237">
        <v>4.8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/>
      <c r="S124" s="239" t="s">
        <v>152</v>
      </c>
      <c r="T124" s="240" t="s">
        <v>177</v>
      </c>
      <c r="U124" s="224">
        <v>0</v>
      </c>
      <c r="V124" s="224">
        <f>ROUND(E124*U124,2)</f>
        <v>0</v>
      </c>
      <c r="W124" s="224"/>
      <c r="X124" s="224" t="s">
        <v>153</v>
      </c>
      <c r="Y124" s="205"/>
      <c r="Z124" s="205"/>
      <c r="AA124" s="205"/>
      <c r="AB124" s="205"/>
      <c r="AC124" s="205"/>
      <c r="AD124" s="205"/>
      <c r="AE124" s="205"/>
      <c r="AF124" s="205"/>
      <c r="AG124" s="205" t="s">
        <v>178</v>
      </c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">
      <c r="A125" s="222"/>
      <c r="B125" s="223"/>
      <c r="C125" s="253" t="s">
        <v>307</v>
      </c>
      <c r="D125" s="225"/>
      <c r="E125" s="226">
        <v>4.8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05"/>
      <c r="Z125" s="205"/>
      <c r="AA125" s="205"/>
      <c r="AB125" s="205"/>
      <c r="AC125" s="205"/>
      <c r="AD125" s="205"/>
      <c r="AE125" s="205"/>
      <c r="AF125" s="205"/>
      <c r="AG125" s="205" t="s">
        <v>156</v>
      </c>
      <c r="AH125" s="205">
        <v>0</v>
      </c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">
      <c r="A126" s="234">
        <v>41</v>
      </c>
      <c r="B126" s="235" t="s">
        <v>308</v>
      </c>
      <c r="C126" s="252" t="s">
        <v>309</v>
      </c>
      <c r="D126" s="236" t="s">
        <v>151</v>
      </c>
      <c r="E126" s="237">
        <v>4.29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152</v>
      </c>
      <c r="T126" s="240" t="s">
        <v>177</v>
      </c>
      <c r="U126" s="224">
        <v>0</v>
      </c>
      <c r="V126" s="224">
        <f>ROUND(E126*U126,2)</f>
        <v>0</v>
      </c>
      <c r="W126" s="224"/>
      <c r="X126" s="224" t="s">
        <v>153</v>
      </c>
      <c r="Y126" s="205"/>
      <c r="Z126" s="205"/>
      <c r="AA126" s="205"/>
      <c r="AB126" s="205"/>
      <c r="AC126" s="205"/>
      <c r="AD126" s="205"/>
      <c r="AE126" s="205"/>
      <c r="AF126" s="205"/>
      <c r="AG126" s="205" t="s">
        <v>178</v>
      </c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">
      <c r="A127" s="222"/>
      <c r="B127" s="223"/>
      <c r="C127" s="253" t="s">
        <v>310</v>
      </c>
      <c r="D127" s="225"/>
      <c r="E127" s="226">
        <v>1.7250000000000001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05"/>
      <c r="Z127" s="205"/>
      <c r="AA127" s="205"/>
      <c r="AB127" s="205"/>
      <c r="AC127" s="205"/>
      <c r="AD127" s="205"/>
      <c r="AE127" s="205"/>
      <c r="AF127" s="205"/>
      <c r="AG127" s="205" t="s">
        <v>156</v>
      </c>
      <c r="AH127" s="205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 x14ac:dyDescent="0.2">
      <c r="A128" s="222"/>
      <c r="B128" s="223"/>
      <c r="C128" s="253" t="s">
        <v>311</v>
      </c>
      <c r="D128" s="225"/>
      <c r="E128" s="226">
        <v>0.66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05"/>
      <c r="Z128" s="205"/>
      <c r="AA128" s="205"/>
      <c r="AB128" s="205"/>
      <c r="AC128" s="205"/>
      <c r="AD128" s="205"/>
      <c r="AE128" s="205"/>
      <c r="AF128" s="205"/>
      <c r="AG128" s="205" t="s">
        <v>156</v>
      </c>
      <c r="AH128" s="205">
        <v>0</v>
      </c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ht="22.5" outlineLevel="1" x14ac:dyDescent="0.2">
      <c r="A129" s="222"/>
      <c r="B129" s="223"/>
      <c r="C129" s="253" t="s">
        <v>312</v>
      </c>
      <c r="D129" s="225"/>
      <c r="E129" s="226">
        <v>1.536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05"/>
      <c r="Z129" s="205"/>
      <c r="AA129" s="205"/>
      <c r="AB129" s="205"/>
      <c r="AC129" s="205"/>
      <c r="AD129" s="205"/>
      <c r="AE129" s="205"/>
      <c r="AF129" s="205"/>
      <c r="AG129" s="205" t="s">
        <v>156</v>
      </c>
      <c r="AH129" s="205">
        <v>0</v>
      </c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">
      <c r="A130" s="222"/>
      <c r="B130" s="223"/>
      <c r="C130" s="253" t="s">
        <v>313</v>
      </c>
      <c r="D130" s="225"/>
      <c r="E130" s="226">
        <v>0.36899999999999999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156</v>
      </c>
      <c r="AH130" s="205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 x14ac:dyDescent="0.2">
      <c r="A131" s="234">
        <v>42</v>
      </c>
      <c r="B131" s="235" t="s">
        <v>314</v>
      </c>
      <c r="C131" s="252" t="s">
        <v>315</v>
      </c>
      <c r="D131" s="236" t="s">
        <v>151</v>
      </c>
      <c r="E131" s="237">
        <v>12.16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152</v>
      </c>
      <c r="T131" s="240" t="s">
        <v>177</v>
      </c>
      <c r="U131" s="224">
        <v>0</v>
      </c>
      <c r="V131" s="224">
        <f>ROUND(E131*U131,2)</f>
        <v>0</v>
      </c>
      <c r="W131" s="224"/>
      <c r="X131" s="224" t="s">
        <v>153</v>
      </c>
      <c r="Y131" s="205"/>
      <c r="Z131" s="205"/>
      <c r="AA131" s="205"/>
      <c r="AB131" s="205"/>
      <c r="AC131" s="205"/>
      <c r="AD131" s="205"/>
      <c r="AE131" s="205"/>
      <c r="AF131" s="205"/>
      <c r="AG131" s="205" t="s">
        <v>178</v>
      </c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 x14ac:dyDescent="0.2">
      <c r="A132" s="222"/>
      <c r="B132" s="223"/>
      <c r="C132" s="253" t="s">
        <v>316</v>
      </c>
      <c r="D132" s="225"/>
      <c r="E132" s="226">
        <v>10.54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05"/>
      <c r="Z132" s="205"/>
      <c r="AA132" s="205"/>
      <c r="AB132" s="205"/>
      <c r="AC132" s="205"/>
      <c r="AD132" s="205"/>
      <c r="AE132" s="205"/>
      <c r="AF132" s="205"/>
      <c r="AG132" s="205" t="s">
        <v>156</v>
      </c>
      <c r="AH132" s="205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">
      <c r="A133" s="222"/>
      <c r="B133" s="223"/>
      <c r="C133" s="253" t="s">
        <v>317</v>
      </c>
      <c r="D133" s="225"/>
      <c r="E133" s="226">
        <v>0.63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156</v>
      </c>
      <c r="AH133" s="205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outlineLevel="1" x14ac:dyDescent="0.2">
      <c r="A134" s="222"/>
      <c r="B134" s="223"/>
      <c r="C134" s="253" t="s">
        <v>318</v>
      </c>
      <c r="D134" s="225"/>
      <c r="E134" s="226">
        <v>0.99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05"/>
      <c r="Z134" s="205"/>
      <c r="AA134" s="205"/>
      <c r="AB134" s="205"/>
      <c r="AC134" s="205"/>
      <c r="AD134" s="205"/>
      <c r="AE134" s="205"/>
      <c r="AF134" s="205"/>
      <c r="AG134" s="205" t="s">
        <v>156</v>
      </c>
      <c r="AH134" s="205">
        <v>0</v>
      </c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 x14ac:dyDescent="0.2">
      <c r="A135" s="234">
        <v>43</v>
      </c>
      <c r="B135" s="235" t="s">
        <v>319</v>
      </c>
      <c r="C135" s="252" t="s">
        <v>320</v>
      </c>
      <c r="D135" s="236" t="s">
        <v>176</v>
      </c>
      <c r="E135" s="237">
        <v>12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39"/>
      <c r="S135" s="239" t="s">
        <v>152</v>
      </c>
      <c r="T135" s="240" t="s">
        <v>177</v>
      </c>
      <c r="U135" s="224">
        <v>0</v>
      </c>
      <c r="V135" s="224">
        <f>ROUND(E135*U135,2)</f>
        <v>0</v>
      </c>
      <c r="W135" s="224"/>
      <c r="X135" s="224" t="s">
        <v>153</v>
      </c>
      <c r="Y135" s="205"/>
      <c r="Z135" s="205"/>
      <c r="AA135" s="205"/>
      <c r="AB135" s="205"/>
      <c r="AC135" s="205"/>
      <c r="AD135" s="205"/>
      <c r="AE135" s="205"/>
      <c r="AF135" s="205"/>
      <c r="AG135" s="205" t="s">
        <v>178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">
      <c r="A136" s="222"/>
      <c r="B136" s="223"/>
      <c r="C136" s="253" t="s">
        <v>321</v>
      </c>
      <c r="D136" s="225"/>
      <c r="E136" s="226">
        <v>12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05"/>
      <c r="Z136" s="205"/>
      <c r="AA136" s="205"/>
      <c r="AB136" s="205"/>
      <c r="AC136" s="205"/>
      <c r="AD136" s="205"/>
      <c r="AE136" s="205"/>
      <c r="AF136" s="205"/>
      <c r="AG136" s="205" t="s">
        <v>156</v>
      </c>
      <c r="AH136" s="205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 x14ac:dyDescent="0.2">
      <c r="A137" s="234">
        <v>44</v>
      </c>
      <c r="B137" s="235" t="s">
        <v>322</v>
      </c>
      <c r="C137" s="252" t="s">
        <v>323</v>
      </c>
      <c r="D137" s="236" t="s">
        <v>176</v>
      </c>
      <c r="E137" s="237">
        <v>2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39"/>
      <c r="S137" s="239" t="s">
        <v>152</v>
      </c>
      <c r="T137" s="240" t="s">
        <v>177</v>
      </c>
      <c r="U137" s="224">
        <v>0</v>
      </c>
      <c r="V137" s="224">
        <f>ROUND(E137*U137,2)</f>
        <v>0</v>
      </c>
      <c r="W137" s="224"/>
      <c r="X137" s="224" t="s">
        <v>153</v>
      </c>
      <c r="Y137" s="205"/>
      <c r="Z137" s="205"/>
      <c r="AA137" s="205"/>
      <c r="AB137" s="205"/>
      <c r="AC137" s="205"/>
      <c r="AD137" s="205"/>
      <c r="AE137" s="205"/>
      <c r="AF137" s="205"/>
      <c r="AG137" s="205" t="s">
        <v>178</v>
      </c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">
      <c r="A138" s="222"/>
      <c r="B138" s="223"/>
      <c r="C138" s="253" t="s">
        <v>324</v>
      </c>
      <c r="D138" s="225"/>
      <c r="E138" s="226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05"/>
      <c r="Z138" s="205"/>
      <c r="AA138" s="205"/>
      <c r="AB138" s="205"/>
      <c r="AC138" s="205"/>
      <c r="AD138" s="205"/>
      <c r="AE138" s="205"/>
      <c r="AF138" s="205"/>
      <c r="AG138" s="205" t="s">
        <v>156</v>
      </c>
      <c r="AH138" s="205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ht="22.5" outlineLevel="1" x14ac:dyDescent="0.2">
      <c r="A139" s="222"/>
      <c r="B139" s="223"/>
      <c r="C139" s="253" t="s">
        <v>325</v>
      </c>
      <c r="D139" s="225"/>
      <c r="E139" s="226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156</v>
      </c>
      <c r="AH139" s="205">
        <v>0</v>
      </c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 x14ac:dyDescent="0.2">
      <c r="A140" s="222"/>
      <c r="B140" s="223"/>
      <c r="C140" s="253" t="s">
        <v>59</v>
      </c>
      <c r="D140" s="225"/>
      <c r="E140" s="226">
        <v>2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05"/>
      <c r="Z140" s="205"/>
      <c r="AA140" s="205"/>
      <c r="AB140" s="205"/>
      <c r="AC140" s="205"/>
      <c r="AD140" s="205"/>
      <c r="AE140" s="205"/>
      <c r="AF140" s="205"/>
      <c r="AG140" s="205" t="s">
        <v>156</v>
      </c>
      <c r="AH140" s="205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ht="22.5" outlineLevel="1" x14ac:dyDescent="0.2">
      <c r="A141" s="234">
        <v>45</v>
      </c>
      <c r="B141" s="235" t="s">
        <v>326</v>
      </c>
      <c r="C141" s="252" t="s">
        <v>327</v>
      </c>
      <c r="D141" s="236" t="s">
        <v>166</v>
      </c>
      <c r="E141" s="237">
        <v>17.28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39"/>
      <c r="S141" s="239" t="s">
        <v>152</v>
      </c>
      <c r="T141" s="240" t="s">
        <v>177</v>
      </c>
      <c r="U141" s="224">
        <v>0</v>
      </c>
      <c r="V141" s="224">
        <f>ROUND(E141*U141,2)</f>
        <v>0</v>
      </c>
      <c r="W141" s="224"/>
      <c r="X141" s="224" t="s">
        <v>153</v>
      </c>
      <c r="Y141" s="205"/>
      <c r="Z141" s="205"/>
      <c r="AA141" s="205"/>
      <c r="AB141" s="205"/>
      <c r="AC141" s="205"/>
      <c r="AD141" s="205"/>
      <c r="AE141" s="205"/>
      <c r="AF141" s="205"/>
      <c r="AG141" s="205" t="s">
        <v>178</v>
      </c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">
      <c r="A142" s="222"/>
      <c r="B142" s="223"/>
      <c r="C142" s="253" t="s">
        <v>328</v>
      </c>
      <c r="D142" s="225"/>
      <c r="E142" s="226">
        <v>17.28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05"/>
      <c r="Z142" s="205"/>
      <c r="AA142" s="205"/>
      <c r="AB142" s="205"/>
      <c r="AC142" s="205"/>
      <c r="AD142" s="205"/>
      <c r="AE142" s="205"/>
      <c r="AF142" s="205"/>
      <c r="AG142" s="205" t="s">
        <v>156</v>
      </c>
      <c r="AH142" s="205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">
      <c r="A143" s="234">
        <v>46</v>
      </c>
      <c r="B143" s="235" t="s">
        <v>329</v>
      </c>
      <c r="C143" s="252" t="s">
        <v>330</v>
      </c>
      <c r="D143" s="236" t="s">
        <v>176</v>
      </c>
      <c r="E143" s="237">
        <v>2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39"/>
      <c r="S143" s="239" t="s">
        <v>152</v>
      </c>
      <c r="T143" s="240" t="s">
        <v>177</v>
      </c>
      <c r="U143" s="224">
        <v>0</v>
      </c>
      <c r="V143" s="224">
        <f>ROUND(E143*U143,2)</f>
        <v>0</v>
      </c>
      <c r="W143" s="224"/>
      <c r="X143" s="224" t="s">
        <v>153</v>
      </c>
      <c r="Y143" s="205"/>
      <c r="Z143" s="205"/>
      <c r="AA143" s="205"/>
      <c r="AB143" s="205"/>
      <c r="AC143" s="205"/>
      <c r="AD143" s="205"/>
      <c r="AE143" s="205"/>
      <c r="AF143" s="205"/>
      <c r="AG143" s="205" t="s">
        <v>178</v>
      </c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outlineLevel="1" x14ac:dyDescent="0.2">
      <c r="A144" s="222"/>
      <c r="B144" s="223"/>
      <c r="C144" s="253" t="s">
        <v>331</v>
      </c>
      <c r="D144" s="225"/>
      <c r="E144" s="226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05"/>
      <c r="Z144" s="205"/>
      <c r="AA144" s="205"/>
      <c r="AB144" s="205"/>
      <c r="AC144" s="205"/>
      <c r="AD144" s="205"/>
      <c r="AE144" s="205"/>
      <c r="AF144" s="205"/>
      <c r="AG144" s="205" t="s">
        <v>156</v>
      </c>
      <c r="AH144" s="205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spans="1:60" outlineLevel="1" x14ac:dyDescent="0.2">
      <c r="A145" s="222"/>
      <c r="B145" s="223"/>
      <c r="C145" s="253" t="s">
        <v>59</v>
      </c>
      <c r="D145" s="225"/>
      <c r="E145" s="226">
        <v>2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05"/>
      <c r="Z145" s="205"/>
      <c r="AA145" s="205"/>
      <c r="AB145" s="205"/>
      <c r="AC145" s="205"/>
      <c r="AD145" s="205"/>
      <c r="AE145" s="205"/>
      <c r="AF145" s="205"/>
      <c r="AG145" s="205" t="s">
        <v>156</v>
      </c>
      <c r="AH145" s="205">
        <v>0</v>
      </c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outlineLevel="1" x14ac:dyDescent="0.2">
      <c r="A146" s="234">
        <v>47</v>
      </c>
      <c r="B146" s="235" t="s">
        <v>332</v>
      </c>
      <c r="C146" s="252" t="s">
        <v>333</v>
      </c>
      <c r="D146" s="236" t="s">
        <v>166</v>
      </c>
      <c r="E146" s="237">
        <v>1.5760000000000001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39"/>
      <c r="S146" s="239" t="s">
        <v>152</v>
      </c>
      <c r="T146" s="240" t="s">
        <v>177</v>
      </c>
      <c r="U146" s="224">
        <v>0</v>
      </c>
      <c r="V146" s="224">
        <f>ROUND(E146*U146,2)</f>
        <v>0</v>
      </c>
      <c r="W146" s="224"/>
      <c r="X146" s="224" t="s">
        <v>153</v>
      </c>
      <c r="Y146" s="205"/>
      <c r="Z146" s="205"/>
      <c r="AA146" s="205"/>
      <c r="AB146" s="205"/>
      <c r="AC146" s="205"/>
      <c r="AD146" s="205"/>
      <c r="AE146" s="205"/>
      <c r="AF146" s="205"/>
      <c r="AG146" s="205" t="s">
        <v>178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outlineLevel="1" x14ac:dyDescent="0.2">
      <c r="A147" s="222"/>
      <c r="B147" s="223"/>
      <c r="C147" s="253" t="s">
        <v>334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05"/>
      <c r="Z147" s="205"/>
      <c r="AA147" s="205"/>
      <c r="AB147" s="205"/>
      <c r="AC147" s="205"/>
      <c r="AD147" s="205"/>
      <c r="AE147" s="205"/>
      <c r="AF147" s="205"/>
      <c r="AG147" s="205" t="s">
        <v>156</v>
      </c>
      <c r="AH147" s="205">
        <v>0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outlineLevel="1" x14ac:dyDescent="0.2">
      <c r="A148" s="222"/>
      <c r="B148" s="223"/>
      <c r="C148" s="253" t="s">
        <v>335</v>
      </c>
      <c r="D148" s="225"/>
      <c r="E148" s="226">
        <v>1.5760000000000001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05"/>
      <c r="Z148" s="205"/>
      <c r="AA148" s="205"/>
      <c r="AB148" s="205"/>
      <c r="AC148" s="205"/>
      <c r="AD148" s="205"/>
      <c r="AE148" s="205"/>
      <c r="AF148" s="205"/>
      <c r="AG148" s="205" t="s">
        <v>156</v>
      </c>
      <c r="AH148" s="205">
        <v>0</v>
      </c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outlineLevel="1" x14ac:dyDescent="0.2">
      <c r="A149" s="234">
        <v>48</v>
      </c>
      <c r="B149" s="235" t="s">
        <v>336</v>
      </c>
      <c r="C149" s="252" t="s">
        <v>337</v>
      </c>
      <c r="D149" s="236" t="s">
        <v>166</v>
      </c>
      <c r="E149" s="237">
        <v>6.9749999999999996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/>
      <c r="S149" s="239" t="s">
        <v>152</v>
      </c>
      <c r="T149" s="240" t="s">
        <v>177</v>
      </c>
      <c r="U149" s="224">
        <v>0</v>
      </c>
      <c r="V149" s="224">
        <f>ROUND(E149*U149,2)</f>
        <v>0</v>
      </c>
      <c r="W149" s="224"/>
      <c r="X149" s="224" t="s">
        <v>153</v>
      </c>
      <c r="Y149" s="205"/>
      <c r="Z149" s="205"/>
      <c r="AA149" s="205"/>
      <c r="AB149" s="205"/>
      <c r="AC149" s="205"/>
      <c r="AD149" s="205"/>
      <c r="AE149" s="205"/>
      <c r="AF149" s="205"/>
      <c r="AG149" s="205" t="s">
        <v>178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spans="1:60" outlineLevel="1" x14ac:dyDescent="0.2">
      <c r="A150" s="222"/>
      <c r="B150" s="223"/>
      <c r="C150" s="253" t="s">
        <v>338</v>
      </c>
      <c r="D150" s="225"/>
      <c r="E150" s="226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05"/>
      <c r="Z150" s="205"/>
      <c r="AA150" s="205"/>
      <c r="AB150" s="205"/>
      <c r="AC150" s="205"/>
      <c r="AD150" s="205"/>
      <c r="AE150" s="205"/>
      <c r="AF150" s="205"/>
      <c r="AG150" s="205" t="s">
        <v>156</v>
      </c>
      <c r="AH150" s="205">
        <v>0</v>
      </c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 x14ac:dyDescent="0.2">
      <c r="A151" s="222"/>
      <c r="B151" s="223"/>
      <c r="C151" s="253" t="s">
        <v>339</v>
      </c>
      <c r="D151" s="225"/>
      <c r="E151" s="226">
        <v>6.9749999999999996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05"/>
      <c r="Z151" s="205"/>
      <c r="AA151" s="205"/>
      <c r="AB151" s="205"/>
      <c r="AC151" s="205"/>
      <c r="AD151" s="205"/>
      <c r="AE151" s="205"/>
      <c r="AF151" s="205"/>
      <c r="AG151" s="205" t="s">
        <v>156</v>
      </c>
      <c r="AH151" s="205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 x14ac:dyDescent="0.2">
      <c r="A152" s="234">
        <v>49</v>
      </c>
      <c r="B152" s="235" t="s">
        <v>340</v>
      </c>
      <c r="C152" s="252" t="s">
        <v>341</v>
      </c>
      <c r="D152" s="236" t="s">
        <v>185</v>
      </c>
      <c r="E152" s="237">
        <v>7.2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/>
      <c r="S152" s="239" t="s">
        <v>152</v>
      </c>
      <c r="T152" s="240" t="s">
        <v>177</v>
      </c>
      <c r="U152" s="224">
        <v>0</v>
      </c>
      <c r="V152" s="224">
        <f>ROUND(E152*U152,2)</f>
        <v>0</v>
      </c>
      <c r="W152" s="224"/>
      <c r="X152" s="224" t="s">
        <v>153</v>
      </c>
      <c r="Y152" s="205"/>
      <c r="Z152" s="205"/>
      <c r="AA152" s="205"/>
      <c r="AB152" s="205"/>
      <c r="AC152" s="205"/>
      <c r="AD152" s="205"/>
      <c r="AE152" s="205"/>
      <c r="AF152" s="205"/>
      <c r="AG152" s="205" t="s">
        <v>178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 x14ac:dyDescent="0.2">
      <c r="A153" s="222"/>
      <c r="B153" s="223"/>
      <c r="C153" s="253" t="s">
        <v>342</v>
      </c>
      <c r="D153" s="225"/>
      <c r="E153" s="226">
        <v>7.2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05"/>
      <c r="Z153" s="205"/>
      <c r="AA153" s="205"/>
      <c r="AB153" s="205"/>
      <c r="AC153" s="205"/>
      <c r="AD153" s="205"/>
      <c r="AE153" s="205"/>
      <c r="AF153" s="205"/>
      <c r="AG153" s="205" t="s">
        <v>156</v>
      </c>
      <c r="AH153" s="205">
        <v>0</v>
      </c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ht="22.5" outlineLevel="1" x14ac:dyDescent="0.2">
      <c r="A154" s="241">
        <v>50</v>
      </c>
      <c r="B154" s="242" t="s">
        <v>343</v>
      </c>
      <c r="C154" s="254" t="s">
        <v>344</v>
      </c>
      <c r="D154" s="243" t="s">
        <v>345</v>
      </c>
      <c r="E154" s="244">
        <v>6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6"/>
      <c r="S154" s="246" t="s">
        <v>286</v>
      </c>
      <c r="T154" s="247" t="s">
        <v>177</v>
      </c>
      <c r="U154" s="224">
        <v>0</v>
      </c>
      <c r="V154" s="224">
        <f>ROUND(E154*U154,2)</f>
        <v>0</v>
      </c>
      <c r="W154" s="224"/>
      <c r="X154" s="224" t="s">
        <v>153</v>
      </c>
      <c r="Y154" s="205"/>
      <c r="Z154" s="205"/>
      <c r="AA154" s="205"/>
      <c r="AB154" s="205"/>
      <c r="AC154" s="205"/>
      <c r="AD154" s="205"/>
      <c r="AE154" s="205"/>
      <c r="AF154" s="205"/>
      <c r="AG154" s="205" t="s">
        <v>178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ht="22.5" outlineLevel="1" x14ac:dyDescent="0.2">
      <c r="A155" s="241">
        <v>51</v>
      </c>
      <c r="B155" s="242" t="s">
        <v>346</v>
      </c>
      <c r="C155" s="254" t="s">
        <v>347</v>
      </c>
      <c r="D155" s="243" t="s">
        <v>345</v>
      </c>
      <c r="E155" s="244">
        <v>2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286</v>
      </c>
      <c r="T155" s="247" t="s">
        <v>177</v>
      </c>
      <c r="U155" s="224">
        <v>0</v>
      </c>
      <c r="V155" s="224">
        <f>ROUND(E155*U155,2)</f>
        <v>0</v>
      </c>
      <c r="W155" s="224"/>
      <c r="X155" s="224" t="s">
        <v>153</v>
      </c>
      <c r="Y155" s="205"/>
      <c r="Z155" s="205"/>
      <c r="AA155" s="205"/>
      <c r="AB155" s="205"/>
      <c r="AC155" s="205"/>
      <c r="AD155" s="205"/>
      <c r="AE155" s="205"/>
      <c r="AF155" s="205"/>
      <c r="AG155" s="205" t="s">
        <v>178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outlineLevel="1" x14ac:dyDescent="0.2">
      <c r="A156" s="234">
        <v>52</v>
      </c>
      <c r="B156" s="235" t="s">
        <v>348</v>
      </c>
      <c r="C156" s="252" t="s">
        <v>349</v>
      </c>
      <c r="D156" s="236" t="s">
        <v>185</v>
      </c>
      <c r="E156" s="237">
        <v>120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/>
      <c r="S156" s="239" t="s">
        <v>152</v>
      </c>
      <c r="T156" s="240" t="s">
        <v>177</v>
      </c>
      <c r="U156" s="224">
        <v>0</v>
      </c>
      <c r="V156" s="224">
        <f>ROUND(E156*U156,2)</f>
        <v>0</v>
      </c>
      <c r="W156" s="224"/>
      <c r="X156" s="224" t="s">
        <v>153</v>
      </c>
      <c r="Y156" s="205"/>
      <c r="Z156" s="205"/>
      <c r="AA156" s="205"/>
      <c r="AB156" s="205"/>
      <c r="AC156" s="205"/>
      <c r="AD156" s="205"/>
      <c r="AE156" s="205"/>
      <c r="AF156" s="205"/>
      <c r="AG156" s="205" t="s">
        <v>178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outlineLevel="1" x14ac:dyDescent="0.2">
      <c r="A157" s="222"/>
      <c r="B157" s="223"/>
      <c r="C157" s="253" t="s">
        <v>350</v>
      </c>
      <c r="D157" s="225"/>
      <c r="E157" s="226">
        <v>100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05"/>
      <c r="Z157" s="205"/>
      <c r="AA157" s="205"/>
      <c r="AB157" s="205"/>
      <c r="AC157" s="205"/>
      <c r="AD157" s="205"/>
      <c r="AE157" s="205"/>
      <c r="AF157" s="205"/>
      <c r="AG157" s="205" t="s">
        <v>156</v>
      </c>
      <c r="AH157" s="205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outlineLevel="1" x14ac:dyDescent="0.2">
      <c r="A158" s="222"/>
      <c r="B158" s="223"/>
      <c r="C158" s="253" t="s">
        <v>351</v>
      </c>
      <c r="D158" s="225"/>
      <c r="E158" s="226">
        <v>20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05"/>
      <c r="Z158" s="205"/>
      <c r="AA158" s="205"/>
      <c r="AB158" s="205"/>
      <c r="AC158" s="205"/>
      <c r="AD158" s="205"/>
      <c r="AE158" s="205"/>
      <c r="AF158" s="205"/>
      <c r="AG158" s="205" t="s">
        <v>156</v>
      </c>
      <c r="AH158" s="205">
        <v>0</v>
      </c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 x14ac:dyDescent="0.2">
      <c r="A159" s="234">
        <v>53</v>
      </c>
      <c r="B159" s="235" t="s">
        <v>352</v>
      </c>
      <c r="C159" s="252" t="s">
        <v>353</v>
      </c>
      <c r="D159" s="236" t="s">
        <v>166</v>
      </c>
      <c r="E159" s="237">
        <v>17.8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39"/>
      <c r="S159" s="239" t="s">
        <v>152</v>
      </c>
      <c r="T159" s="240" t="s">
        <v>177</v>
      </c>
      <c r="U159" s="224">
        <v>0</v>
      </c>
      <c r="V159" s="224">
        <f>ROUND(E159*U159,2)</f>
        <v>0</v>
      </c>
      <c r="W159" s="224"/>
      <c r="X159" s="224" t="s">
        <v>153</v>
      </c>
      <c r="Y159" s="205"/>
      <c r="Z159" s="205"/>
      <c r="AA159" s="205"/>
      <c r="AB159" s="205"/>
      <c r="AC159" s="205"/>
      <c r="AD159" s="205"/>
      <c r="AE159" s="205"/>
      <c r="AF159" s="205"/>
      <c r="AG159" s="205" t="s">
        <v>178</v>
      </c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outlineLevel="1" x14ac:dyDescent="0.2">
      <c r="A160" s="222"/>
      <c r="B160" s="223"/>
      <c r="C160" s="253" t="s">
        <v>354</v>
      </c>
      <c r="D160" s="225"/>
      <c r="E160" s="226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05"/>
      <c r="Z160" s="205"/>
      <c r="AA160" s="205"/>
      <c r="AB160" s="205"/>
      <c r="AC160" s="205"/>
      <c r="AD160" s="205"/>
      <c r="AE160" s="205"/>
      <c r="AF160" s="205"/>
      <c r="AG160" s="205" t="s">
        <v>156</v>
      </c>
      <c r="AH160" s="205">
        <v>0</v>
      </c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 x14ac:dyDescent="0.2">
      <c r="A161" s="222"/>
      <c r="B161" s="223"/>
      <c r="C161" s="253" t="s">
        <v>355</v>
      </c>
      <c r="D161" s="225"/>
      <c r="E161" s="226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05"/>
      <c r="Z161" s="205"/>
      <c r="AA161" s="205"/>
      <c r="AB161" s="205"/>
      <c r="AC161" s="205"/>
      <c r="AD161" s="205"/>
      <c r="AE161" s="205"/>
      <c r="AF161" s="205"/>
      <c r="AG161" s="205" t="s">
        <v>156</v>
      </c>
      <c r="AH161" s="205">
        <v>0</v>
      </c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">
      <c r="A162" s="222"/>
      <c r="B162" s="223"/>
      <c r="C162" s="253" t="s">
        <v>356</v>
      </c>
      <c r="D162" s="225"/>
      <c r="E162" s="226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05"/>
      <c r="Z162" s="205"/>
      <c r="AA162" s="205"/>
      <c r="AB162" s="205"/>
      <c r="AC162" s="205"/>
      <c r="AD162" s="205"/>
      <c r="AE162" s="205"/>
      <c r="AF162" s="205"/>
      <c r="AG162" s="205" t="s">
        <v>156</v>
      </c>
      <c r="AH162" s="205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">
      <c r="A163" s="222"/>
      <c r="B163" s="223"/>
      <c r="C163" s="253" t="s">
        <v>357</v>
      </c>
      <c r="D163" s="225"/>
      <c r="E163" s="226">
        <v>17.8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05"/>
      <c r="Z163" s="205"/>
      <c r="AA163" s="205"/>
      <c r="AB163" s="205"/>
      <c r="AC163" s="205"/>
      <c r="AD163" s="205"/>
      <c r="AE163" s="205"/>
      <c r="AF163" s="205"/>
      <c r="AG163" s="205" t="s">
        <v>156</v>
      </c>
      <c r="AH163" s="205">
        <v>0</v>
      </c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x14ac:dyDescent="0.2">
      <c r="A164" s="228" t="s">
        <v>147</v>
      </c>
      <c r="B164" s="229" t="s">
        <v>83</v>
      </c>
      <c r="C164" s="251" t="s">
        <v>84</v>
      </c>
      <c r="D164" s="230"/>
      <c r="E164" s="231"/>
      <c r="F164" s="232"/>
      <c r="G164" s="232">
        <f>SUMIF(AG165:AG175,"&lt;&gt;NOR",G165:G175)</f>
        <v>0</v>
      </c>
      <c r="H164" s="232"/>
      <c r="I164" s="232">
        <f>SUM(I165:I175)</f>
        <v>0</v>
      </c>
      <c r="J164" s="232"/>
      <c r="K164" s="232">
        <f>SUM(K165:K175)</f>
        <v>0</v>
      </c>
      <c r="L164" s="232"/>
      <c r="M164" s="232">
        <f>SUM(M165:M175)</f>
        <v>0</v>
      </c>
      <c r="N164" s="232"/>
      <c r="O164" s="232">
        <f>SUM(O165:O175)</f>
        <v>0.39</v>
      </c>
      <c r="P164" s="232"/>
      <c r="Q164" s="232">
        <f>SUM(Q165:Q175)</f>
        <v>0</v>
      </c>
      <c r="R164" s="232"/>
      <c r="S164" s="232"/>
      <c r="T164" s="233"/>
      <c r="U164" s="227"/>
      <c r="V164" s="227">
        <f>SUM(V165:V175)</f>
        <v>44.14</v>
      </c>
      <c r="W164" s="227"/>
      <c r="X164" s="227"/>
      <c r="AG164" t="s">
        <v>148</v>
      </c>
    </row>
    <row r="165" spans="1:60" ht="22.5" outlineLevel="1" x14ac:dyDescent="0.2">
      <c r="A165" s="234">
        <v>54</v>
      </c>
      <c r="B165" s="235" t="s">
        <v>358</v>
      </c>
      <c r="C165" s="252" t="s">
        <v>359</v>
      </c>
      <c r="D165" s="236" t="s">
        <v>166</v>
      </c>
      <c r="E165" s="237">
        <v>0.40500000000000003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4.8700000000000002E-3</v>
      </c>
      <c r="O165" s="239">
        <f>ROUND(E165*N165,2)</f>
        <v>0</v>
      </c>
      <c r="P165" s="239">
        <v>0</v>
      </c>
      <c r="Q165" s="239">
        <f>ROUND(E165*P165,2)</f>
        <v>0</v>
      </c>
      <c r="R165" s="239"/>
      <c r="S165" s="239" t="s">
        <v>152</v>
      </c>
      <c r="T165" s="240" t="s">
        <v>152</v>
      </c>
      <c r="U165" s="224">
        <v>0.23</v>
      </c>
      <c r="V165" s="224">
        <f>ROUND(E165*U165,2)</f>
        <v>0.09</v>
      </c>
      <c r="W165" s="224"/>
      <c r="X165" s="224" t="s">
        <v>153</v>
      </c>
      <c r="Y165" s="205"/>
      <c r="Z165" s="205"/>
      <c r="AA165" s="205"/>
      <c r="AB165" s="205"/>
      <c r="AC165" s="205"/>
      <c r="AD165" s="205"/>
      <c r="AE165" s="205"/>
      <c r="AF165" s="205"/>
      <c r="AG165" s="205" t="s">
        <v>154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outlineLevel="1" x14ac:dyDescent="0.2">
      <c r="A166" s="222"/>
      <c r="B166" s="223"/>
      <c r="C166" s="253" t="s">
        <v>360</v>
      </c>
      <c r="D166" s="225"/>
      <c r="E166" s="226">
        <v>0.40500000000000003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05"/>
      <c r="Z166" s="205"/>
      <c r="AA166" s="205"/>
      <c r="AB166" s="205"/>
      <c r="AC166" s="205"/>
      <c r="AD166" s="205"/>
      <c r="AE166" s="205"/>
      <c r="AF166" s="205"/>
      <c r="AG166" s="205" t="s">
        <v>156</v>
      </c>
      <c r="AH166" s="205">
        <v>0</v>
      </c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spans="1:60" ht="22.5" outlineLevel="1" x14ac:dyDescent="0.2">
      <c r="A167" s="234">
        <v>55</v>
      </c>
      <c r="B167" s="235" t="s">
        <v>361</v>
      </c>
      <c r="C167" s="252" t="s">
        <v>362</v>
      </c>
      <c r="D167" s="236" t="s">
        <v>166</v>
      </c>
      <c r="E167" s="237">
        <v>1.8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5.2399999999999999E-3</v>
      </c>
      <c r="O167" s="239">
        <f>ROUND(E167*N167,2)</f>
        <v>0.01</v>
      </c>
      <c r="P167" s="239">
        <v>0</v>
      </c>
      <c r="Q167" s="239">
        <f>ROUND(E167*P167,2)</f>
        <v>0</v>
      </c>
      <c r="R167" s="239"/>
      <c r="S167" s="239" t="s">
        <v>152</v>
      </c>
      <c r="T167" s="240" t="s">
        <v>152</v>
      </c>
      <c r="U167" s="224">
        <v>0.27</v>
      </c>
      <c r="V167" s="224">
        <f>ROUND(E167*U167,2)</f>
        <v>0.49</v>
      </c>
      <c r="W167" s="224"/>
      <c r="X167" s="224" t="s">
        <v>153</v>
      </c>
      <c r="Y167" s="205"/>
      <c r="Z167" s="205"/>
      <c r="AA167" s="205"/>
      <c r="AB167" s="205"/>
      <c r="AC167" s="205"/>
      <c r="AD167" s="205"/>
      <c r="AE167" s="205"/>
      <c r="AF167" s="205"/>
      <c r="AG167" s="205" t="s">
        <v>154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outlineLevel="1" x14ac:dyDescent="0.2">
      <c r="A168" s="222"/>
      <c r="B168" s="223"/>
      <c r="C168" s="253" t="s">
        <v>173</v>
      </c>
      <c r="D168" s="225"/>
      <c r="E168" s="226">
        <v>1.8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05"/>
      <c r="Z168" s="205"/>
      <c r="AA168" s="205"/>
      <c r="AB168" s="205"/>
      <c r="AC168" s="205"/>
      <c r="AD168" s="205"/>
      <c r="AE168" s="205"/>
      <c r="AF168" s="205"/>
      <c r="AG168" s="205" t="s">
        <v>156</v>
      </c>
      <c r="AH168" s="205">
        <v>5</v>
      </c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ht="22.5" outlineLevel="1" x14ac:dyDescent="0.2">
      <c r="A169" s="241">
        <v>56</v>
      </c>
      <c r="B169" s="242" t="s">
        <v>363</v>
      </c>
      <c r="C169" s="254" t="s">
        <v>364</v>
      </c>
      <c r="D169" s="243" t="s">
        <v>285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286</v>
      </c>
      <c r="T169" s="247" t="s">
        <v>177</v>
      </c>
      <c r="U169" s="224">
        <v>0</v>
      </c>
      <c r="V169" s="224">
        <f>ROUND(E169*U169,2)</f>
        <v>0</v>
      </c>
      <c r="W169" s="224"/>
      <c r="X169" s="224" t="s">
        <v>153</v>
      </c>
      <c r="Y169" s="205"/>
      <c r="Z169" s="205"/>
      <c r="AA169" s="205"/>
      <c r="AB169" s="205"/>
      <c r="AC169" s="205"/>
      <c r="AD169" s="205"/>
      <c r="AE169" s="205"/>
      <c r="AF169" s="205"/>
      <c r="AG169" s="205" t="s">
        <v>365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 x14ac:dyDescent="0.2">
      <c r="A170" s="234">
        <v>57</v>
      </c>
      <c r="B170" s="235" t="s">
        <v>366</v>
      </c>
      <c r="C170" s="252" t="s">
        <v>367</v>
      </c>
      <c r="D170" s="236" t="s">
        <v>166</v>
      </c>
      <c r="E170" s="237">
        <v>111.7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/>
      <c r="S170" s="239" t="s">
        <v>152</v>
      </c>
      <c r="T170" s="240" t="s">
        <v>177</v>
      </c>
      <c r="U170" s="224">
        <v>0</v>
      </c>
      <c r="V170" s="224">
        <f>ROUND(E170*U170,2)</f>
        <v>0</v>
      </c>
      <c r="W170" s="224"/>
      <c r="X170" s="224" t="s">
        <v>153</v>
      </c>
      <c r="Y170" s="205"/>
      <c r="Z170" s="205"/>
      <c r="AA170" s="205"/>
      <c r="AB170" s="205"/>
      <c r="AC170" s="205"/>
      <c r="AD170" s="205"/>
      <c r="AE170" s="205"/>
      <c r="AF170" s="205"/>
      <c r="AG170" s="205" t="s">
        <v>365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">
      <c r="A171" s="222"/>
      <c r="B171" s="223"/>
      <c r="C171" s="253" t="s">
        <v>368</v>
      </c>
      <c r="D171" s="225"/>
      <c r="E171" s="226">
        <v>111.7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05"/>
      <c r="Z171" s="205"/>
      <c r="AA171" s="205"/>
      <c r="AB171" s="205"/>
      <c r="AC171" s="205"/>
      <c r="AD171" s="205"/>
      <c r="AE171" s="205"/>
      <c r="AF171" s="205"/>
      <c r="AG171" s="205" t="s">
        <v>156</v>
      </c>
      <c r="AH171" s="205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ht="22.5" outlineLevel="1" x14ac:dyDescent="0.2">
      <c r="A172" s="234">
        <v>58</v>
      </c>
      <c r="B172" s="235" t="s">
        <v>369</v>
      </c>
      <c r="C172" s="252" t="s">
        <v>370</v>
      </c>
      <c r="D172" s="236" t="s">
        <v>166</v>
      </c>
      <c r="E172" s="237">
        <v>111.7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3.3999999999999998E-3</v>
      </c>
      <c r="O172" s="239">
        <f>ROUND(E172*N172,2)</f>
        <v>0.38</v>
      </c>
      <c r="P172" s="239">
        <v>0</v>
      </c>
      <c r="Q172" s="239">
        <f>ROUND(E172*P172,2)</f>
        <v>0</v>
      </c>
      <c r="R172" s="239"/>
      <c r="S172" s="239" t="s">
        <v>152</v>
      </c>
      <c r="T172" s="240" t="s">
        <v>152</v>
      </c>
      <c r="U172" s="224">
        <v>0.39</v>
      </c>
      <c r="V172" s="224">
        <f>ROUND(E172*U172,2)</f>
        <v>43.56</v>
      </c>
      <c r="W172" s="224"/>
      <c r="X172" s="224" t="s">
        <v>153</v>
      </c>
      <c r="Y172" s="205"/>
      <c r="Z172" s="205"/>
      <c r="AA172" s="205"/>
      <c r="AB172" s="205"/>
      <c r="AC172" s="205"/>
      <c r="AD172" s="205"/>
      <c r="AE172" s="205"/>
      <c r="AF172" s="205"/>
      <c r="AG172" s="205" t="s">
        <v>365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 x14ac:dyDescent="0.2">
      <c r="A173" s="222"/>
      <c r="B173" s="223"/>
      <c r="C173" s="253" t="s">
        <v>371</v>
      </c>
      <c r="D173" s="225"/>
      <c r="E173" s="226">
        <v>105.4</v>
      </c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05"/>
      <c r="Z173" s="205"/>
      <c r="AA173" s="205"/>
      <c r="AB173" s="205"/>
      <c r="AC173" s="205"/>
      <c r="AD173" s="205"/>
      <c r="AE173" s="205"/>
      <c r="AF173" s="205"/>
      <c r="AG173" s="205" t="s">
        <v>156</v>
      </c>
      <c r="AH173" s="205">
        <v>0</v>
      </c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">
      <c r="A174" s="222"/>
      <c r="B174" s="223"/>
      <c r="C174" s="253" t="s">
        <v>372</v>
      </c>
      <c r="D174" s="225"/>
      <c r="E174" s="226">
        <v>6.3</v>
      </c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05"/>
      <c r="Z174" s="205"/>
      <c r="AA174" s="205"/>
      <c r="AB174" s="205"/>
      <c r="AC174" s="205"/>
      <c r="AD174" s="205"/>
      <c r="AE174" s="205"/>
      <c r="AF174" s="205"/>
      <c r="AG174" s="205" t="s">
        <v>156</v>
      </c>
      <c r="AH174" s="205">
        <v>0</v>
      </c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">
      <c r="A175" s="241">
        <v>59</v>
      </c>
      <c r="B175" s="242" t="s">
        <v>373</v>
      </c>
      <c r="C175" s="254" t="s">
        <v>374</v>
      </c>
      <c r="D175" s="243" t="s">
        <v>199</v>
      </c>
      <c r="E175" s="244">
        <v>0.48061999999999999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152</v>
      </c>
      <c r="T175" s="247" t="s">
        <v>177</v>
      </c>
      <c r="U175" s="224">
        <v>0</v>
      </c>
      <c r="V175" s="224">
        <f>ROUND(E175*U175,2)</f>
        <v>0</v>
      </c>
      <c r="W175" s="224"/>
      <c r="X175" s="224" t="s">
        <v>153</v>
      </c>
      <c r="Y175" s="205"/>
      <c r="Z175" s="205"/>
      <c r="AA175" s="205"/>
      <c r="AB175" s="205"/>
      <c r="AC175" s="205"/>
      <c r="AD175" s="205"/>
      <c r="AE175" s="205"/>
      <c r="AF175" s="205"/>
      <c r="AG175" s="205" t="s">
        <v>365</v>
      </c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x14ac:dyDescent="0.2">
      <c r="A176" s="228" t="s">
        <v>147</v>
      </c>
      <c r="B176" s="229" t="s">
        <v>93</v>
      </c>
      <c r="C176" s="251" t="s">
        <v>94</v>
      </c>
      <c r="D176" s="230"/>
      <c r="E176" s="231"/>
      <c r="F176" s="232"/>
      <c r="G176" s="232">
        <f>SUMIF(AG177:AG189,"&lt;&gt;NOR",G177:G189)</f>
        <v>0</v>
      </c>
      <c r="H176" s="232"/>
      <c r="I176" s="232">
        <f>SUM(I177:I189)</f>
        <v>0</v>
      </c>
      <c r="J176" s="232"/>
      <c r="K176" s="232">
        <f>SUM(K177:K189)</f>
        <v>0</v>
      </c>
      <c r="L176" s="232"/>
      <c r="M176" s="232">
        <f>SUM(M177:M189)</f>
        <v>0</v>
      </c>
      <c r="N176" s="232"/>
      <c r="O176" s="232">
        <f>SUM(O177:O189)</f>
        <v>0</v>
      </c>
      <c r="P176" s="232"/>
      <c r="Q176" s="232">
        <f>SUM(Q177:Q189)</f>
        <v>0</v>
      </c>
      <c r="R176" s="232"/>
      <c r="S176" s="232"/>
      <c r="T176" s="233"/>
      <c r="U176" s="227"/>
      <c r="V176" s="227">
        <f>SUM(V177:V189)</f>
        <v>0</v>
      </c>
      <c r="W176" s="227"/>
      <c r="X176" s="227"/>
      <c r="AG176" t="s">
        <v>148</v>
      </c>
    </row>
    <row r="177" spans="1:60" outlineLevel="1" x14ac:dyDescent="0.2">
      <c r="A177" s="234">
        <v>60</v>
      </c>
      <c r="B177" s="235" t="s">
        <v>375</v>
      </c>
      <c r="C177" s="252" t="s">
        <v>376</v>
      </c>
      <c r="D177" s="236" t="s">
        <v>166</v>
      </c>
      <c r="E177" s="237">
        <v>6.3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39"/>
      <c r="S177" s="239" t="s">
        <v>152</v>
      </c>
      <c r="T177" s="240" t="s">
        <v>177</v>
      </c>
      <c r="U177" s="224">
        <v>0</v>
      </c>
      <c r="V177" s="224">
        <f>ROUND(E177*U177,2)</f>
        <v>0</v>
      </c>
      <c r="W177" s="224"/>
      <c r="X177" s="224" t="s">
        <v>153</v>
      </c>
      <c r="Y177" s="205"/>
      <c r="Z177" s="205"/>
      <c r="AA177" s="205"/>
      <c r="AB177" s="205"/>
      <c r="AC177" s="205"/>
      <c r="AD177" s="205"/>
      <c r="AE177" s="205"/>
      <c r="AF177" s="205"/>
      <c r="AG177" s="205" t="s">
        <v>365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 x14ac:dyDescent="0.2">
      <c r="A178" s="222"/>
      <c r="B178" s="223"/>
      <c r="C178" s="253" t="s">
        <v>267</v>
      </c>
      <c r="D178" s="225"/>
      <c r="E178" s="226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05"/>
      <c r="Z178" s="205"/>
      <c r="AA178" s="205"/>
      <c r="AB178" s="205"/>
      <c r="AC178" s="205"/>
      <c r="AD178" s="205"/>
      <c r="AE178" s="205"/>
      <c r="AF178" s="205"/>
      <c r="AG178" s="205" t="s">
        <v>156</v>
      </c>
      <c r="AH178" s="205">
        <v>0</v>
      </c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 x14ac:dyDescent="0.2">
      <c r="A179" s="222"/>
      <c r="B179" s="223"/>
      <c r="C179" s="253" t="s">
        <v>377</v>
      </c>
      <c r="D179" s="225"/>
      <c r="E179" s="226">
        <v>6.3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05"/>
      <c r="Z179" s="205"/>
      <c r="AA179" s="205"/>
      <c r="AB179" s="205"/>
      <c r="AC179" s="205"/>
      <c r="AD179" s="205"/>
      <c r="AE179" s="205"/>
      <c r="AF179" s="205"/>
      <c r="AG179" s="205" t="s">
        <v>156</v>
      </c>
      <c r="AH179" s="205">
        <v>0</v>
      </c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ht="22.5" outlineLevel="1" x14ac:dyDescent="0.2">
      <c r="A180" s="234">
        <v>61</v>
      </c>
      <c r="B180" s="235" t="s">
        <v>378</v>
      </c>
      <c r="C180" s="252" t="s">
        <v>379</v>
      </c>
      <c r="D180" s="236" t="s">
        <v>166</v>
      </c>
      <c r="E180" s="237">
        <v>24.408000000000001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39"/>
      <c r="S180" s="239" t="s">
        <v>286</v>
      </c>
      <c r="T180" s="240" t="s">
        <v>177</v>
      </c>
      <c r="U180" s="224">
        <v>0</v>
      </c>
      <c r="V180" s="224">
        <f>ROUND(E180*U180,2)</f>
        <v>0</v>
      </c>
      <c r="W180" s="224"/>
      <c r="X180" s="224" t="s">
        <v>153</v>
      </c>
      <c r="Y180" s="205"/>
      <c r="Z180" s="205"/>
      <c r="AA180" s="205"/>
      <c r="AB180" s="205"/>
      <c r="AC180" s="205"/>
      <c r="AD180" s="205"/>
      <c r="AE180" s="205"/>
      <c r="AF180" s="205"/>
      <c r="AG180" s="205" t="s">
        <v>365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outlineLevel="1" x14ac:dyDescent="0.2">
      <c r="A181" s="222"/>
      <c r="B181" s="223"/>
      <c r="C181" s="253" t="s">
        <v>380</v>
      </c>
      <c r="D181" s="225"/>
      <c r="E181" s="226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05"/>
      <c r="Z181" s="205"/>
      <c r="AA181" s="205"/>
      <c r="AB181" s="205"/>
      <c r="AC181" s="205"/>
      <c r="AD181" s="205"/>
      <c r="AE181" s="205"/>
      <c r="AF181" s="205"/>
      <c r="AG181" s="205" t="s">
        <v>156</v>
      </c>
      <c r="AH181" s="205">
        <v>0</v>
      </c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outlineLevel="1" x14ac:dyDescent="0.2">
      <c r="A182" s="222"/>
      <c r="B182" s="223"/>
      <c r="C182" s="253" t="s">
        <v>381</v>
      </c>
      <c r="D182" s="225"/>
      <c r="E182" s="226">
        <v>24.408000000000001</v>
      </c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05"/>
      <c r="Z182" s="205"/>
      <c r="AA182" s="205"/>
      <c r="AB182" s="205"/>
      <c r="AC182" s="205"/>
      <c r="AD182" s="205"/>
      <c r="AE182" s="205"/>
      <c r="AF182" s="205"/>
      <c r="AG182" s="205" t="s">
        <v>156</v>
      </c>
      <c r="AH182" s="205">
        <v>0</v>
      </c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outlineLevel="1" x14ac:dyDescent="0.2">
      <c r="A183" s="234">
        <v>62</v>
      </c>
      <c r="B183" s="235" t="s">
        <v>382</v>
      </c>
      <c r="C183" s="252" t="s">
        <v>383</v>
      </c>
      <c r="D183" s="236" t="s">
        <v>166</v>
      </c>
      <c r="E183" s="237">
        <v>105.4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39"/>
      <c r="S183" s="239" t="s">
        <v>286</v>
      </c>
      <c r="T183" s="240" t="s">
        <v>177</v>
      </c>
      <c r="U183" s="224">
        <v>0</v>
      </c>
      <c r="V183" s="224">
        <f>ROUND(E183*U183,2)</f>
        <v>0</v>
      </c>
      <c r="W183" s="224"/>
      <c r="X183" s="224" t="s">
        <v>153</v>
      </c>
      <c r="Y183" s="205"/>
      <c r="Z183" s="205"/>
      <c r="AA183" s="205"/>
      <c r="AB183" s="205"/>
      <c r="AC183" s="205"/>
      <c r="AD183" s="205"/>
      <c r="AE183" s="205"/>
      <c r="AF183" s="205"/>
      <c r="AG183" s="205" t="s">
        <v>365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outlineLevel="1" x14ac:dyDescent="0.2">
      <c r="A184" s="222"/>
      <c r="B184" s="223"/>
      <c r="C184" s="253" t="s">
        <v>266</v>
      </c>
      <c r="D184" s="225"/>
      <c r="E184" s="226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05"/>
      <c r="Z184" s="205"/>
      <c r="AA184" s="205"/>
      <c r="AB184" s="205"/>
      <c r="AC184" s="205"/>
      <c r="AD184" s="205"/>
      <c r="AE184" s="205"/>
      <c r="AF184" s="205"/>
      <c r="AG184" s="205" t="s">
        <v>156</v>
      </c>
      <c r="AH184" s="205">
        <v>0</v>
      </c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">
      <c r="A185" s="222"/>
      <c r="B185" s="223"/>
      <c r="C185" s="253" t="s">
        <v>384</v>
      </c>
      <c r="D185" s="225"/>
      <c r="E185" s="226">
        <v>105.4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05"/>
      <c r="Z185" s="205"/>
      <c r="AA185" s="205"/>
      <c r="AB185" s="205"/>
      <c r="AC185" s="205"/>
      <c r="AD185" s="205"/>
      <c r="AE185" s="205"/>
      <c r="AF185" s="205"/>
      <c r="AG185" s="205" t="s">
        <v>156</v>
      </c>
      <c r="AH185" s="205">
        <v>0</v>
      </c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ht="22.5" outlineLevel="1" x14ac:dyDescent="0.2">
      <c r="A186" s="234">
        <v>63</v>
      </c>
      <c r="B186" s="235" t="s">
        <v>385</v>
      </c>
      <c r="C186" s="252" t="s">
        <v>386</v>
      </c>
      <c r="D186" s="236" t="s">
        <v>166</v>
      </c>
      <c r="E186" s="237">
        <v>13.6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39"/>
      <c r="S186" s="239" t="s">
        <v>286</v>
      </c>
      <c r="T186" s="240" t="s">
        <v>177</v>
      </c>
      <c r="U186" s="224">
        <v>0</v>
      </c>
      <c r="V186" s="224">
        <f>ROUND(E186*U186,2)</f>
        <v>0</v>
      </c>
      <c r="W186" s="224"/>
      <c r="X186" s="224" t="s">
        <v>153</v>
      </c>
      <c r="Y186" s="205"/>
      <c r="Z186" s="205"/>
      <c r="AA186" s="205"/>
      <c r="AB186" s="205"/>
      <c r="AC186" s="205"/>
      <c r="AD186" s="205"/>
      <c r="AE186" s="205"/>
      <c r="AF186" s="205"/>
      <c r="AG186" s="205" t="s">
        <v>365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outlineLevel="1" x14ac:dyDescent="0.2">
      <c r="A187" s="222"/>
      <c r="B187" s="223"/>
      <c r="C187" s="253" t="s">
        <v>387</v>
      </c>
      <c r="D187" s="225"/>
      <c r="E187" s="226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05"/>
      <c r="Z187" s="205"/>
      <c r="AA187" s="205"/>
      <c r="AB187" s="205"/>
      <c r="AC187" s="205"/>
      <c r="AD187" s="205"/>
      <c r="AE187" s="205"/>
      <c r="AF187" s="205"/>
      <c r="AG187" s="205" t="s">
        <v>156</v>
      </c>
      <c r="AH187" s="205">
        <v>0</v>
      </c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">
      <c r="A188" s="222"/>
      <c r="B188" s="223"/>
      <c r="C188" s="253" t="s">
        <v>388</v>
      </c>
      <c r="D188" s="225"/>
      <c r="E188" s="226">
        <v>13.6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05"/>
      <c r="Z188" s="205"/>
      <c r="AA188" s="205"/>
      <c r="AB188" s="205"/>
      <c r="AC188" s="205"/>
      <c r="AD188" s="205"/>
      <c r="AE188" s="205"/>
      <c r="AF188" s="205"/>
      <c r="AG188" s="205" t="s">
        <v>156</v>
      </c>
      <c r="AH188" s="205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 x14ac:dyDescent="0.2">
      <c r="A189" s="241">
        <v>64</v>
      </c>
      <c r="B189" s="242" t="s">
        <v>389</v>
      </c>
      <c r="C189" s="254" t="s">
        <v>390</v>
      </c>
      <c r="D189" s="243" t="s">
        <v>199</v>
      </c>
      <c r="E189" s="244">
        <v>7.3270000000000002E-2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0</v>
      </c>
      <c r="O189" s="246">
        <f>ROUND(E189*N189,2)</f>
        <v>0</v>
      </c>
      <c r="P189" s="246">
        <v>0</v>
      </c>
      <c r="Q189" s="246">
        <f>ROUND(E189*P189,2)</f>
        <v>0</v>
      </c>
      <c r="R189" s="246"/>
      <c r="S189" s="246" t="s">
        <v>152</v>
      </c>
      <c r="T189" s="247" t="s">
        <v>177</v>
      </c>
      <c r="U189" s="224">
        <v>0</v>
      </c>
      <c r="V189" s="224">
        <f>ROUND(E189*U189,2)</f>
        <v>0</v>
      </c>
      <c r="W189" s="224"/>
      <c r="X189" s="224" t="s">
        <v>153</v>
      </c>
      <c r="Y189" s="205"/>
      <c r="Z189" s="205"/>
      <c r="AA189" s="205"/>
      <c r="AB189" s="205"/>
      <c r="AC189" s="205"/>
      <c r="AD189" s="205"/>
      <c r="AE189" s="205"/>
      <c r="AF189" s="205"/>
      <c r="AG189" s="205" t="s">
        <v>365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x14ac:dyDescent="0.2">
      <c r="A190" s="228" t="s">
        <v>147</v>
      </c>
      <c r="B190" s="229" t="s">
        <v>95</v>
      </c>
      <c r="C190" s="251" t="s">
        <v>96</v>
      </c>
      <c r="D190" s="230"/>
      <c r="E190" s="231"/>
      <c r="F190" s="232"/>
      <c r="G190" s="232">
        <f>SUMIF(AG191:AG195,"&lt;&gt;NOR",G191:G195)</f>
        <v>0</v>
      </c>
      <c r="H190" s="232"/>
      <c r="I190" s="232">
        <f>SUM(I191:I195)</f>
        <v>0</v>
      </c>
      <c r="J190" s="232"/>
      <c r="K190" s="232">
        <f>SUM(K191:K195)</f>
        <v>0</v>
      </c>
      <c r="L190" s="232"/>
      <c r="M190" s="232">
        <f>SUM(M191:M195)</f>
        <v>0</v>
      </c>
      <c r="N190" s="232"/>
      <c r="O190" s="232">
        <f>SUM(O191:O195)</f>
        <v>0</v>
      </c>
      <c r="P190" s="232"/>
      <c r="Q190" s="232">
        <f>SUM(Q191:Q195)</f>
        <v>0</v>
      </c>
      <c r="R190" s="232"/>
      <c r="S190" s="232"/>
      <c r="T190" s="233"/>
      <c r="U190" s="227"/>
      <c r="V190" s="227">
        <f>SUM(V191:V195)</f>
        <v>0</v>
      </c>
      <c r="W190" s="227"/>
      <c r="X190" s="227"/>
      <c r="AG190" t="s">
        <v>148</v>
      </c>
    </row>
    <row r="191" spans="1:60" outlineLevel="1" x14ac:dyDescent="0.2">
      <c r="A191" s="234">
        <v>65</v>
      </c>
      <c r="B191" s="235" t="s">
        <v>391</v>
      </c>
      <c r="C191" s="252" t="s">
        <v>392</v>
      </c>
      <c r="D191" s="236" t="s">
        <v>185</v>
      </c>
      <c r="E191" s="237">
        <v>9.75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152</v>
      </c>
      <c r="T191" s="240" t="s">
        <v>177</v>
      </c>
      <c r="U191" s="224">
        <v>0</v>
      </c>
      <c r="V191" s="224">
        <f>ROUND(E191*U191,2)</f>
        <v>0</v>
      </c>
      <c r="W191" s="224"/>
      <c r="X191" s="224" t="s">
        <v>153</v>
      </c>
      <c r="Y191" s="205"/>
      <c r="Z191" s="205"/>
      <c r="AA191" s="205"/>
      <c r="AB191" s="205"/>
      <c r="AC191" s="205"/>
      <c r="AD191" s="205"/>
      <c r="AE191" s="205"/>
      <c r="AF191" s="205"/>
      <c r="AG191" s="205" t="s">
        <v>365</v>
      </c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 x14ac:dyDescent="0.2">
      <c r="A192" s="222"/>
      <c r="B192" s="223"/>
      <c r="C192" s="253" t="s">
        <v>393</v>
      </c>
      <c r="D192" s="225"/>
      <c r="E192" s="226">
        <v>9.75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05"/>
      <c r="Z192" s="205"/>
      <c r="AA192" s="205"/>
      <c r="AB192" s="205"/>
      <c r="AC192" s="205"/>
      <c r="AD192" s="205"/>
      <c r="AE192" s="205"/>
      <c r="AF192" s="205"/>
      <c r="AG192" s="205" t="s">
        <v>156</v>
      </c>
      <c r="AH192" s="205">
        <v>0</v>
      </c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ht="22.5" outlineLevel="1" x14ac:dyDescent="0.2">
      <c r="A193" s="234">
        <v>66</v>
      </c>
      <c r="B193" s="235" t="s">
        <v>394</v>
      </c>
      <c r="C193" s="252" t="s">
        <v>395</v>
      </c>
      <c r="D193" s="236" t="s">
        <v>185</v>
      </c>
      <c r="E193" s="237">
        <v>9.75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39"/>
      <c r="S193" s="239" t="s">
        <v>152</v>
      </c>
      <c r="T193" s="240" t="s">
        <v>177</v>
      </c>
      <c r="U193" s="224">
        <v>0</v>
      </c>
      <c r="V193" s="224">
        <f>ROUND(E193*U193,2)</f>
        <v>0</v>
      </c>
      <c r="W193" s="224"/>
      <c r="X193" s="224" t="s">
        <v>153</v>
      </c>
      <c r="Y193" s="205"/>
      <c r="Z193" s="205"/>
      <c r="AA193" s="205"/>
      <c r="AB193" s="205"/>
      <c r="AC193" s="205"/>
      <c r="AD193" s="205"/>
      <c r="AE193" s="205"/>
      <c r="AF193" s="205"/>
      <c r="AG193" s="205" t="s">
        <v>365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 x14ac:dyDescent="0.2">
      <c r="A194" s="222"/>
      <c r="B194" s="223"/>
      <c r="C194" s="253" t="s">
        <v>396</v>
      </c>
      <c r="D194" s="225"/>
      <c r="E194" s="226">
        <v>9.75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05"/>
      <c r="Z194" s="205"/>
      <c r="AA194" s="205"/>
      <c r="AB194" s="205"/>
      <c r="AC194" s="205"/>
      <c r="AD194" s="205"/>
      <c r="AE194" s="205"/>
      <c r="AF194" s="205"/>
      <c r="AG194" s="205" t="s">
        <v>156</v>
      </c>
      <c r="AH194" s="205">
        <v>0</v>
      </c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 x14ac:dyDescent="0.2">
      <c r="A195" s="241">
        <v>67</v>
      </c>
      <c r="B195" s="242" t="s">
        <v>397</v>
      </c>
      <c r="C195" s="254" t="s">
        <v>398</v>
      </c>
      <c r="D195" s="243" t="s">
        <v>199</v>
      </c>
      <c r="E195" s="244">
        <v>4.8759999999999998E-2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152</v>
      </c>
      <c r="T195" s="247" t="s">
        <v>177</v>
      </c>
      <c r="U195" s="224">
        <v>0</v>
      </c>
      <c r="V195" s="224">
        <f>ROUND(E195*U195,2)</f>
        <v>0</v>
      </c>
      <c r="W195" s="224"/>
      <c r="X195" s="224" t="s">
        <v>153</v>
      </c>
      <c r="Y195" s="205"/>
      <c r="Z195" s="205"/>
      <c r="AA195" s="205"/>
      <c r="AB195" s="205"/>
      <c r="AC195" s="205"/>
      <c r="AD195" s="205"/>
      <c r="AE195" s="205"/>
      <c r="AF195" s="205"/>
      <c r="AG195" s="205" t="s">
        <v>365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x14ac:dyDescent="0.2">
      <c r="A196" s="228" t="s">
        <v>147</v>
      </c>
      <c r="B196" s="229" t="s">
        <v>97</v>
      </c>
      <c r="C196" s="251" t="s">
        <v>98</v>
      </c>
      <c r="D196" s="230"/>
      <c r="E196" s="231"/>
      <c r="F196" s="232"/>
      <c r="G196" s="232">
        <f>SUMIF(AG197:AG244,"&lt;&gt;NOR",G197:G244)</f>
        <v>0</v>
      </c>
      <c r="H196" s="232"/>
      <c r="I196" s="232">
        <f>SUM(I197:I244)</f>
        <v>0</v>
      </c>
      <c r="J196" s="232"/>
      <c r="K196" s="232">
        <f>SUM(K197:K244)</f>
        <v>0</v>
      </c>
      <c r="L196" s="232"/>
      <c r="M196" s="232">
        <f>SUM(M197:M244)</f>
        <v>0</v>
      </c>
      <c r="N196" s="232"/>
      <c r="O196" s="232">
        <f>SUM(O197:O244)</f>
        <v>0.02</v>
      </c>
      <c r="P196" s="232"/>
      <c r="Q196" s="232">
        <f>SUM(Q197:Q244)</f>
        <v>0</v>
      </c>
      <c r="R196" s="232"/>
      <c r="S196" s="232"/>
      <c r="T196" s="233"/>
      <c r="U196" s="227"/>
      <c r="V196" s="227">
        <f>SUM(V197:V244)</f>
        <v>2.2200000000000002</v>
      </c>
      <c r="W196" s="227"/>
      <c r="X196" s="227"/>
      <c r="AG196" t="s">
        <v>148</v>
      </c>
    </row>
    <row r="197" spans="1:60" outlineLevel="1" x14ac:dyDescent="0.2">
      <c r="A197" s="234">
        <v>68</v>
      </c>
      <c r="B197" s="235" t="s">
        <v>399</v>
      </c>
      <c r="C197" s="252" t="s">
        <v>400</v>
      </c>
      <c r="D197" s="236" t="s">
        <v>285</v>
      </c>
      <c r="E197" s="237">
        <v>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/>
      <c r="S197" s="239" t="s">
        <v>286</v>
      </c>
      <c r="T197" s="240" t="s">
        <v>177</v>
      </c>
      <c r="U197" s="224">
        <v>0</v>
      </c>
      <c r="V197" s="224">
        <f>ROUND(E197*U197,2)</f>
        <v>0</v>
      </c>
      <c r="W197" s="224"/>
      <c r="X197" s="224" t="s">
        <v>153</v>
      </c>
      <c r="Y197" s="205"/>
      <c r="Z197" s="205"/>
      <c r="AA197" s="205"/>
      <c r="AB197" s="205"/>
      <c r="AC197" s="205"/>
      <c r="AD197" s="205"/>
      <c r="AE197" s="205"/>
      <c r="AF197" s="205"/>
      <c r="AG197" s="205" t="s">
        <v>365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outlineLevel="1" x14ac:dyDescent="0.2">
      <c r="A198" s="222"/>
      <c r="B198" s="223"/>
      <c r="C198" s="255" t="s">
        <v>401</v>
      </c>
      <c r="D198" s="248"/>
      <c r="E198" s="248"/>
      <c r="F198" s="248"/>
      <c r="G198" s="248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05"/>
      <c r="Z198" s="205"/>
      <c r="AA198" s="205"/>
      <c r="AB198" s="205"/>
      <c r="AC198" s="205"/>
      <c r="AD198" s="205"/>
      <c r="AE198" s="205"/>
      <c r="AF198" s="205"/>
      <c r="AG198" s="205" t="s">
        <v>402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spans="1:60" outlineLevel="1" x14ac:dyDescent="0.2">
      <c r="A199" s="222"/>
      <c r="B199" s="223"/>
      <c r="C199" s="256" t="s">
        <v>403</v>
      </c>
      <c r="D199" s="249"/>
      <c r="E199" s="249"/>
      <c r="F199" s="249"/>
      <c r="G199" s="249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05"/>
      <c r="Z199" s="205"/>
      <c r="AA199" s="205"/>
      <c r="AB199" s="205"/>
      <c r="AC199" s="205"/>
      <c r="AD199" s="205"/>
      <c r="AE199" s="205"/>
      <c r="AF199" s="205"/>
      <c r="AG199" s="205" t="s">
        <v>402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">
      <c r="A200" s="222"/>
      <c r="B200" s="223"/>
      <c r="C200" s="256" t="s">
        <v>404</v>
      </c>
      <c r="D200" s="249"/>
      <c r="E200" s="249"/>
      <c r="F200" s="249"/>
      <c r="G200" s="249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05"/>
      <c r="Z200" s="205"/>
      <c r="AA200" s="205"/>
      <c r="AB200" s="205"/>
      <c r="AC200" s="205"/>
      <c r="AD200" s="205"/>
      <c r="AE200" s="205"/>
      <c r="AF200" s="205"/>
      <c r="AG200" s="205" t="s">
        <v>402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outlineLevel="1" x14ac:dyDescent="0.2">
      <c r="A201" s="222"/>
      <c r="B201" s="223"/>
      <c r="C201" s="256" t="s">
        <v>405</v>
      </c>
      <c r="D201" s="249"/>
      <c r="E201" s="249"/>
      <c r="F201" s="249"/>
      <c r="G201" s="249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05"/>
      <c r="Z201" s="205"/>
      <c r="AA201" s="205"/>
      <c r="AB201" s="205"/>
      <c r="AC201" s="205"/>
      <c r="AD201" s="205"/>
      <c r="AE201" s="205"/>
      <c r="AF201" s="205"/>
      <c r="AG201" s="205" t="s">
        <v>402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 x14ac:dyDescent="0.2">
      <c r="A202" s="222"/>
      <c r="B202" s="223"/>
      <c r="C202" s="256" t="s">
        <v>406</v>
      </c>
      <c r="D202" s="249"/>
      <c r="E202" s="249"/>
      <c r="F202" s="249"/>
      <c r="G202" s="249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05"/>
      <c r="Z202" s="205"/>
      <c r="AA202" s="205"/>
      <c r="AB202" s="205"/>
      <c r="AC202" s="205"/>
      <c r="AD202" s="205"/>
      <c r="AE202" s="205"/>
      <c r="AF202" s="205"/>
      <c r="AG202" s="205" t="s">
        <v>402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">
      <c r="A203" s="222"/>
      <c r="B203" s="223"/>
      <c r="C203" s="253" t="s">
        <v>407</v>
      </c>
      <c r="D203" s="225"/>
      <c r="E203" s="226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05"/>
      <c r="Z203" s="205"/>
      <c r="AA203" s="205"/>
      <c r="AB203" s="205"/>
      <c r="AC203" s="205"/>
      <c r="AD203" s="205"/>
      <c r="AE203" s="205"/>
      <c r="AF203" s="205"/>
      <c r="AG203" s="205" t="s">
        <v>156</v>
      </c>
      <c r="AH203" s="205">
        <v>0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 x14ac:dyDescent="0.2">
      <c r="A204" s="222"/>
      <c r="B204" s="223"/>
      <c r="C204" s="253" t="s">
        <v>46</v>
      </c>
      <c r="D204" s="225"/>
      <c r="E204" s="226">
        <v>1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05"/>
      <c r="Z204" s="205"/>
      <c r="AA204" s="205"/>
      <c r="AB204" s="205"/>
      <c r="AC204" s="205"/>
      <c r="AD204" s="205"/>
      <c r="AE204" s="205"/>
      <c r="AF204" s="205"/>
      <c r="AG204" s="205" t="s">
        <v>156</v>
      </c>
      <c r="AH204" s="205">
        <v>0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 x14ac:dyDescent="0.2">
      <c r="A205" s="234">
        <v>69</v>
      </c>
      <c r="B205" s="235" t="s">
        <v>408</v>
      </c>
      <c r="C205" s="252" t="s">
        <v>409</v>
      </c>
      <c r="D205" s="236" t="s">
        <v>285</v>
      </c>
      <c r="E205" s="237">
        <v>2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39"/>
      <c r="S205" s="239" t="s">
        <v>286</v>
      </c>
      <c r="T205" s="240" t="s">
        <v>177</v>
      </c>
      <c r="U205" s="224">
        <v>0</v>
      </c>
      <c r="V205" s="224">
        <f>ROUND(E205*U205,2)</f>
        <v>0</v>
      </c>
      <c r="W205" s="224"/>
      <c r="X205" s="224" t="s">
        <v>153</v>
      </c>
      <c r="Y205" s="205"/>
      <c r="Z205" s="205"/>
      <c r="AA205" s="205"/>
      <c r="AB205" s="205"/>
      <c r="AC205" s="205"/>
      <c r="AD205" s="205"/>
      <c r="AE205" s="205"/>
      <c r="AF205" s="205"/>
      <c r="AG205" s="205" t="s">
        <v>365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 x14ac:dyDescent="0.2">
      <c r="A206" s="222"/>
      <c r="B206" s="223"/>
      <c r="C206" s="255" t="s">
        <v>410</v>
      </c>
      <c r="D206" s="248"/>
      <c r="E206" s="248"/>
      <c r="F206" s="248"/>
      <c r="G206" s="248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05"/>
      <c r="Z206" s="205"/>
      <c r="AA206" s="205"/>
      <c r="AB206" s="205"/>
      <c r="AC206" s="205"/>
      <c r="AD206" s="205"/>
      <c r="AE206" s="205"/>
      <c r="AF206" s="205"/>
      <c r="AG206" s="205" t="s">
        <v>402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outlineLevel="1" x14ac:dyDescent="0.2">
      <c r="A207" s="222"/>
      <c r="B207" s="223"/>
      <c r="C207" s="256" t="s">
        <v>411</v>
      </c>
      <c r="D207" s="249"/>
      <c r="E207" s="249"/>
      <c r="F207" s="249"/>
      <c r="G207" s="249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05"/>
      <c r="Z207" s="205"/>
      <c r="AA207" s="205"/>
      <c r="AB207" s="205"/>
      <c r="AC207" s="205"/>
      <c r="AD207" s="205"/>
      <c r="AE207" s="205"/>
      <c r="AF207" s="205"/>
      <c r="AG207" s="205" t="s">
        <v>402</v>
      </c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outlineLevel="1" x14ac:dyDescent="0.2">
      <c r="A208" s="222"/>
      <c r="B208" s="223"/>
      <c r="C208" s="256" t="s">
        <v>412</v>
      </c>
      <c r="D208" s="249"/>
      <c r="E208" s="249"/>
      <c r="F208" s="249"/>
      <c r="G208" s="249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05"/>
      <c r="Z208" s="205"/>
      <c r="AA208" s="205"/>
      <c r="AB208" s="205"/>
      <c r="AC208" s="205"/>
      <c r="AD208" s="205"/>
      <c r="AE208" s="205"/>
      <c r="AF208" s="205"/>
      <c r="AG208" s="205" t="s">
        <v>402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outlineLevel="1" x14ac:dyDescent="0.2">
      <c r="A209" s="222"/>
      <c r="B209" s="223"/>
      <c r="C209" s="256" t="s">
        <v>413</v>
      </c>
      <c r="D209" s="249"/>
      <c r="E209" s="249"/>
      <c r="F209" s="249"/>
      <c r="G209" s="249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05"/>
      <c r="Z209" s="205"/>
      <c r="AA209" s="205"/>
      <c r="AB209" s="205"/>
      <c r="AC209" s="205"/>
      <c r="AD209" s="205"/>
      <c r="AE209" s="205"/>
      <c r="AF209" s="205"/>
      <c r="AG209" s="205" t="s">
        <v>402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ht="22.5" outlineLevel="1" x14ac:dyDescent="0.2">
      <c r="A210" s="222"/>
      <c r="B210" s="223"/>
      <c r="C210" s="253" t="s">
        <v>414</v>
      </c>
      <c r="D210" s="225"/>
      <c r="E210" s="226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05"/>
      <c r="Z210" s="205"/>
      <c r="AA210" s="205"/>
      <c r="AB210" s="205"/>
      <c r="AC210" s="205"/>
      <c r="AD210" s="205"/>
      <c r="AE210" s="205"/>
      <c r="AF210" s="205"/>
      <c r="AG210" s="205" t="s">
        <v>156</v>
      </c>
      <c r="AH210" s="205">
        <v>0</v>
      </c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 x14ac:dyDescent="0.2">
      <c r="A211" s="222"/>
      <c r="B211" s="223"/>
      <c r="C211" s="253" t="s">
        <v>59</v>
      </c>
      <c r="D211" s="225"/>
      <c r="E211" s="226">
        <v>2</v>
      </c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05"/>
      <c r="Z211" s="205"/>
      <c r="AA211" s="205"/>
      <c r="AB211" s="205"/>
      <c r="AC211" s="205"/>
      <c r="AD211" s="205"/>
      <c r="AE211" s="205"/>
      <c r="AF211" s="205"/>
      <c r="AG211" s="205" t="s">
        <v>156</v>
      </c>
      <c r="AH211" s="205">
        <v>0</v>
      </c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 x14ac:dyDescent="0.2">
      <c r="A212" s="234">
        <v>70</v>
      </c>
      <c r="B212" s="235" t="s">
        <v>415</v>
      </c>
      <c r="C212" s="252" t="s">
        <v>416</v>
      </c>
      <c r="D212" s="236" t="s">
        <v>176</v>
      </c>
      <c r="E212" s="237">
        <v>3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/>
      <c r="S212" s="239" t="s">
        <v>152</v>
      </c>
      <c r="T212" s="240" t="s">
        <v>177</v>
      </c>
      <c r="U212" s="224">
        <v>0</v>
      </c>
      <c r="V212" s="224">
        <f>ROUND(E212*U212,2)</f>
        <v>0</v>
      </c>
      <c r="W212" s="224"/>
      <c r="X212" s="224" t="s">
        <v>153</v>
      </c>
      <c r="Y212" s="205"/>
      <c r="Z212" s="205"/>
      <c r="AA212" s="205"/>
      <c r="AB212" s="205"/>
      <c r="AC212" s="205"/>
      <c r="AD212" s="205"/>
      <c r="AE212" s="205"/>
      <c r="AF212" s="205"/>
      <c r="AG212" s="205" t="s">
        <v>365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 x14ac:dyDescent="0.2">
      <c r="A213" s="222"/>
      <c r="B213" s="223"/>
      <c r="C213" s="253" t="s">
        <v>417</v>
      </c>
      <c r="D213" s="225"/>
      <c r="E213" s="226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05"/>
      <c r="Z213" s="205"/>
      <c r="AA213" s="205"/>
      <c r="AB213" s="205"/>
      <c r="AC213" s="205"/>
      <c r="AD213" s="205"/>
      <c r="AE213" s="205"/>
      <c r="AF213" s="205"/>
      <c r="AG213" s="205" t="s">
        <v>156</v>
      </c>
      <c r="AH213" s="205">
        <v>0</v>
      </c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outlineLevel="1" x14ac:dyDescent="0.2">
      <c r="A214" s="222"/>
      <c r="B214" s="223"/>
      <c r="C214" s="253" t="s">
        <v>61</v>
      </c>
      <c r="D214" s="225"/>
      <c r="E214" s="226">
        <v>3</v>
      </c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05"/>
      <c r="Z214" s="205"/>
      <c r="AA214" s="205"/>
      <c r="AB214" s="205"/>
      <c r="AC214" s="205"/>
      <c r="AD214" s="205"/>
      <c r="AE214" s="205"/>
      <c r="AF214" s="205"/>
      <c r="AG214" s="205" t="s">
        <v>156</v>
      </c>
      <c r="AH214" s="205">
        <v>0</v>
      </c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spans="1:60" outlineLevel="1" x14ac:dyDescent="0.2">
      <c r="A215" s="241">
        <v>71</v>
      </c>
      <c r="B215" s="242" t="s">
        <v>418</v>
      </c>
      <c r="C215" s="254" t="s">
        <v>419</v>
      </c>
      <c r="D215" s="243" t="s">
        <v>176</v>
      </c>
      <c r="E215" s="244">
        <v>1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6">
        <v>0</v>
      </c>
      <c r="O215" s="246">
        <f>ROUND(E215*N215,2)</f>
        <v>0</v>
      </c>
      <c r="P215" s="246">
        <v>0</v>
      </c>
      <c r="Q215" s="246">
        <f>ROUND(E215*P215,2)</f>
        <v>0</v>
      </c>
      <c r="R215" s="246"/>
      <c r="S215" s="246" t="s">
        <v>152</v>
      </c>
      <c r="T215" s="247" t="s">
        <v>177</v>
      </c>
      <c r="U215" s="224">
        <v>0</v>
      </c>
      <c r="V215" s="224">
        <f>ROUND(E215*U215,2)</f>
        <v>0</v>
      </c>
      <c r="W215" s="224"/>
      <c r="X215" s="224" t="s">
        <v>153</v>
      </c>
      <c r="Y215" s="205"/>
      <c r="Z215" s="205"/>
      <c r="AA215" s="205"/>
      <c r="AB215" s="205"/>
      <c r="AC215" s="205"/>
      <c r="AD215" s="205"/>
      <c r="AE215" s="205"/>
      <c r="AF215" s="205"/>
      <c r="AG215" s="205" t="s">
        <v>365</v>
      </c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outlineLevel="1" x14ac:dyDescent="0.2">
      <c r="A216" s="234">
        <v>72</v>
      </c>
      <c r="B216" s="235" t="s">
        <v>420</v>
      </c>
      <c r="C216" s="252" t="s">
        <v>421</v>
      </c>
      <c r="D216" s="236" t="s">
        <v>176</v>
      </c>
      <c r="E216" s="237">
        <v>1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/>
      <c r="S216" s="239" t="s">
        <v>152</v>
      </c>
      <c r="T216" s="240" t="s">
        <v>177</v>
      </c>
      <c r="U216" s="224">
        <v>0</v>
      </c>
      <c r="V216" s="224">
        <f>ROUND(E216*U216,2)</f>
        <v>0</v>
      </c>
      <c r="W216" s="224"/>
      <c r="X216" s="224" t="s">
        <v>153</v>
      </c>
      <c r="Y216" s="205"/>
      <c r="Z216" s="205"/>
      <c r="AA216" s="205"/>
      <c r="AB216" s="205"/>
      <c r="AC216" s="205"/>
      <c r="AD216" s="205"/>
      <c r="AE216" s="205"/>
      <c r="AF216" s="205"/>
      <c r="AG216" s="205" t="s">
        <v>365</v>
      </c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ht="22.5" outlineLevel="1" x14ac:dyDescent="0.2">
      <c r="A217" s="222"/>
      <c r="B217" s="223"/>
      <c r="C217" s="253" t="s">
        <v>422</v>
      </c>
      <c r="D217" s="225"/>
      <c r="E217" s="226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05"/>
      <c r="Z217" s="205"/>
      <c r="AA217" s="205"/>
      <c r="AB217" s="205"/>
      <c r="AC217" s="205"/>
      <c r="AD217" s="205"/>
      <c r="AE217" s="205"/>
      <c r="AF217" s="205"/>
      <c r="AG217" s="205" t="s">
        <v>156</v>
      </c>
      <c r="AH217" s="205">
        <v>0</v>
      </c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outlineLevel="1" x14ac:dyDescent="0.2">
      <c r="A218" s="222"/>
      <c r="B218" s="223"/>
      <c r="C218" s="253" t="s">
        <v>46</v>
      </c>
      <c r="D218" s="225"/>
      <c r="E218" s="226">
        <v>1</v>
      </c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05"/>
      <c r="Z218" s="205"/>
      <c r="AA218" s="205"/>
      <c r="AB218" s="205"/>
      <c r="AC218" s="205"/>
      <c r="AD218" s="205"/>
      <c r="AE218" s="205"/>
      <c r="AF218" s="205"/>
      <c r="AG218" s="205" t="s">
        <v>156</v>
      </c>
      <c r="AH218" s="205">
        <v>0</v>
      </c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outlineLevel="1" x14ac:dyDescent="0.2">
      <c r="A219" s="241">
        <v>73</v>
      </c>
      <c r="B219" s="242" t="s">
        <v>423</v>
      </c>
      <c r="C219" s="254" t="s">
        <v>424</v>
      </c>
      <c r="D219" s="243" t="s">
        <v>176</v>
      </c>
      <c r="E219" s="244">
        <v>2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6">
        <v>0</v>
      </c>
      <c r="O219" s="246">
        <f>ROUND(E219*N219,2)</f>
        <v>0</v>
      </c>
      <c r="P219" s="246">
        <v>0</v>
      </c>
      <c r="Q219" s="246">
        <f>ROUND(E219*P219,2)</f>
        <v>0</v>
      </c>
      <c r="R219" s="246"/>
      <c r="S219" s="246" t="s">
        <v>152</v>
      </c>
      <c r="T219" s="247" t="s">
        <v>177</v>
      </c>
      <c r="U219" s="224">
        <v>0</v>
      </c>
      <c r="V219" s="224">
        <f>ROUND(E219*U219,2)</f>
        <v>0</v>
      </c>
      <c r="W219" s="224"/>
      <c r="X219" s="224" t="s">
        <v>153</v>
      </c>
      <c r="Y219" s="205"/>
      <c r="Z219" s="205"/>
      <c r="AA219" s="205"/>
      <c r="AB219" s="205"/>
      <c r="AC219" s="205"/>
      <c r="AD219" s="205"/>
      <c r="AE219" s="205"/>
      <c r="AF219" s="205"/>
      <c r="AG219" s="205" t="s">
        <v>365</v>
      </c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 x14ac:dyDescent="0.2">
      <c r="A220" s="234">
        <v>74</v>
      </c>
      <c r="B220" s="235" t="s">
        <v>425</v>
      </c>
      <c r="C220" s="252" t="s">
        <v>426</v>
      </c>
      <c r="D220" s="236" t="s">
        <v>176</v>
      </c>
      <c r="E220" s="237">
        <v>3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2.0000000000000002E-5</v>
      </c>
      <c r="O220" s="239">
        <f>ROUND(E220*N220,2)</f>
        <v>0</v>
      </c>
      <c r="P220" s="239">
        <v>0</v>
      </c>
      <c r="Q220" s="239">
        <f>ROUND(E220*P220,2)</f>
        <v>0</v>
      </c>
      <c r="R220" s="239"/>
      <c r="S220" s="239" t="s">
        <v>152</v>
      </c>
      <c r="T220" s="240" t="s">
        <v>152</v>
      </c>
      <c r="U220" s="224">
        <v>0.74034</v>
      </c>
      <c r="V220" s="224">
        <f>ROUND(E220*U220,2)</f>
        <v>2.2200000000000002</v>
      </c>
      <c r="W220" s="224"/>
      <c r="X220" s="224" t="s">
        <v>153</v>
      </c>
      <c r="Y220" s="205"/>
      <c r="Z220" s="205"/>
      <c r="AA220" s="205"/>
      <c r="AB220" s="205"/>
      <c r="AC220" s="205"/>
      <c r="AD220" s="205"/>
      <c r="AE220" s="205"/>
      <c r="AF220" s="205"/>
      <c r="AG220" s="205" t="s">
        <v>365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outlineLevel="1" x14ac:dyDescent="0.2">
      <c r="A221" s="222"/>
      <c r="B221" s="223"/>
      <c r="C221" s="253" t="s">
        <v>427</v>
      </c>
      <c r="D221" s="225"/>
      <c r="E221" s="226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05"/>
      <c r="Z221" s="205"/>
      <c r="AA221" s="205"/>
      <c r="AB221" s="205"/>
      <c r="AC221" s="205"/>
      <c r="AD221" s="205"/>
      <c r="AE221" s="205"/>
      <c r="AF221" s="205"/>
      <c r="AG221" s="205" t="s">
        <v>156</v>
      </c>
      <c r="AH221" s="205">
        <v>0</v>
      </c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outlineLevel="1" x14ac:dyDescent="0.2">
      <c r="A222" s="222"/>
      <c r="B222" s="223"/>
      <c r="C222" s="253" t="s">
        <v>61</v>
      </c>
      <c r="D222" s="225"/>
      <c r="E222" s="226">
        <v>3</v>
      </c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05"/>
      <c r="Z222" s="205"/>
      <c r="AA222" s="205"/>
      <c r="AB222" s="205"/>
      <c r="AC222" s="205"/>
      <c r="AD222" s="205"/>
      <c r="AE222" s="205"/>
      <c r="AF222" s="205"/>
      <c r="AG222" s="205" t="s">
        <v>156</v>
      </c>
      <c r="AH222" s="205">
        <v>0</v>
      </c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outlineLevel="1" x14ac:dyDescent="0.2">
      <c r="A223" s="234">
        <v>75</v>
      </c>
      <c r="B223" s="235" t="s">
        <v>428</v>
      </c>
      <c r="C223" s="252" t="s">
        <v>429</v>
      </c>
      <c r="D223" s="236" t="s">
        <v>185</v>
      </c>
      <c r="E223" s="237">
        <v>10.7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/>
      <c r="S223" s="239" t="s">
        <v>152</v>
      </c>
      <c r="T223" s="240" t="s">
        <v>177</v>
      </c>
      <c r="U223" s="224">
        <v>0</v>
      </c>
      <c r="V223" s="224">
        <f>ROUND(E223*U223,2)</f>
        <v>0</v>
      </c>
      <c r="W223" s="224"/>
      <c r="X223" s="224" t="s">
        <v>153</v>
      </c>
      <c r="Y223" s="205"/>
      <c r="Z223" s="205"/>
      <c r="AA223" s="205"/>
      <c r="AB223" s="205"/>
      <c r="AC223" s="205"/>
      <c r="AD223" s="205"/>
      <c r="AE223" s="205"/>
      <c r="AF223" s="205"/>
      <c r="AG223" s="205" t="s">
        <v>365</v>
      </c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ht="22.5" outlineLevel="1" x14ac:dyDescent="0.2">
      <c r="A224" s="222"/>
      <c r="B224" s="223"/>
      <c r="C224" s="253" t="s">
        <v>430</v>
      </c>
      <c r="D224" s="225"/>
      <c r="E224" s="226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05"/>
      <c r="Z224" s="205"/>
      <c r="AA224" s="205"/>
      <c r="AB224" s="205"/>
      <c r="AC224" s="205"/>
      <c r="AD224" s="205"/>
      <c r="AE224" s="205"/>
      <c r="AF224" s="205"/>
      <c r="AG224" s="205" t="s">
        <v>156</v>
      </c>
      <c r="AH224" s="205">
        <v>0</v>
      </c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outlineLevel="1" x14ac:dyDescent="0.2">
      <c r="A225" s="222"/>
      <c r="B225" s="223"/>
      <c r="C225" s="253" t="s">
        <v>431</v>
      </c>
      <c r="D225" s="225"/>
      <c r="E225" s="226">
        <v>10.7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05"/>
      <c r="Z225" s="205"/>
      <c r="AA225" s="205"/>
      <c r="AB225" s="205"/>
      <c r="AC225" s="205"/>
      <c r="AD225" s="205"/>
      <c r="AE225" s="205"/>
      <c r="AF225" s="205"/>
      <c r="AG225" s="205" t="s">
        <v>156</v>
      </c>
      <c r="AH225" s="205">
        <v>0</v>
      </c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outlineLevel="1" x14ac:dyDescent="0.2">
      <c r="A226" s="234">
        <v>76</v>
      </c>
      <c r="B226" s="235" t="s">
        <v>432</v>
      </c>
      <c r="C226" s="252" t="s">
        <v>433</v>
      </c>
      <c r="D226" s="236" t="s">
        <v>176</v>
      </c>
      <c r="E226" s="237">
        <v>2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9">
        <v>0</v>
      </c>
      <c r="O226" s="239">
        <f>ROUND(E226*N226,2)</f>
        <v>0</v>
      </c>
      <c r="P226" s="239">
        <v>0</v>
      </c>
      <c r="Q226" s="239">
        <f>ROUND(E226*P226,2)</f>
        <v>0</v>
      </c>
      <c r="R226" s="239"/>
      <c r="S226" s="239" t="s">
        <v>152</v>
      </c>
      <c r="T226" s="240" t="s">
        <v>177</v>
      </c>
      <c r="U226" s="224">
        <v>0</v>
      </c>
      <c r="V226" s="224">
        <f>ROUND(E226*U226,2)</f>
        <v>0</v>
      </c>
      <c r="W226" s="224"/>
      <c r="X226" s="224" t="s">
        <v>153</v>
      </c>
      <c r="Y226" s="205"/>
      <c r="Z226" s="205"/>
      <c r="AA226" s="205"/>
      <c r="AB226" s="205"/>
      <c r="AC226" s="205"/>
      <c r="AD226" s="205"/>
      <c r="AE226" s="205"/>
      <c r="AF226" s="205"/>
      <c r="AG226" s="205" t="s">
        <v>365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outlineLevel="1" x14ac:dyDescent="0.2">
      <c r="A227" s="222"/>
      <c r="B227" s="223"/>
      <c r="C227" s="253" t="s">
        <v>434</v>
      </c>
      <c r="D227" s="225"/>
      <c r="E227" s="226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05"/>
      <c r="Z227" s="205"/>
      <c r="AA227" s="205"/>
      <c r="AB227" s="205"/>
      <c r="AC227" s="205"/>
      <c r="AD227" s="205"/>
      <c r="AE227" s="205"/>
      <c r="AF227" s="205"/>
      <c r="AG227" s="205" t="s">
        <v>156</v>
      </c>
      <c r="AH227" s="205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spans="1:60" outlineLevel="1" x14ac:dyDescent="0.2">
      <c r="A228" s="222"/>
      <c r="B228" s="223"/>
      <c r="C228" s="253" t="s">
        <v>59</v>
      </c>
      <c r="D228" s="225"/>
      <c r="E228" s="226">
        <v>2</v>
      </c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05"/>
      <c r="Z228" s="205"/>
      <c r="AA228" s="205"/>
      <c r="AB228" s="205"/>
      <c r="AC228" s="205"/>
      <c r="AD228" s="205"/>
      <c r="AE228" s="205"/>
      <c r="AF228" s="205"/>
      <c r="AG228" s="205" t="s">
        <v>156</v>
      </c>
      <c r="AH228" s="205">
        <v>0</v>
      </c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 x14ac:dyDescent="0.2">
      <c r="A229" s="241">
        <v>77</v>
      </c>
      <c r="B229" s="242" t="s">
        <v>435</v>
      </c>
      <c r="C229" s="254" t="s">
        <v>436</v>
      </c>
      <c r="D229" s="243" t="s">
        <v>199</v>
      </c>
      <c r="E229" s="244">
        <v>0.46394000000000002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0</v>
      </c>
      <c r="O229" s="246">
        <f>ROUND(E229*N229,2)</f>
        <v>0</v>
      </c>
      <c r="P229" s="246">
        <v>0</v>
      </c>
      <c r="Q229" s="246">
        <f>ROUND(E229*P229,2)</f>
        <v>0</v>
      </c>
      <c r="R229" s="246"/>
      <c r="S229" s="246" t="s">
        <v>152</v>
      </c>
      <c r="T229" s="247" t="s">
        <v>177</v>
      </c>
      <c r="U229" s="224">
        <v>0</v>
      </c>
      <c r="V229" s="224">
        <f>ROUND(E229*U229,2)</f>
        <v>0</v>
      </c>
      <c r="W229" s="224"/>
      <c r="X229" s="224" t="s">
        <v>153</v>
      </c>
      <c r="Y229" s="205"/>
      <c r="Z229" s="205"/>
      <c r="AA229" s="205"/>
      <c r="AB229" s="205"/>
      <c r="AC229" s="205"/>
      <c r="AD229" s="205"/>
      <c r="AE229" s="205"/>
      <c r="AF229" s="205"/>
      <c r="AG229" s="205" t="s">
        <v>365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outlineLevel="1" x14ac:dyDescent="0.2">
      <c r="A230" s="241">
        <v>78</v>
      </c>
      <c r="B230" s="242" t="s">
        <v>437</v>
      </c>
      <c r="C230" s="254" t="s">
        <v>438</v>
      </c>
      <c r="D230" s="243" t="s">
        <v>176</v>
      </c>
      <c r="E230" s="244">
        <v>2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0</v>
      </c>
      <c r="O230" s="246">
        <f>ROUND(E230*N230,2)</f>
        <v>0</v>
      </c>
      <c r="P230" s="246">
        <v>0</v>
      </c>
      <c r="Q230" s="246">
        <f>ROUND(E230*P230,2)</f>
        <v>0</v>
      </c>
      <c r="R230" s="246" t="s">
        <v>206</v>
      </c>
      <c r="S230" s="246" t="s">
        <v>152</v>
      </c>
      <c r="T230" s="247" t="s">
        <v>177</v>
      </c>
      <c r="U230" s="224">
        <v>0</v>
      </c>
      <c r="V230" s="224">
        <f>ROUND(E230*U230,2)</f>
        <v>0</v>
      </c>
      <c r="W230" s="224"/>
      <c r="X230" s="224" t="s">
        <v>207</v>
      </c>
      <c r="Y230" s="205"/>
      <c r="Z230" s="205"/>
      <c r="AA230" s="205"/>
      <c r="AB230" s="205"/>
      <c r="AC230" s="205"/>
      <c r="AD230" s="205"/>
      <c r="AE230" s="205"/>
      <c r="AF230" s="205"/>
      <c r="AG230" s="205" t="s">
        <v>274</v>
      </c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 x14ac:dyDescent="0.2">
      <c r="A231" s="241">
        <v>79</v>
      </c>
      <c r="B231" s="242" t="s">
        <v>439</v>
      </c>
      <c r="C231" s="254" t="s">
        <v>440</v>
      </c>
      <c r="D231" s="243" t="s">
        <v>176</v>
      </c>
      <c r="E231" s="244">
        <v>3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0</v>
      </c>
      <c r="Q231" s="246">
        <f>ROUND(E231*P231,2)</f>
        <v>0</v>
      </c>
      <c r="R231" s="246" t="s">
        <v>206</v>
      </c>
      <c r="S231" s="246" t="s">
        <v>152</v>
      </c>
      <c r="T231" s="247" t="s">
        <v>177</v>
      </c>
      <c r="U231" s="224">
        <v>0</v>
      </c>
      <c r="V231" s="224">
        <f>ROUND(E231*U231,2)</f>
        <v>0</v>
      </c>
      <c r="W231" s="224"/>
      <c r="X231" s="224" t="s">
        <v>207</v>
      </c>
      <c r="Y231" s="205"/>
      <c r="Z231" s="205"/>
      <c r="AA231" s="205"/>
      <c r="AB231" s="205"/>
      <c r="AC231" s="205"/>
      <c r="AD231" s="205"/>
      <c r="AE231" s="205"/>
      <c r="AF231" s="205"/>
      <c r="AG231" s="205" t="s">
        <v>274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ht="22.5" outlineLevel="1" x14ac:dyDescent="0.2">
      <c r="A232" s="234">
        <v>80</v>
      </c>
      <c r="B232" s="235" t="s">
        <v>441</v>
      </c>
      <c r="C232" s="252" t="s">
        <v>442</v>
      </c>
      <c r="D232" s="236" t="s">
        <v>285</v>
      </c>
      <c r="E232" s="237">
        <v>1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39"/>
      <c r="S232" s="239" t="s">
        <v>286</v>
      </c>
      <c r="T232" s="240" t="s">
        <v>177</v>
      </c>
      <c r="U232" s="224">
        <v>0</v>
      </c>
      <c r="V232" s="224">
        <f>ROUND(E232*U232,2)</f>
        <v>0</v>
      </c>
      <c r="W232" s="224"/>
      <c r="X232" s="224" t="s">
        <v>207</v>
      </c>
      <c r="Y232" s="205"/>
      <c r="Z232" s="205"/>
      <c r="AA232" s="205"/>
      <c r="AB232" s="205"/>
      <c r="AC232" s="205"/>
      <c r="AD232" s="205"/>
      <c r="AE232" s="205"/>
      <c r="AF232" s="205"/>
      <c r="AG232" s="205" t="s">
        <v>274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spans="1:60" outlineLevel="1" x14ac:dyDescent="0.2">
      <c r="A233" s="222"/>
      <c r="B233" s="223"/>
      <c r="C233" s="253" t="s">
        <v>443</v>
      </c>
      <c r="D233" s="225"/>
      <c r="E233" s="226">
        <v>1</v>
      </c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05"/>
      <c r="Z233" s="205"/>
      <c r="AA233" s="205"/>
      <c r="AB233" s="205"/>
      <c r="AC233" s="205"/>
      <c r="AD233" s="205"/>
      <c r="AE233" s="205"/>
      <c r="AF233" s="205"/>
      <c r="AG233" s="205" t="s">
        <v>156</v>
      </c>
      <c r="AH233" s="205">
        <v>0</v>
      </c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spans="1:60" ht="22.5" outlineLevel="1" x14ac:dyDescent="0.2">
      <c r="A234" s="234">
        <v>81</v>
      </c>
      <c r="B234" s="235" t="s">
        <v>444</v>
      </c>
      <c r="C234" s="252" t="s">
        <v>445</v>
      </c>
      <c r="D234" s="236" t="s">
        <v>176</v>
      </c>
      <c r="E234" s="237">
        <v>3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9">
        <v>0</v>
      </c>
      <c r="O234" s="239">
        <f>ROUND(E234*N234,2)</f>
        <v>0</v>
      </c>
      <c r="P234" s="239">
        <v>0</v>
      </c>
      <c r="Q234" s="239">
        <f>ROUND(E234*P234,2)</f>
        <v>0</v>
      </c>
      <c r="R234" s="239" t="s">
        <v>206</v>
      </c>
      <c r="S234" s="239" t="s">
        <v>152</v>
      </c>
      <c r="T234" s="240" t="s">
        <v>177</v>
      </c>
      <c r="U234" s="224">
        <v>0</v>
      </c>
      <c r="V234" s="224">
        <f>ROUND(E234*U234,2)</f>
        <v>0</v>
      </c>
      <c r="W234" s="224"/>
      <c r="X234" s="224" t="s">
        <v>207</v>
      </c>
      <c r="Y234" s="205"/>
      <c r="Z234" s="205"/>
      <c r="AA234" s="205"/>
      <c r="AB234" s="205"/>
      <c r="AC234" s="205"/>
      <c r="AD234" s="205"/>
      <c r="AE234" s="205"/>
      <c r="AF234" s="205"/>
      <c r="AG234" s="205" t="s">
        <v>274</v>
      </c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 outlineLevel="1" x14ac:dyDescent="0.2">
      <c r="A235" s="222"/>
      <c r="B235" s="223"/>
      <c r="C235" s="253" t="s">
        <v>427</v>
      </c>
      <c r="D235" s="225"/>
      <c r="E235" s="226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05"/>
      <c r="Z235" s="205"/>
      <c r="AA235" s="205"/>
      <c r="AB235" s="205"/>
      <c r="AC235" s="205"/>
      <c r="AD235" s="205"/>
      <c r="AE235" s="205"/>
      <c r="AF235" s="205"/>
      <c r="AG235" s="205" t="s">
        <v>156</v>
      </c>
      <c r="AH235" s="205">
        <v>0</v>
      </c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spans="1:60" outlineLevel="1" x14ac:dyDescent="0.2">
      <c r="A236" s="222"/>
      <c r="B236" s="223"/>
      <c r="C236" s="253" t="s">
        <v>61</v>
      </c>
      <c r="D236" s="225"/>
      <c r="E236" s="226">
        <v>3</v>
      </c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05"/>
      <c r="Z236" s="205"/>
      <c r="AA236" s="205"/>
      <c r="AB236" s="205"/>
      <c r="AC236" s="205"/>
      <c r="AD236" s="205"/>
      <c r="AE236" s="205"/>
      <c r="AF236" s="205"/>
      <c r="AG236" s="205" t="s">
        <v>156</v>
      </c>
      <c r="AH236" s="205">
        <v>0</v>
      </c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outlineLevel="1" x14ac:dyDescent="0.2">
      <c r="A237" s="234">
        <v>82</v>
      </c>
      <c r="B237" s="235" t="s">
        <v>446</v>
      </c>
      <c r="C237" s="252" t="s">
        <v>447</v>
      </c>
      <c r="D237" s="236" t="s">
        <v>176</v>
      </c>
      <c r="E237" s="237">
        <v>1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0</v>
      </c>
      <c r="O237" s="239">
        <f>ROUND(E237*N237,2)</f>
        <v>0</v>
      </c>
      <c r="P237" s="239">
        <v>0</v>
      </c>
      <c r="Q237" s="239">
        <f>ROUND(E237*P237,2)</f>
        <v>0</v>
      </c>
      <c r="R237" s="239" t="s">
        <v>206</v>
      </c>
      <c r="S237" s="239" t="s">
        <v>152</v>
      </c>
      <c r="T237" s="240" t="s">
        <v>177</v>
      </c>
      <c r="U237" s="224">
        <v>0</v>
      </c>
      <c r="V237" s="224">
        <f>ROUND(E237*U237,2)</f>
        <v>0</v>
      </c>
      <c r="W237" s="224"/>
      <c r="X237" s="224" t="s">
        <v>207</v>
      </c>
      <c r="Y237" s="205"/>
      <c r="Z237" s="205"/>
      <c r="AA237" s="205"/>
      <c r="AB237" s="205"/>
      <c r="AC237" s="205"/>
      <c r="AD237" s="205"/>
      <c r="AE237" s="205"/>
      <c r="AF237" s="205"/>
      <c r="AG237" s="205" t="s">
        <v>274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spans="1:60" ht="22.5" outlineLevel="1" x14ac:dyDescent="0.2">
      <c r="A238" s="222"/>
      <c r="B238" s="223"/>
      <c r="C238" s="253" t="s">
        <v>448</v>
      </c>
      <c r="D238" s="225"/>
      <c r="E238" s="226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05"/>
      <c r="Z238" s="205"/>
      <c r="AA238" s="205"/>
      <c r="AB238" s="205"/>
      <c r="AC238" s="205"/>
      <c r="AD238" s="205"/>
      <c r="AE238" s="205"/>
      <c r="AF238" s="205"/>
      <c r="AG238" s="205" t="s">
        <v>156</v>
      </c>
      <c r="AH238" s="205">
        <v>0</v>
      </c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spans="1:60" outlineLevel="1" x14ac:dyDescent="0.2">
      <c r="A239" s="222"/>
      <c r="B239" s="223"/>
      <c r="C239" s="253" t="s">
        <v>46</v>
      </c>
      <c r="D239" s="225"/>
      <c r="E239" s="226">
        <v>1</v>
      </c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05"/>
      <c r="Z239" s="205"/>
      <c r="AA239" s="205"/>
      <c r="AB239" s="205"/>
      <c r="AC239" s="205"/>
      <c r="AD239" s="205"/>
      <c r="AE239" s="205"/>
      <c r="AF239" s="205"/>
      <c r="AG239" s="205" t="s">
        <v>156</v>
      </c>
      <c r="AH239" s="205">
        <v>0</v>
      </c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spans="1:60" outlineLevel="1" x14ac:dyDescent="0.2">
      <c r="A240" s="234">
        <v>83</v>
      </c>
      <c r="B240" s="235" t="s">
        <v>449</v>
      </c>
      <c r="C240" s="252" t="s">
        <v>450</v>
      </c>
      <c r="D240" s="236" t="s">
        <v>176</v>
      </c>
      <c r="E240" s="237">
        <v>1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39" t="s">
        <v>206</v>
      </c>
      <c r="S240" s="239" t="s">
        <v>152</v>
      </c>
      <c r="T240" s="240" t="s">
        <v>177</v>
      </c>
      <c r="U240" s="224">
        <v>0</v>
      </c>
      <c r="V240" s="224">
        <f>ROUND(E240*U240,2)</f>
        <v>0</v>
      </c>
      <c r="W240" s="224"/>
      <c r="X240" s="224" t="s">
        <v>207</v>
      </c>
      <c r="Y240" s="205"/>
      <c r="Z240" s="205"/>
      <c r="AA240" s="205"/>
      <c r="AB240" s="205"/>
      <c r="AC240" s="205"/>
      <c r="AD240" s="205"/>
      <c r="AE240" s="205"/>
      <c r="AF240" s="205"/>
      <c r="AG240" s="205" t="s">
        <v>274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spans="1:60" outlineLevel="1" x14ac:dyDescent="0.2">
      <c r="A241" s="222"/>
      <c r="B241" s="223"/>
      <c r="C241" s="253" t="s">
        <v>451</v>
      </c>
      <c r="D241" s="225"/>
      <c r="E241" s="226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05"/>
      <c r="Z241" s="205"/>
      <c r="AA241" s="205"/>
      <c r="AB241" s="205"/>
      <c r="AC241" s="205"/>
      <c r="AD241" s="205"/>
      <c r="AE241" s="205"/>
      <c r="AF241" s="205"/>
      <c r="AG241" s="205" t="s">
        <v>156</v>
      </c>
      <c r="AH241" s="205">
        <v>0</v>
      </c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spans="1:60" outlineLevel="1" x14ac:dyDescent="0.2">
      <c r="A242" s="222"/>
      <c r="B242" s="223"/>
      <c r="C242" s="253" t="s">
        <v>46</v>
      </c>
      <c r="D242" s="225"/>
      <c r="E242" s="226">
        <v>1</v>
      </c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05"/>
      <c r="Z242" s="205"/>
      <c r="AA242" s="205"/>
      <c r="AB242" s="205"/>
      <c r="AC242" s="205"/>
      <c r="AD242" s="205"/>
      <c r="AE242" s="205"/>
      <c r="AF242" s="205"/>
      <c r="AG242" s="205" t="s">
        <v>156</v>
      </c>
      <c r="AH242" s="205">
        <v>0</v>
      </c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 ht="22.5" outlineLevel="1" x14ac:dyDescent="0.2">
      <c r="A243" s="234">
        <v>84</v>
      </c>
      <c r="B243" s="235" t="s">
        <v>452</v>
      </c>
      <c r="C243" s="252" t="s">
        <v>453</v>
      </c>
      <c r="D243" s="236" t="s">
        <v>185</v>
      </c>
      <c r="E243" s="237">
        <v>7.2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3.3E-3</v>
      </c>
      <c r="O243" s="239">
        <f>ROUND(E243*N243,2)</f>
        <v>0.02</v>
      </c>
      <c r="P243" s="239">
        <v>0</v>
      </c>
      <c r="Q243" s="239">
        <f>ROUND(E243*P243,2)</f>
        <v>0</v>
      </c>
      <c r="R243" s="239" t="s">
        <v>206</v>
      </c>
      <c r="S243" s="239" t="s">
        <v>152</v>
      </c>
      <c r="T243" s="240" t="s">
        <v>152</v>
      </c>
      <c r="U243" s="224">
        <v>0</v>
      </c>
      <c r="V243" s="224">
        <f>ROUND(E243*U243,2)</f>
        <v>0</v>
      </c>
      <c r="W243" s="224"/>
      <c r="X243" s="224" t="s">
        <v>207</v>
      </c>
      <c r="Y243" s="205"/>
      <c r="Z243" s="205"/>
      <c r="AA243" s="205"/>
      <c r="AB243" s="205"/>
      <c r="AC243" s="205"/>
      <c r="AD243" s="205"/>
      <c r="AE243" s="205"/>
      <c r="AF243" s="205"/>
      <c r="AG243" s="205" t="s">
        <v>274</v>
      </c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spans="1:60" outlineLevel="1" x14ac:dyDescent="0.2">
      <c r="A244" s="222"/>
      <c r="B244" s="223"/>
      <c r="C244" s="253" t="s">
        <v>454</v>
      </c>
      <c r="D244" s="225"/>
      <c r="E244" s="226">
        <v>7.2</v>
      </c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05"/>
      <c r="Z244" s="205"/>
      <c r="AA244" s="205"/>
      <c r="AB244" s="205"/>
      <c r="AC244" s="205"/>
      <c r="AD244" s="205"/>
      <c r="AE244" s="205"/>
      <c r="AF244" s="205"/>
      <c r="AG244" s="205" t="s">
        <v>156</v>
      </c>
      <c r="AH244" s="205">
        <v>0</v>
      </c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x14ac:dyDescent="0.2">
      <c r="A245" s="228" t="s">
        <v>147</v>
      </c>
      <c r="B245" s="229" t="s">
        <v>99</v>
      </c>
      <c r="C245" s="251" t="s">
        <v>100</v>
      </c>
      <c r="D245" s="230"/>
      <c r="E245" s="231"/>
      <c r="F245" s="232"/>
      <c r="G245" s="232">
        <f>SUMIF(AG246:AG248,"&lt;&gt;NOR",G246:G248)</f>
        <v>0</v>
      </c>
      <c r="H245" s="232"/>
      <c r="I245" s="232">
        <f>SUM(I246:I248)</f>
        <v>0</v>
      </c>
      <c r="J245" s="232"/>
      <c r="K245" s="232">
        <f>SUM(K246:K248)</f>
        <v>0</v>
      </c>
      <c r="L245" s="232"/>
      <c r="M245" s="232">
        <f>SUM(M246:M248)</f>
        <v>0</v>
      </c>
      <c r="N245" s="232"/>
      <c r="O245" s="232">
        <f>SUM(O246:O248)</f>
        <v>0</v>
      </c>
      <c r="P245" s="232"/>
      <c r="Q245" s="232">
        <f>SUM(Q246:Q248)</f>
        <v>0</v>
      </c>
      <c r="R245" s="232"/>
      <c r="S245" s="232"/>
      <c r="T245" s="233"/>
      <c r="U245" s="227"/>
      <c r="V245" s="227">
        <f>SUM(V246:V248)</f>
        <v>0</v>
      </c>
      <c r="W245" s="227"/>
      <c r="X245" s="227"/>
      <c r="AG245" t="s">
        <v>148</v>
      </c>
    </row>
    <row r="246" spans="1:60" ht="22.5" outlineLevel="1" x14ac:dyDescent="0.2">
      <c r="A246" s="234">
        <v>85</v>
      </c>
      <c r="B246" s="235" t="s">
        <v>455</v>
      </c>
      <c r="C246" s="252" t="s">
        <v>456</v>
      </c>
      <c r="D246" s="236" t="s">
        <v>185</v>
      </c>
      <c r="E246" s="237">
        <v>9.44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9">
        <v>0</v>
      </c>
      <c r="O246" s="239">
        <f>ROUND(E246*N246,2)</f>
        <v>0</v>
      </c>
      <c r="P246" s="239">
        <v>0</v>
      </c>
      <c r="Q246" s="239">
        <f>ROUND(E246*P246,2)</f>
        <v>0</v>
      </c>
      <c r="R246" s="239"/>
      <c r="S246" s="239" t="s">
        <v>286</v>
      </c>
      <c r="T246" s="240" t="s">
        <v>177</v>
      </c>
      <c r="U246" s="224">
        <v>0</v>
      </c>
      <c r="V246" s="224">
        <f>ROUND(E246*U246,2)</f>
        <v>0</v>
      </c>
      <c r="W246" s="224"/>
      <c r="X246" s="224" t="s">
        <v>153</v>
      </c>
      <c r="Y246" s="205"/>
      <c r="Z246" s="205"/>
      <c r="AA246" s="205"/>
      <c r="AB246" s="205"/>
      <c r="AC246" s="205"/>
      <c r="AD246" s="205"/>
      <c r="AE246" s="205"/>
      <c r="AF246" s="205"/>
      <c r="AG246" s="205" t="s">
        <v>365</v>
      </c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spans="1:60" outlineLevel="1" x14ac:dyDescent="0.2">
      <c r="A247" s="222"/>
      <c r="B247" s="223"/>
      <c r="C247" s="253" t="s">
        <v>457</v>
      </c>
      <c r="D247" s="225"/>
      <c r="E247" s="226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05"/>
      <c r="Z247" s="205"/>
      <c r="AA247" s="205"/>
      <c r="AB247" s="205"/>
      <c r="AC247" s="205"/>
      <c r="AD247" s="205"/>
      <c r="AE247" s="205"/>
      <c r="AF247" s="205"/>
      <c r="AG247" s="205" t="s">
        <v>156</v>
      </c>
      <c r="AH247" s="205">
        <v>0</v>
      </c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spans="1:60" outlineLevel="1" x14ac:dyDescent="0.2">
      <c r="A248" s="222"/>
      <c r="B248" s="223"/>
      <c r="C248" s="253" t="s">
        <v>458</v>
      </c>
      <c r="D248" s="225"/>
      <c r="E248" s="226">
        <v>9.44</v>
      </c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05"/>
      <c r="Z248" s="205"/>
      <c r="AA248" s="205"/>
      <c r="AB248" s="205"/>
      <c r="AC248" s="205"/>
      <c r="AD248" s="205"/>
      <c r="AE248" s="205"/>
      <c r="AF248" s="205"/>
      <c r="AG248" s="205" t="s">
        <v>156</v>
      </c>
      <c r="AH248" s="205">
        <v>0</v>
      </c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spans="1:60" x14ac:dyDescent="0.2">
      <c r="A249" s="228" t="s">
        <v>147</v>
      </c>
      <c r="B249" s="229" t="s">
        <v>101</v>
      </c>
      <c r="C249" s="251" t="s">
        <v>102</v>
      </c>
      <c r="D249" s="230"/>
      <c r="E249" s="231"/>
      <c r="F249" s="232"/>
      <c r="G249" s="232">
        <f>SUMIF(AG250:AG271,"&lt;&gt;NOR",G250:G271)</f>
        <v>0</v>
      </c>
      <c r="H249" s="232"/>
      <c r="I249" s="232">
        <f>SUM(I250:I271)</f>
        <v>0</v>
      </c>
      <c r="J249" s="232"/>
      <c r="K249" s="232">
        <f>SUM(K250:K271)</f>
        <v>0</v>
      </c>
      <c r="L249" s="232"/>
      <c r="M249" s="232">
        <f>SUM(M250:M271)</f>
        <v>0</v>
      </c>
      <c r="N249" s="232"/>
      <c r="O249" s="232">
        <f>SUM(O250:O271)</f>
        <v>0</v>
      </c>
      <c r="P249" s="232"/>
      <c r="Q249" s="232">
        <f>SUM(Q250:Q271)</f>
        <v>0</v>
      </c>
      <c r="R249" s="232"/>
      <c r="S249" s="232"/>
      <c r="T249" s="233"/>
      <c r="U249" s="227"/>
      <c r="V249" s="227">
        <f>SUM(V250:V271)</f>
        <v>0</v>
      </c>
      <c r="W249" s="227"/>
      <c r="X249" s="227"/>
      <c r="AG249" t="s">
        <v>148</v>
      </c>
    </row>
    <row r="250" spans="1:60" outlineLevel="1" x14ac:dyDescent="0.2">
      <c r="A250" s="234">
        <v>86</v>
      </c>
      <c r="B250" s="235" t="s">
        <v>459</v>
      </c>
      <c r="C250" s="252" t="s">
        <v>460</v>
      </c>
      <c r="D250" s="236" t="s">
        <v>461</v>
      </c>
      <c r="E250" s="237">
        <v>5.36944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39"/>
      <c r="S250" s="239" t="s">
        <v>152</v>
      </c>
      <c r="T250" s="240" t="s">
        <v>177</v>
      </c>
      <c r="U250" s="224">
        <v>0</v>
      </c>
      <c r="V250" s="224">
        <f>ROUND(E250*U250,2)</f>
        <v>0</v>
      </c>
      <c r="W250" s="224"/>
      <c r="X250" s="224" t="s">
        <v>153</v>
      </c>
      <c r="Y250" s="205"/>
      <c r="Z250" s="205"/>
      <c r="AA250" s="205"/>
      <c r="AB250" s="205"/>
      <c r="AC250" s="205"/>
      <c r="AD250" s="205"/>
      <c r="AE250" s="205"/>
      <c r="AF250" s="205"/>
      <c r="AG250" s="205" t="s">
        <v>365</v>
      </c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spans="1:60" outlineLevel="1" x14ac:dyDescent="0.2">
      <c r="A251" s="222"/>
      <c r="B251" s="223"/>
      <c r="C251" s="253" t="s">
        <v>462</v>
      </c>
      <c r="D251" s="225"/>
      <c r="E251" s="226">
        <v>5.36944</v>
      </c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05"/>
      <c r="Z251" s="205"/>
      <c r="AA251" s="205"/>
      <c r="AB251" s="205"/>
      <c r="AC251" s="205"/>
      <c r="AD251" s="205"/>
      <c r="AE251" s="205"/>
      <c r="AF251" s="205"/>
      <c r="AG251" s="205" t="s">
        <v>156</v>
      </c>
      <c r="AH251" s="205">
        <v>0</v>
      </c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spans="1:60" outlineLevel="1" x14ac:dyDescent="0.2">
      <c r="A252" s="234">
        <v>87</v>
      </c>
      <c r="B252" s="235" t="s">
        <v>463</v>
      </c>
      <c r="C252" s="252" t="s">
        <v>464</v>
      </c>
      <c r="D252" s="236" t="s">
        <v>166</v>
      </c>
      <c r="E252" s="237">
        <v>53.694400000000002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0</v>
      </c>
      <c r="O252" s="239">
        <f>ROUND(E252*N252,2)</f>
        <v>0</v>
      </c>
      <c r="P252" s="239">
        <v>0</v>
      </c>
      <c r="Q252" s="239">
        <f>ROUND(E252*P252,2)</f>
        <v>0</v>
      </c>
      <c r="R252" s="239"/>
      <c r="S252" s="239" t="s">
        <v>152</v>
      </c>
      <c r="T252" s="240" t="s">
        <v>177</v>
      </c>
      <c r="U252" s="224">
        <v>0</v>
      </c>
      <c r="V252" s="224">
        <f>ROUND(E252*U252,2)</f>
        <v>0</v>
      </c>
      <c r="W252" s="224"/>
      <c r="X252" s="224" t="s">
        <v>153</v>
      </c>
      <c r="Y252" s="205"/>
      <c r="Z252" s="205"/>
      <c r="AA252" s="205"/>
      <c r="AB252" s="205"/>
      <c r="AC252" s="205"/>
      <c r="AD252" s="205"/>
      <c r="AE252" s="205"/>
      <c r="AF252" s="205"/>
      <c r="AG252" s="205" t="s">
        <v>365</v>
      </c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spans="1:60" outlineLevel="1" x14ac:dyDescent="0.2">
      <c r="A253" s="222"/>
      <c r="B253" s="223"/>
      <c r="C253" s="253" t="s">
        <v>465</v>
      </c>
      <c r="D253" s="225"/>
      <c r="E253" s="226">
        <v>53.694400000000002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05"/>
      <c r="Z253" s="205"/>
      <c r="AA253" s="205"/>
      <c r="AB253" s="205"/>
      <c r="AC253" s="205"/>
      <c r="AD253" s="205"/>
      <c r="AE253" s="205"/>
      <c r="AF253" s="205"/>
      <c r="AG253" s="205" t="s">
        <v>156</v>
      </c>
      <c r="AH253" s="205">
        <v>5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spans="1:60" outlineLevel="1" x14ac:dyDescent="0.2">
      <c r="A254" s="234">
        <v>88</v>
      </c>
      <c r="B254" s="235" t="s">
        <v>466</v>
      </c>
      <c r="C254" s="252" t="s">
        <v>467</v>
      </c>
      <c r="D254" s="236" t="s">
        <v>166</v>
      </c>
      <c r="E254" s="237">
        <v>53.694400000000002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9">
        <v>0</v>
      </c>
      <c r="O254" s="239">
        <f>ROUND(E254*N254,2)</f>
        <v>0</v>
      </c>
      <c r="P254" s="239">
        <v>0</v>
      </c>
      <c r="Q254" s="239">
        <f>ROUND(E254*P254,2)</f>
        <v>0</v>
      </c>
      <c r="R254" s="239"/>
      <c r="S254" s="239" t="s">
        <v>152</v>
      </c>
      <c r="T254" s="240" t="s">
        <v>177</v>
      </c>
      <c r="U254" s="224">
        <v>0</v>
      </c>
      <c r="V254" s="224">
        <f>ROUND(E254*U254,2)</f>
        <v>0</v>
      </c>
      <c r="W254" s="224"/>
      <c r="X254" s="224" t="s">
        <v>153</v>
      </c>
      <c r="Y254" s="205"/>
      <c r="Z254" s="205"/>
      <c r="AA254" s="205"/>
      <c r="AB254" s="205"/>
      <c r="AC254" s="205"/>
      <c r="AD254" s="205"/>
      <c r="AE254" s="205"/>
      <c r="AF254" s="205"/>
      <c r="AG254" s="205" t="s">
        <v>365</v>
      </c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spans="1:60" outlineLevel="1" x14ac:dyDescent="0.2">
      <c r="A255" s="222"/>
      <c r="B255" s="223"/>
      <c r="C255" s="253" t="s">
        <v>468</v>
      </c>
      <c r="D255" s="225"/>
      <c r="E255" s="226">
        <v>105.4</v>
      </c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05"/>
      <c r="Z255" s="205"/>
      <c r="AA255" s="205"/>
      <c r="AB255" s="205"/>
      <c r="AC255" s="205"/>
      <c r="AD255" s="205"/>
      <c r="AE255" s="205"/>
      <c r="AF255" s="205"/>
      <c r="AG255" s="205" t="s">
        <v>156</v>
      </c>
      <c r="AH255" s="205">
        <v>0</v>
      </c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spans="1:60" outlineLevel="1" x14ac:dyDescent="0.2">
      <c r="A256" s="222"/>
      <c r="B256" s="223"/>
      <c r="C256" s="253" t="s">
        <v>469</v>
      </c>
      <c r="D256" s="225"/>
      <c r="E256" s="226">
        <v>-27.0456</v>
      </c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05"/>
      <c r="Z256" s="205"/>
      <c r="AA256" s="205"/>
      <c r="AB256" s="205"/>
      <c r="AC256" s="205"/>
      <c r="AD256" s="205"/>
      <c r="AE256" s="205"/>
      <c r="AF256" s="205"/>
      <c r="AG256" s="205" t="s">
        <v>156</v>
      </c>
      <c r="AH256" s="205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spans="1:60" outlineLevel="1" x14ac:dyDescent="0.2">
      <c r="A257" s="222"/>
      <c r="B257" s="223"/>
      <c r="C257" s="253" t="s">
        <v>470</v>
      </c>
      <c r="D257" s="225"/>
      <c r="E257" s="226">
        <v>-30.96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05"/>
      <c r="Z257" s="205"/>
      <c r="AA257" s="205"/>
      <c r="AB257" s="205"/>
      <c r="AC257" s="205"/>
      <c r="AD257" s="205"/>
      <c r="AE257" s="205"/>
      <c r="AF257" s="205"/>
      <c r="AG257" s="205" t="s">
        <v>156</v>
      </c>
      <c r="AH257" s="205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spans="1:60" outlineLevel="1" x14ac:dyDescent="0.2">
      <c r="A258" s="222"/>
      <c r="B258" s="223"/>
      <c r="C258" s="253" t="s">
        <v>471</v>
      </c>
      <c r="D258" s="225"/>
      <c r="E258" s="226">
        <v>6.3</v>
      </c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05"/>
      <c r="Z258" s="205"/>
      <c r="AA258" s="205"/>
      <c r="AB258" s="205"/>
      <c r="AC258" s="205"/>
      <c r="AD258" s="205"/>
      <c r="AE258" s="205"/>
      <c r="AF258" s="205"/>
      <c r="AG258" s="205" t="s">
        <v>156</v>
      </c>
      <c r="AH258" s="205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spans="1:60" outlineLevel="1" x14ac:dyDescent="0.2">
      <c r="A259" s="234">
        <v>89</v>
      </c>
      <c r="B259" s="235" t="s">
        <v>472</v>
      </c>
      <c r="C259" s="252" t="s">
        <v>473</v>
      </c>
      <c r="D259" s="236" t="s">
        <v>185</v>
      </c>
      <c r="E259" s="237">
        <v>58.9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9">
        <v>0</v>
      </c>
      <c r="O259" s="239">
        <f>ROUND(E259*N259,2)</f>
        <v>0</v>
      </c>
      <c r="P259" s="239">
        <v>0</v>
      </c>
      <c r="Q259" s="239">
        <f>ROUND(E259*P259,2)</f>
        <v>0</v>
      </c>
      <c r="R259" s="239"/>
      <c r="S259" s="239" t="s">
        <v>152</v>
      </c>
      <c r="T259" s="240" t="s">
        <v>177</v>
      </c>
      <c r="U259" s="224">
        <v>0</v>
      </c>
      <c r="V259" s="224">
        <f>ROUND(E259*U259,2)</f>
        <v>0</v>
      </c>
      <c r="W259" s="224"/>
      <c r="X259" s="224" t="s">
        <v>153</v>
      </c>
      <c r="Y259" s="205"/>
      <c r="Z259" s="205"/>
      <c r="AA259" s="205"/>
      <c r="AB259" s="205"/>
      <c r="AC259" s="205"/>
      <c r="AD259" s="205"/>
      <c r="AE259" s="205"/>
      <c r="AF259" s="205"/>
      <c r="AG259" s="205" t="s">
        <v>365</v>
      </c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spans="1:60" outlineLevel="1" x14ac:dyDescent="0.2">
      <c r="A260" s="222"/>
      <c r="B260" s="223"/>
      <c r="C260" s="253" t="s">
        <v>474</v>
      </c>
      <c r="D260" s="225"/>
      <c r="E260" s="226">
        <v>51</v>
      </c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05"/>
      <c r="Z260" s="205"/>
      <c r="AA260" s="205"/>
      <c r="AB260" s="205"/>
      <c r="AC260" s="205"/>
      <c r="AD260" s="205"/>
      <c r="AE260" s="205"/>
      <c r="AF260" s="205"/>
      <c r="AG260" s="205" t="s">
        <v>156</v>
      </c>
      <c r="AH260" s="205">
        <v>0</v>
      </c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spans="1:60" outlineLevel="1" x14ac:dyDescent="0.2">
      <c r="A261" s="222"/>
      <c r="B261" s="223"/>
      <c r="C261" s="253" t="s">
        <v>475</v>
      </c>
      <c r="D261" s="225"/>
      <c r="E261" s="226">
        <v>7.9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05"/>
      <c r="Z261" s="205"/>
      <c r="AA261" s="205"/>
      <c r="AB261" s="205"/>
      <c r="AC261" s="205"/>
      <c r="AD261" s="205"/>
      <c r="AE261" s="205"/>
      <c r="AF261" s="205"/>
      <c r="AG261" s="205" t="s">
        <v>156</v>
      </c>
      <c r="AH261" s="205">
        <v>0</v>
      </c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spans="1:60" outlineLevel="1" x14ac:dyDescent="0.2">
      <c r="A262" s="234">
        <v>90</v>
      </c>
      <c r="B262" s="235" t="s">
        <v>476</v>
      </c>
      <c r="C262" s="252" t="s">
        <v>477</v>
      </c>
      <c r="D262" s="236" t="s">
        <v>166</v>
      </c>
      <c r="E262" s="237">
        <v>53.694400000000002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9">
        <v>0</v>
      </c>
      <c r="O262" s="239">
        <f>ROUND(E262*N262,2)</f>
        <v>0</v>
      </c>
      <c r="P262" s="239">
        <v>0</v>
      </c>
      <c r="Q262" s="239">
        <f>ROUND(E262*P262,2)</f>
        <v>0</v>
      </c>
      <c r="R262" s="239"/>
      <c r="S262" s="239" t="s">
        <v>152</v>
      </c>
      <c r="T262" s="240" t="s">
        <v>177</v>
      </c>
      <c r="U262" s="224">
        <v>0</v>
      </c>
      <c r="V262" s="224">
        <f>ROUND(E262*U262,2)</f>
        <v>0</v>
      </c>
      <c r="W262" s="224"/>
      <c r="X262" s="224" t="s">
        <v>153</v>
      </c>
      <c r="Y262" s="205"/>
      <c r="Z262" s="205"/>
      <c r="AA262" s="205"/>
      <c r="AB262" s="205"/>
      <c r="AC262" s="205"/>
      <c r="AD262" s="205"/>
      <c r="AE262" s="205"/>
      <c r="AF262" s="205"/>
      <c r="AG262" s="205" t="s">
        <v>365</v>
      </c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spans="1:60" outlineLevel="1" x14ac:dyDescent="0.2">
      <c r="A263" s="222"/>
      <c r="B263" s="223"/>
      <c r="C263" s="253" t="s">
        <v>465</v>
      </c>
      <c r="D263" s="225"/>
      <c r="E263" s="226">
        <v>53.694400000000002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05"/>
      <c r="Z263" s="205"/>
      <c r="AA263" s="205"/>
      <c r="AB263" s="205"/>
      <c r="AC263" s="205"/>
      <c r="AD263" s="205"/>
      <c r="AE263" s="205"/>
      <c r="AF263" s="205"/>
      <c r="AG263" s="205" t="s">
        <v>156</v>
      </c>
      <c r="AH263" s="205">
        <v>5</v>
      </c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spans="1:60" outlineLevel="1" x14ac:dyDescent="0.2">
      <c r="A264" s="241">
        <v>91</v>
      </c>
      <c r="B264" s="242" t="s">
        <v>478</v>
      </c>
      <c r="C264" s="254" t="s">
        <v>479</v>
      </c>
      <c r="D264" s="243" t="s">
        <v>185</v>
      </c>
      <c r="E264" s="244">
        <v>4.2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152</v>
      </c>
      <c r="T264" s="247" t="s">
        <v>177</v>
      </c>
      <c r="U264" s="224">
        <v>0</v>
      </c>
      <c r="V264" s="224">
        <f>ROUND(E264*U264,2)</f>
        <v>0</v>
      </c>
      <c r="W264" s="224"/>
      <c r="X264" s="224" t="s">
        <v>153</v>
      </c>
      <c r="Y264" s="205"/>
      <c r="Z264" s="205"/>
      <c r="AA264" s="205"/>
      <c r="AB264" s="205"/>
      <c r="AC264" s="205"/>
      <c r="AD264" s="205"/>
      <c r="AE264" s="205"/>
      <c r="AF264" s="205"/>
      <c r="AG264" s="205" t="s">
        <v>365</v>
      </c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spans="1:60" outlineLevel="1" x14ac:dyDescent="0.2">
      <c r="A265" s="241">
        <v>92</v>
      </c>
      <c r="B265" s="242" t="s">
        <v>480</v>
      </c>
      <c r="C265" s="254" t="s">
        <v>481</v>
      </c>
      <c r="D265" s="243" t="s">
        <v>199</v>
      </c>
      <c r="E265" s="244">
        <v>1.1667099999999999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152</v>
      </c>
      <c r="T265" s="247" t="s">
        <v>177</v>
      </c>
      <c r="U265" s="224">
        <v>0</v>
      </c>
      <c r="V265" s="224">
        <f>ROUND(E265*U265,2)</f>
        <v>0</v>
      </c>
      <c r="W265" s="224"/>
      <c r="X265" s="224" t="s">
        <v>153</v>
      </c>
      <c r="Y265" s="205"/>
      <c r="Z265" s="205"/>
      <c r="AA265" s="205"/>
      <c r="AB265" s="205"/>
      <c r="AC265" s="205"/>
      <c r="AD265" s="205"/>
      <c r="AE265" s="205"/>
      <c r="AF265" s="205"/>
      <c r="AG265" s="205" t="s">
        <v>365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spans="1:60" outlineLevel="1" x14ac:dyDescent="0.2">
      <c r="A266" s="234">
        <v>93</v>
      </c>
      <c r="B266" s="235" t="s">
        <v>482</v>
      </c>
      <c r="C266" s="252" t="s">
        <v>483</v>
      </c>
      <c r="D266" s="236" t="s">
        <v>461</v>
      </c>
      <c r="E266" s="237">
        <v>945.02143999999998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39" t="s">
        <v>206</v>
      </c>
      <c r="S266" s="239" t="s">
        <v>152</v>
      </c>
      <c r="T266" s="240" t="s">
        <v>177</v>
      </c>
      <c r="U266" s="224">
        <v>0</v>
      </c>
      <c r="V266" s="224">
        <f>ROUND(E266*U266,2)</f>
        <v>0</v>
      </c>
      <c r="W266" s="224"/>
      <c r="X266" s="224" t="s">
        <v>207</v>
      </c>
      <c r="Y266" s="205"/>
      <c r="Z266" s="205"/>
      <c r="AA266" s="205"/>
      <c r="AB266" s="205"/>
      <c r="AC266" s="205"/>
      <c r="AD266" s="205"/>
      <c r="AE266" s="205"/>
      <c r="AF266" s="205"/>
      <c r="AG266" s="205" t="s">
        <v>274</v>
      </c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spans="1:60" outlineLevel="1" x14ac:dyDescent="0.2">
      <c r="A267" s="222"/>
      <c r="B267" s="223"/>
      <c r="C267" s="253" t="s">
        <v>484</v>
      </c>
      <c r="D267" s="225"/>
      <c r="E267" s="226">
        <v>945.02143999999998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05"/>
      <c r="Z267" s="205"/>
      <c r="AA267" s="205"/>
      <c r="AB267" s="205"/>
      <c r="AC267" s="205"/>
      <c r="AD267" s="205"/>
      <c r="AE267" s="205"/>
      <c r="AF267" s="205"/>
      <c r="AG267" s="205" t="s">
        <v>156</v>
      </c>
      <c r="AH267" s="205">
        <v>0</v>
      </c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spans="1:60" ht="33.75" outlineLevel="1" x14ac:dyDescent="0.2">
      <c r="A268" s="234">
        <v>94</v>
      </c>
      <c r="B268" s="235" t="s">
        <v>485</v>
      </c>
      <c r="C268" s="252" t="s">
        <v>486</v>
      </c>
      <c r="D268" s="236" t="s">
        <v>166</v>
      </c>
      <c r="E268" s="237">
        <v>59.063839999999999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9">
        <v>0</v>
      </c>
      <c r="O268" s="239">
        <f>ROUND(E268*N268,2)</f>
        <v>0</v>
      </c>
      <c r="P268" s="239">
        <v>0</v>
      </c>
      <c r="Q268" s="239">
        <f>ROUND(E268*P268,2)</f>
        <v>0</v>
      </c>
      <c r="R268" s="239"/>
      <c r="S268" s="239" t="s">
        <v>286</v>
      </c>
      <c r="T268" s="240" t="s">
        <v>177</v>
      </c>
      <c r="U268" s="224">
        <v>0</v>
      </c>
      <c r="V268" s="224">
        <f>ROUND(E268*U268,2)</f>
        <v>0</v>
      </c>
      <c r="W268" s="224"/>
      <c r="X268" s="224" t="s">
        <v>207</v>
      </c>
      <c r="Y268" s="205"/>
      <c r="Z268" s="205"/>
      <c r="AA268" s="205"/>
      <c r="AB268" s="205"/>
      <c r="AC268" s="205"/>
      <c r="AD268" s="205"/>
      <c r="AE268" s="205"/>
      <c r="AF268" s="205"/>
      <c r="AG268" s="205" t="s">
        <v>274</v>
      </c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spans="1:60" outlineLevel="1" x14ac:dyDescent="0.2">
      <c r="A269" s="222"/>
      <c r="B269" s="223"/>
      <c r="C269" s="253" t="s">
        <v>487</v>
      </c>
      <c r="D269" s="225"/>
      <c r="E269" s="226">
        <v>59.063839999999999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05"/>
      <c r="Z269" s="205"/>
      <c r="AA269" s="205"/>
      <c r="AB269" s="205"/>
      <c r="AC269" s="205"/>
      <c r="AD269" s="205"/>
      <c r="AE269" s="205"/>
      <c r="AF269" s="205"/>
      <c r="AG269" s="205" t="s">
        <v>156</v>
      </c>
      <c r="AH269" s="205">
        <v>5</v>
      </c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spans="1:60" ht="22.5" outlineLevel="1" x14ac:dyDescent="0.2">
      <c r="A270" s="234">
        <v>95</v>
      </c>
      <c r="B270" s="235" t="s">
        <v>488</v>
      </c>
      <c r="C270" s="252" t="s">
        <v>489</v>
      </c>
      <c r="D270" s="236" t="s">
        <v>176</v>
      </c>
      <c r="E270" s="237">
        <v>197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21</v>
      </c>
      <c r="M270" s="239">
        <f>G270*(1+L270/100)</f>
        <v>0</v>
      </c>
      <c r="N270" s="239">
        <v>0</v>
      </c>
      <c r="O270" s="239">
        <f>ROUND(E270*N270,2)</f>
        <v>0</v>
      </c>
      <c r="P270" s="239">
        <v>0</v>
      </c>
      <c r="Q270" s="239">
        <f>ROUND(E270*P270,2)</f>
        <v>0</v>
      </c>
      <c r="R270" s="239" t="s">
        <v>206</v>
      </c>
      <c r="S270" s="239" t="s">
        <v>152</v>
      </c>
      <c r="T270" s="240" t="s">
        <v>177</v>
      </c>
      <c r="U270" s="224">
        <v>0</v>
      </c>
      <c r="V270" s="224">
        <f>ROUND(E270*U270,2)</f>
        <v>0</v>
      </c>
      <c r="W270" s="224"/>
      <c r="X270" s="224" t="s">
        <v>207</v>
      </c>
      <c r="Y270" s="205"/>
      <c r="Z270" s="205"/>
      <c r="AA270" s="205"/>
      <c r="AB270" s="205"/>
      <c r="AC270" s="205"/>
      <c r="AD270" s="205"/>
      <c r="AE270" s="205"/>
      <c r="AF270" s="205"/>
      <c r="AG270" s="205" t="s">
        <v>274</v>
      </c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spans="1:60" outlineLevel="1" x14ac:dyDescent="0.2">
      <c r="A271" s="222"/>
      <c r="B271" s="223"/>
      <c r="C271" s="253" t="s">
        <v>490</v>
      </c>
      <c r="D271" s="225"/>
      <c r="E271" s="226">
        <v>197</v>
      </c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05"/>
      <c r="Z271" s="205"/>
      <c r="AA271" s="205"/>
      <c r="AB271" s="205"/>
      <c r="AC271" s="205"/>
      <c r="AD271" s="205"/>
      <c r="AE271" s="205"/>
      <c r="AF271" s="205"/>
      <c r="AG271" s="205" t="s">
        <v>156</v>
      </c>
      <c r="AH271" s="205">
        <v>0</v>
      </c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spans="1:60" x14ac:dyDescent="0.2">
      <c r="A272" s="228" t="s">
        <v>147</v>
      </c>
      <c r="B272" s="229" t="s">
        <v>103</v>
      </c>
      <c r="C272" s="251" t="s">
        <v>104</v>
      </c>
      <c r="D272" s="230"/>
      <c r="E272" s="231"/>
      <c r="F272" s="232"/>
      <c r="G272" s="232">
        <f>SUMIF(AG273:AG277,"&lt;&gt;NOR",G273:G277)</f>
        <v>0</v>
      </c>
      <c r="H272" s="232"/>
      <c r="I272" s="232">
        <f>SUM(I273:I277)</f>
        <v>0</v>
      </c>
      <c r="J272" s="232"/>
      <c r="K272" s="232">
        <f>SUM(K273:K277)</f>
        <v>0</v>
      </c>
      <c r="L272" s="232"/>
      <c r="M272" s="232">
        <f>SUM(M273:M277)</f>
        <v>0</v>
      </c>
      <c r="N272" s="232"/>
      <c r="O272" s="232">
        <f>SUM(O273:O277)</f>
        <v>0</v>
      </c>
      <c r="P272" s="232"/>
      <c r="Q272" s="232">
        <f>SUM(Q273:Q277)</f>
        <v>0</v>
      </c>
      <c r="R272" s="232"/>
      <c r="S272" s="232"/>
      <c r="T272" s="233"/>
      <c r="U272" s="227"/>
      <c r="V272" s="227">
        <f>SUM(V273:V277)</f>
        <v>0</v>
      </c>
      <c r="W272" s="227"/>
      <c r="X272" s="227"/>
      <c r="AG272" t="s">
        <v>148</v>
      </c>
    </row>
    <row r="273" spans="1:60" outlineLevel="1" x14ac:dyDescent="0.2">
      <c r="A273" s="234">
        <v>96</v>
      </c>
      <c r="B273" s="235" t="s">
        <v>491</v>
      </c>
      <c r="C273" s="252" t="s">
        <v>492</v>
      </c>
      <c r="D273" s="236" t="s">
        <v>185</v>
      </c>
      <c r="E273" s="237">
        <v>23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9">
        <v>0</v>
      </c>
      <c r="O273" s="239">
        <f>ROUND(E273*N273,2)</f>
        <v>0</v>
      </c>
      <c r="P273" s="239">
        <v>0</v>
      </c>
      <c r="Q273" s="239">
        <f>ROUND(E273*P273,2)</f>
        <v>0</v>
      </c>
      <c r="R273" s="239"/>
      <c r="S273" s="239" t="s">
        <v>152</v>
      </c>
      <c r="T273" s="240" t="s">
        <v>177</v>
      </c>
      <c r="U273" s="224">
        <v>0</v>
      </c>
      <c r="V273" s="224">
        <f>ROUND(E273*U273,2)</f>
        <v>0</v>
      </c>
      <c r="W273" s="224"/>
      <c r="X273" s="224" t="s">
        <v>153</v>
      </c>
      <c r="Y273" s="205"/>
      <c r="Z273" s="205"/>
      <c r="AA273" s="205"/>
      <c r="AB273" s="205"/>
      <c r="AC273" s="205"/>
      <c r="AD273" s="205"/>
      <c r="AE273" s="205"/>
      <c r="AF273" s="205"/>
      <c r="AG273" s="205" t="s">
        <v>365</v>
      </c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spans="1:60" ht="22.5" outlineLevel="1" x14ac:dyDescent="0.2">
      <c r="A274" s="222"/>
      <c r="B274" s="223"/>
      <c r="C274" s="253" t="s">
        <v>493</v>
      </c>
      <c r="D274" s="225"/>
      <c r="E274" s="226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05"/>
      <c r="Z274" s="205"/>
      <c r="AA274" s="205"/>
      <c r="AB274" s="205"/>
      <c r="AC274" s="205"/>
      <c r="AD274" s="205"/>
      <c r="AE274" s="205"/>
      <c r="AF274" s="205"/>
      <c r="AG274" s="205" t="s">
        <v>156</v>
      </c>
      <c r="AH274" s="205">
        <v>0</v>
      </c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spans="1:60" outlineLevel="1" x14ac:dyDescent="0.2">
      <c r="A275" s="222"/>
      <c r="B275" s="223"/>
      <c r="C275" s="253" t="s">
        <v>494</v>
      </c>
      <c r="D275" s="225"/>
      <c r="E275" s="226">
        <v>23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05"/>
      <c r="Z275" s="205"/>
      <c r="AA275" s="205"/>
      <c r="AB275" s="205"/>
      <c r="AC275" s="205"/>
      <c r="AD275" s="205"/>
      <c r="AE275" s="205"/>
      <c r="AF275" s="205"/>
      <c r="AG275" s="205" t="s">
        <v>156</v>
      </c>
      <c r="AH275" s="205">
        <v>0</v>
      </c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spans="1:60" outlineLevel="1" x14ac:dyDescent="0.2">
      <c r="A276" s="241">
        <v>97</v>
      </c>
      <c r="B276" s="242" t="s">
        <v>495</v>
      </c>
      <c r="C276" s="254" t="s">
        <v>496</v>
      </c>
      <c r="D276" s="243" t="s">
        <v>199</v>
      </c>
      <c r="E276" s="244">
        <v>6.8199999999999997E-3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 t="s">
        <v>152</v>
      </c>
      <c r="T276" s="247" t="s">
        <v>177</v>
      </c>
      <c r="U276" s="224">
        <v>0</v>
      </c>
      <c r="V276" s="224">
        <f>ROUND(E276*U276,2)</f>
        <v>0</v>
      </c>
      <c r="W276" s="224"/>
      <c r="X276" s="224" t="s">
        <v>153</v>
      </c>
      <c r="Y276" s="205"/>
      <c r="Z276" s="205"/>
      <c r="AA276" s="205"/>
      <c r="AB276" s="205"/>
      <c r="AC276" s="205"/>
      <c r="AD276" s="205"/>
      <c r="AE276" s="205"/>
      <c r="AF276" s="205"/>
      <c r="AG276" s="205" t="s">
        <v>365</v>
      </c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spans="1:60" ht="22.5" outlineLevel="1" x14ac:dyDescent="0.2">
      <c r="A277" s="241">
        <v>98</v>
      </c>
      <c r="B277" s="242" t="s">
        <v>497</v>
      </c>
      <c r="C277" s="254" t="s">
        <v>498</v>
      </c>
      <c r="D277" s="243" t="s">
        <v>176</v>
      </c>
      <c r="E277" s="244">
        <v>30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0</v>
      </c>
      <c r="O277" s="246">
        <f>ROUND(E277*N277,2)</f>
        <v>0</v>
      </c>
      <c r="P277" s="246">
        <v>0</v>
      </c>
      <c r="Q277" s="246">
        <f>ROUND(E277*P277,2)</f>
        <v>0</v>
      </c>
      <c r="R277" s="246" t="s">
        <v>206</v>
      </c>
      <c r="S277" s="246" t="s">
        <v>152</v>
      </c>
      <c r="T277" s="247" t="s">
        <v>177</v>
      </c>
      <c r="U277" s="224">
        <v>0</v>
      </c>
      <c r="V277" s="224">
        <f>ROUND(E277*U277,2)</f>
        <v>0</v>
      </c>
      <c r="W277" s="224"/>
      <c r="X277" s="224" t="s">
        <v>207</v>
      </c>
      <c r="Y277" s="205"/>
      <c r="Z277" s="205"/>
      <c r="AA277" s="205"/>
      <c r="AB277" s="205"/>
      <c r="AC277" s="205"/>
      <c r="AD277" s="205"/>
      <c r="AE277" s="205"/>
      <c r="AF277" s="205"/>
      <c r="AG277" s="205" t="s">
        <v>274</v>
      </c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spans="1:60" x14ac:dyDescent="0.2">
      <c r="A278" s="228" t="s">
        <v>147</v>
      </c>
      <c r="B278" s="229" t="s">
        <v>105</v>
      </c>
      <c r="C278" s="251" t="s">
        <v>106</v>
      </c>
      <c r="D278" s="230"/>
      <c r="E278" s="231"/>
      <c r="F278" s="232"/>
      <c r="G278" s="232">
        <f>SUMIF(AG279:AG305,"&lt;&gt;NOR",G279:G305)</f>
        <v>0</v>
      </c>
      <c r="H278" s="232"/>
      <c r="I278" s="232">
        <f>SUM(I279:I305)</f>
        <v>0</v>
      </c>
      <c r="J278" s="232"/>
      <c r="K278" s="232">
        <f>SUM(K279:K305)</f>
        <v>0</v>
      </c>
      <c r="L278" s="232"/>
      <c r="M278" s="232">
        <f>SUM(M279:M305)</f>
        <v>0</v>
      </c>
      <c r="N278" s="232"/>
      <c r="O278" s="232">
        <f>SUM(O279:O305)</f>
        <v>0</v>
      </c>
      <c r="P278" s="232"/>
      <c r="Q278" s="232">
        <f>SUM(Q279:Q305)</f>
        <v>0</v>
      </c>
      <c r="R278" s="232"/>
      <c r="S278" s="232"/>
      <c r="T278" s="233"/>
      <c r="U278" s="227"/>
      <c r="V278" s="227">
        <f>SUM(V279:V305)</f>
        <v>0</v>
      </c>
      <c r="W278" s="227"/>
      <c r="X278" s="227"/>
      <c r="AG278" t="s">
        <v>148</v>
      </c>
    </row>
    <row r="279" spans="1:60" outlineLevel="1" x14ac:dyDescent="0.2">
      <c r="A279" s="234">
        <v>99</v>
      </c>
      <c r="B279" s="235" t="s">
        <v>459</v>
      </c>
      <c r="C279" s="252" t="s">
        <v>460</v>
      </c>
      <c r="D279" s="236" t="s">
        <v>461</v>
      </c>
      <c r="E279" s="237">
        <v>3.0960000000000001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9">
        <v>0</v>
      </c>
      <c r="O279" s="239">
        <f>ROUND(E279*N279,2)</f>
        <v>0</v>
      </c>
      <c r="P279" s="239">
        <v>0</v>
      </c>
      <c r="Q279" s="239">
        <f>ROUND(E279*P279,2)</f>
        <v>0</v>
      </c>
      <c r="R279" s="239"/>
      <c r="S279" s="239" t="s">
        <v>152</v>
      </c>
      <c r="T279" s="240" t="s">
        <v>177</v>
      </c>
      <c r="U279" s="224">
        <v>0</v>
      </c>
      <c r="V279" s="224">
        <f>ROUND(E279*U279,2)</f>
        <v>0</v>
      </c>
      <c r="W279" s="224"/>
      <c r="X279" s="224" t="s">
        <v>153</v>
      </c>
      <c r="Y279" s="205"/>
      <c r="Z279" s="205"/>
      <c r="AA279" s="205"/>
      <c r="AB279" s="205"/>
      <c r="AC279" s="205"/>
      <c r="AD279" s="205"/>
      <c r="AE279" s="205"/>
      <c r="AF279" s="205"/>
      <c r="AG279" s="205" t="s">
        <v>365</v>
      </c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spans="1:60" outlineLevel="1" x14ac:dyDescent="0.2">
      <c r="A280" s="222"/>
      <c r="B280" s="223"/>
      <c r="C280" s="253" t="s">
        <v>499</v>
      </c>
      <c r="D280" s="225"/>
      <c r="E280" s="226">
        <v>3.0960000000000001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05"/>
      <c r="Z280" s="205"/>
      <c r="AA280" s="205"/>
      <c r="AB280" s="205"/>
      <c r="AC280" s="205"/>
      <c r="AD280" s="205"/>
      <c r="AE280" s="205"/>
      <c r="AF280" s="205"/>
      <c r="AG280" s="205" t="s">
        <v>156</v>
      </c>
      <c r="AH280" s="205">
        <v>0</v>
      </c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spans="1:60" outlineLevel="1" x14ac:dyDescent="0.2">
      <c r="A281" s="241">
        <v>100</v>
      </c>
      <c r="B281" s="242" t="s">
        <v>500</v>
      </c>
      <c r="C281" s="254" t="s">
        <v>501</v>
      </c>
      <c r="D281" s="243" t="s">
        <v>185</v>
      </c>
      <c r="E281" s="244">
        <v>0.8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0</v>
      </c>
      <c r="O281" s="246">
        <f>ROUND(E281*N281,2)</f>
        <v>0</v>
      </c>
      <c r="P281" s="246">
        <v>0</v>
      </c>
      <c r="Q281" s="246">
        <f>ROUND(E281*P281,2)</f>
        <v>0</v>
      </c>
      <c r="R281" s="246"/>
      <c r="S281" s="246" t="s">
        <v>152</v>
      </c>
      <c r="T281" s="247" t="s">
        <v>177</v>
      </c>
      <c r="U281" s="224">
        <v>0</v>
      </c>
      <c r="V281" s="224">
        <f>ROUND(E281*U281,2)</f>
        <v>0</v>
      </c>
      <c r="W281" s="224"/>
      <c r="X281" s="224" t="s">
        <v>153</v>
      </c>
      <c r="Y281" s="205"/>
      <c r="Z281" s="205"/>
      <c r="AA281" s="205"/>
      <c r="AB281" s="205"/>
      <c r="AC281" s="205"/>
      <c r="AD281" s="205"/>
      <c r="AE281" s="205"/>
      <c r="AF281" s="205"/>
      <c r="AG281" s="205" t="s">
        <v>365</v>
      </c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spans="1:60" outlineLevel="1" x14ac:dyDescent="0.2">
      <c r="A282" s="234">
        <v>101</v>
      </c>
      <c r="B282" s="235" t="s">
        <v>502</v>
      </c>
      <c r="C282" s="252" t="s">
        <v>503</v>
      </c>
      <c r="D282" s="236" t="s">
        <v>166</v>
      </c>
      <c r="E282" s="237">
        <v>30.96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0</v>
      </c>
      <c r="O282" s="239">
        <f>ROUND(E282*N282,2)</f>
        <v>0</v>
      </c>
      <c r="P282" s="239">
        <v>0</v>
      </c>
      <c r="Q282" s="239">
        <f>ROUND(E282*P282,2)</f>
        <v>0</v>
      </c>
      <c r="R282" s="239"/>
      <c r="S282" s="239" t="s">
        <v>152</v>
      </c>
      <c r="T282" s="240" t="s">
        <v>177</v>
      </c>
      <c r="U282" s="224">
        <v>0</v>
      </c>
      <c r="V282" s="224">
        <f>ROUND(E282*U282,2)</f>
        <v>0</v>
      </c>
      <c r="W282" s="224"/>
      <c r="X282" s="224" t="s">
        <v>153</v>
      </c>
      <c r="Y282" s="205"/>
      <c r="Z282" s="205"/>
      <c r="AA282" s="205"/>
      <c r="AB282" s="205"/>
      <c r="AC282" s="205"/>
      <c r="AD282" s="205"/>
      <c r="AE282" s="205"/>
      <c r="AF282" s="205"/>
      <c r="AG282" s="205" t="s">
        <v>365</v>
      </c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spans="1:60" outlineLevel="1" x14ac:dyDescent="0.2">
      <c r="A283" s="222"/>
      <c r="B283" s="223"/>
      <c r="C283" s="253" t="s">
        <v>504</v>
      </c>
      <c r="D283" s="225"/>
      <c r="E283" s="226">
        <v>30.96</v>
      </c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05"/>
      <c r="Z283" s="205"/>
      <c r="AA283" s="205"/>
      <c r="AB283" s="205"/>
      <c r="AC283" s="205"/>
      <c r="AD283" s="205"/>
      <c r="AE283" s="205"/>
      <c r="AF283" s="205"/>
      <c r="AG283" s="205" t="s">
        <v>156</v>
      </c>
      <c r="AH283" s="205">
        <v>0</v>
      </c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spans="1:60" outlineLevel="1" x14ac:dyDescent="0.2">
      <c r="A284" s="234">
        <v>102</v>
      </c>
      <c r="B284" s="235" t="s">
        <v>505</v>
      </c>
      <c r="C284" s="252" t="s">
        <v>506</v>
      </c>
      <c r="D284" s="236" t="s">
        <v>166</v>
      </c>
      <c r="E284" s="237">
        <v>30.96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9">
        <v>0</v>
      </c>
      <c r="O284" s="239">
        <f>ROUND(E284*N284,2)</f>
        <v>0</v>
      </c>
      <c r="P284" s="239">
        <v>0</v>
      </c>
      <c r="Q284" s="239">
        <f>ROUND(E284*P284,2)</f>
        <v>0</v>
      </c>
      <c r="R284" s="239"/>
      <c r="S284" s="239" t="s">
        <v>152</v>
      </c>
      <c r="T284" s="240" t="s">
        <v>177</v>
      </c>
      <c r="U284" s="224">
        <v>0</v>
      </c>
      <c r="V284" s="224">
        <f>ROUND(E284*U284,2)</f>
        <v>0</v>
      </c>
      <c r="W284" s="224"/>
      <c r="X284" s="224" t="s">
        <v>153</v>
      </c>
      <c r="Y284" s="205"/>
      <c r="Z284" s="205"/>
      <c r="AA284" s="205"/>
      <c r="AB284" s="205"/>
      <c r="AC284" s="205"/>
      <c r="AD284" s="205"/>
      <c r="AE284" s="205"/>
      <c r="AF284" s="205"/>
      <c r="AG284" s="205" t="s">
        <v>365</v>
      </c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spans="1:60" outlineLevel="1" x14ac:dyDescent="0.2">
      <c r="A285" s="222"/>
      <c r="B285" s="223"/>
      <c r="C285" s="253" t="s">
        <v>507</v>
      </c>
      <c r="D285" s="225"/>
      <c r="E285" s="226">
        <v>30.96</v>
      </c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05"/>
      <c r="Z285" s="205"/>
      <c r="AA285" s="205"/>
      <c r="AB285" s="205"/>
      <c r="AC285" s="205"/>
      <c r="AD285" s="205"/>
      <c r="AE285" s="205"/>
      <c r="AF285" s="205"/>
      <c r="AG285" s="205" t="s">
        <v>156</v>
      </c>
      <c r="AH285" s="205">
        <v>5</v>
      </c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spans="1:60" outlineLevel="1" x14ac:dyDescent="0.2">
      <c r="A286" s="234">
        <v>103</v>
      </c>
      <c r="B286" s="235" t="s">
        <v>508</v>
      </c>
      <c r="C286" s="252" t="s">
        <v>509</v>
      </c>
      <c r="D286" s="236" t="s">
        <v>166</v>
      </c>
      <c r="E286" s="237">
        <v>110.94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/>
      <c r="S286" s="239" t="s">
        <v>152</v>
      </c>
      <c r="T286" s="240" t="s">
        <v>177</v>
      </c>
      <c r="U286" s="224">
        <v>0</v>
      </c>
      <c r="V286" s="224">
        <f>ROUND(E286*U286,2)</f>
        <v>0</v>
      </c>
      <c r="W286" s="224"/>
      <c r="X286" s="224" t="s">
        <v>153</v>
      </c>
      <c r="Y286" s="205"/>
      <c r="Z286" s="205"/>
      <c r="AA286" s="205"/>
      <c r="AB286" s="205"/>
      <c r="AC286" s="205"/>
      <c r="AD286" s="205"/>
      <c r="AE286" s="205"/>
      <c r="AF286" s="205"/>
      <c r="AG286" s="205" t="s">
        <v>365</v>
      </c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spans="1:60" outlineLevel="1" x14ac:dyDescent="0.2">
      <c r="A287" s="222"/>
      <c r="B287" s="223"/>
      <c r="C287" s="253" t="s">
        <v>510</v>
      </c>
      <c r="D287" s="225"/>
      <c r="E287" s="226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05"/>
      <c r="Z287" s="205"/>
      <c r="AA287" s="205"/>
      <c r="AB287" s="205"/>
      <c r="AC287" s="205"/>
      <c r="AD287" s="205"/>
      <c r="AE287" s="205"/>
      <c r="AF287" s="205"/>
      <c r="AG287" s="205" t="s">
        <v>156</v>
      </c>
      <c r="AH287" s="205">
        <v>0</v>
      </c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spans="1:60" outlineLevel="1" x14ac:dyDescent="0.2">
      <c r="A288" s="222"/>
      <c r="B288" s="223"/>
      <c r="C288" s="253" t="s">
        <v>511</v>
      </c>
      <c r="D288" s="225"/>
      <c r="E288" s="226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05"/>
      <c r="Z288" s="205"/>
      <c r="AA288" s="205"/>
      <c r="AB288" s="205"/>
      <c r="AC288" s="205"/>
      <c r="AD288" s="205"/>
      <c r="AE288" s="205"/>
      <c r="AF288" s="205"/>
      <c r="AG288" s="205" t="s">
        <v>156</v>
      </c>
      <c r="AH288" s="205">
        <v>0</v>
      </c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spans="1:60" outlineLevel="1" x14ac:dyDescent="0.2">
      <c r="A289" s="222"/>
      <c r="B289" s="223"/>
      <c r="C289" s="253" t="s">
        <v>512</v>
      </c>
      <c r="D289" s="225"/>
      <c r="E289" s="226">
        <v>110.94</v>
      </c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05"/>
      <c r="Z289" s="205"/>
      <c r="AA289" s="205"/>
      <c r="AB289" s="205"/>
      <c r="AC289" s="205"/>
      <c r="AD289" s="205"/>
      <c r="AE289" s="205"/>
      <c r="AF289" s="205"/>
      <c r="AG289" s="205" t="s">
        <v>156</v>
      </c>
      <c r="AH289" s="205">
        <v>0</v>
      </c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spans="1:60" outlineLevel="1" x14ac:dyDescent="0.2">
      <c r="A290" s="234">
        <v>104</v>
      </c>
      <c r="B290" s="235" t="s">
        <v>513</v>
      </c>
      <c r="C290" s="252" t="s">
        <v>514</v>
      </c>
      <c r="D290" s="236" t="s">
        <v>166</v>
      </c>
      <c r="E290" s="237">
        <v>30.96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39"/>
      <c r="S290" s="239" t="s">
        <v>152</v>
      </c>
      <c r="T290" s="240" t="s">
        <v>177</v>
      </c>
      <c r="U290" s="224">
        <v>0</v>
      </c>
      <c r="V290" s="224">
        <f>ROUND(E290*U290,2)</f>
        <v>0</v>
      </c>
      <c r="W290" s="224"/>
      <c r="X290" s="224" t="s">
        <v>153</v>
      </c>
      <c r="Y290" s="205"/>
      <c r="Z290" s="205"/>
      <c r="AA290" s="205"/>
      <c r="AB290" s="205"/>
      <c r="AC290" s="205"/>
      <c r="AD290" s="205"/>
      <c r="AE290" s="205"/>
      <c r="AF290" s="205"/>
      <c r="AG290" s="205" t="s">
        <v>365</v>
      </c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spans="1:60" outlineLevel="1" x14ac:dyDescent="0.2">
      <c r="A291" s="222"/>
      <c r="B291" s="223"/>
      <c r="C291" s="253" t="s">
        <v>515</v>
      </c>
      <c r="D291" s="225"/>
      <c r="E291" s="226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05"/>
      <c r="Z291" s="205"/>
      <c r="AA291" s="205"/>
      <c r="AB291" s="205"/>
      <c r="AC291" s="205"/>
      <c r="AD291" s="205"/>
      <c r="AE291" s="205"/>
      <c r="AF291" s="205"/>
      <c r="AG291" s="205" t="s">
        <v>156</v>
      </c>
      <c r="AH291" s="205">
        <v>0</v>
      </c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spans="1:60" outlineLevel="1" x14ac:dyDescent="0.2">
      <c r="A292" s="222"/>
      <c r="B292" s="223"/>
      <c r="C292" s="253" t="s">
        <v>516</v>
      </c>
      <c r="D292" s="225"/>
      <c r="E292" s="226">
        <v>30.96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05"/>
      <c r="Z292" s="205"/>
      <c r="AA292" s="205"/>
      <c r="AB292" s="205"/>
      <c r="AC292" s="205"/>
      <c r="AD292" s="205"/>
      <c r="AE292" s="205"/>
      <c r="AF292" s="205"/>
      <c r="AG292" s="205" t="s">
        <v>156</v>
      </c>
      <c r="AH292" s="205">
        <v>0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spans="1:60" outlineLevel="1" x14ac:dyDescent="0.2">
      <c r="A293" s="234">
        <v>105</v>
      </c>
      <c r="B293" s="235" t="s">
        <v>517</v>
      </c>
      <c r="C293" s="252" t="s">
        <v>518</v>
      </c>
      <c r="D293" s="236" t="s">
        <v>166</v>
      </c>
      <c r="E293" s="237">
        <v>31.285799999999998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9">
        <v>0</v>
      </c>
      <c r="O293" s="239">
        <f>ROUND(E293*N293,2)</f>
        <v>0</v>
      </c>
      <c r="P293" s="239">
        <v>0</v>
      </c>
      <c r="Q293" s="239">
        <f>ROUND(E293*P293,2)</f>
        <v>0</v>
      </c>
      <c r="R293" s="239"/>
      <c r="S293" s="239" t="s">
        <v>152</v>
      </c>
      <c r="T293" s="240" t="s">
        <v>177</v>
      </c>
      <c r="U293" s="224">
        <v>0</v>
      </c>
      <c r="V293" s="224">
        <f>ROUND(E293*U293,2)</f>
        <v>0</v>
      </c>
      <c r="W293" s="224"/>
      <c r="X293" s="224" t="s">
        <v>153</v>
      </c>
      <c r="Y293" s="205"/>
      <c r="Z293" s="205"/>
      <c r="AA293" s="205"/>
      <c r="AB293" s="205"/>
      <c r="AC293" s="205"/>
      <c r="AD293" s="205"/>
      <c r="AE293" s="205"/>
      <c r="AF293" s="205"/>
      <c r="AG293" s="205" t="s">
        <v>365</v>
      </c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spans="1:60" outlineLevel="1" x14ac:dyDescent="0.2">
      <c r="A294" s="222"/>
      <c r="B294" s="223"/>
      <c r="C294" s="255" t="s">
        <v>519</v>
      </c>
      <c r="D294" s="248"/>
      <c r="E294" s="248"/>
      <c r="F294" s="248"/>
      <c r="G294" s="248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05"/>
      <c r="Z294" s="205"/>
      <c r="AA294" s="205"/>
      <c r="AB294" s="205"/>
      <c r="AC294" s="205"/>
      <c r="AD294" s="205"/>
      <c r="AE294" s="205"/>
      <c r="AF294" s="205"/>
      <c r="AG294" s="205" t="s">
        <v>402</v>
      </c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spans="1:60" outlineLevel="1" x14ac:dyDescent="0.2">
      <c r="A295" s="222"/>
      <c r="B295" s="223"/>
      <c r="C295" s="253" t="s">
        <v>520</v>
      </c>
      <c r="D295" s="225"/>
      <c r="E295" s="226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05"/>
      <c r="Z295" s="205"/>
      <c r="AA295" s="205"/>
      <c r="AB295" s="205"/>
      <c r="AC295" s="205"/>
      <c r="AD295" s="205"/>
      <c r="AE295" s="205"/>
      <c r="AF295" s="205"/>
      <c r="AG295" s="205" t="s">
        <v>156</v>
      </c>
      <c r="AH295" s="205">
        <v>0</v>
      </c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spans="1:60" outlineLevel="1" x14ac:dyDescent="0.2">
      <c r="A296" s="222"/>
      <c r="B296" s="223"/>
      <c r="C296" s="253" t="s">
        <v>521</v>
      </c>
      <c r="D296" s="225"/>
      <c r="E296" s="226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05"/>
      <c r="Z296" s="205"/>
      <c r="AA296" s="205"/>
      <c r="AB296" s="205"/>
      <c r="AC296" s="205"/>
      <c r="AD296" s="205"/>
      <c r="AE296" s="205"/>
      <c r="AF296" s="205"/>
      <c r="AG296" s="205" t="s">
        <v>156</v>
      </c>
      <c r="AH296" s="205">
        <v>0</v>
      </c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spans="1:60" outlineLevel="1" x14ac:dyDescent="0.2">
      <c r="A297" s="222"/>
      <c r="B297" s="223"/>
      <c r="C297" s="253" t="s">
        <v>522</v>
      </c>
      <c r="D297" s="225"/>
      <c r="E297" s="226">
        <v>31.285799999999998</v>
      </c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05"/>
      <c r="Z297" s="205"/>
      <c r="AA297" s="205"/>
      <c r="AB297" s="205"/>
      <c r="AC297" s="205"/>
      <c r="AD297" s="205"/>
      <c r="AE297" s="205"/>
      <c r="AF297" s="205"/>
      <c r="AG297" s="205" t="s">
        <v>156</v>
      </c>
      <c r="AH297" s="205">
        <v>0</v>
      </c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spans="1:60" outlineLevel="1" x14ac:dyDescent="0.2">
      <c r="A298" s="241">
        <v>106</v>
      </c>
      <c r="B298" s="242" t="s">
        <v>523</v>
      </c>
      <c r="C298" s="254" t="s">
        <v>524</v>
      </c>
      <c r="D298" s="243" t="s">
        <v>199</v>
      </c>
      <c r="E298" s="244">
        <v>1.27441</v>
      </c>
      <c r="F298" s="245"/>
      <c r="G298" s="246">
        <f>ROUND(E298*F298,2)</f>
        <v>0</v>
      </c>
      <c r="H298" s="245"/>
      <c r="I298" s="246">
        <f>ROUND(E298*H298,2)</f>
        <v>0</v>
      </c>
      <c r="J298" s="245"/>
      <c r="K298" s="246">
        <f>ROUND(E298*J298,2)</f>
        <v>0</v>
      </c>
      <c r="L298" s="246">
        <v>21</v>
      </c>
      <c r="M298" s="246">
        <f>G298*(1+L298/100)</f>
        <v>0</v>
      </c>
      <c r="N298" s="246">
        <v>0</v>
      </c>
      <c r="O298" s="246">
        <f>ROUND(E298*N298,2)</f>
        <v>0</v>
      </c>
      <c r="P298" s="246">
        <v>0</v>
      </c>
      <c r="Q298" s="246">
        <f>ROUND(E298*P298,2)</f>
        <v>0</v>
      </c>
      <c r="R298" s="246"/>
      <c r="S298" s="246" t="s">
        <v>152</v>
      </c>
      <c r="T298" s="247" t="s">
        <v>177</v>
      </c>
      <c r="U298" s="224">
        <v>0</v>
      </c>
      <c r="V298" s="224">
        <f>ROUND(E298*U298,2)</f>
        <v>0</v>
      </c>
      <c r="W298" s="224"/>
      <c r="X298" s="224" t="s">
        <v>153</v>
      </c>
      <c r="Y298" s="205"/>
      <c r="Z298" s="205"/>
      <c r="AA298" s="205"/>
      <c r="AB298" s="205"/>
      <c r="AC298" s="205"/>
      <c r="AD298" s="205"/>
      <c r="AE298" s="205"/>
      <c r="AF298" s="205"/>
      <c r="AG298" s="205" t="s">
        <v>365</v>
      </c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spans="1:60" outlineLevel="1" x14ac:dyDescent="0.2">
      <c r="A299" s="234">
        <v>107</v>
      </c>
      <c r="B299" s="235" t="s">
        <v>482</v>
      </c>
      <c r="C299" s="252" t="s">
        <v>483</v>
      </c>
      <c r="D299" s="236" t="s">
        <v>461</v>
      </c>
      <c r="E299" s="237">
        <v>544.89599999999996</v>
      </c>
      <c r="F299" s="238"/>
      <c r="G299" s="239">
        <f>ROUND(E299*F299,2)</f>
        <v>0</v>
      </c>
      <c r="H299" s="238"/>
      <c r="I299" s="239">
        <f>ROUND(E299*H299,2)</f>
        <v>0</v>
      </c>
      <c r="J299" s="238"/>
      <c r="K299" s="239">
        <f>ROUND(E299*J299,2)</f>
        <v>0</v>
      </c>
      <c r="L299" s="239">
        <v>21</v>
      </c>
      <c r="M299" s="239">
        <f>G299*(1+L299/100)</f>
        <v>0</v>
      </c>
      <c r="N299" s="239">
        <v>0</v>
      </c>
      <c r="O299" s="239">
        <f>ROUND(E299*N299,2)</f>
        <v>0</v>
      </c>
      <c r="P299" s="239">
        <v>0</v>
      </c>
      <c r="Q299" s="239">
        <f>ROUND(E299*P299,2)</f>
        <v>0</v>
      </c>
      <c r="R299" s="239" t="s">
        <v>206</v>
      </c>
      <c r="S299" s="239" t="s">
        <v>152</v>
      </c>
      <c r="T299" s="240" t="s">
        <v>177</v>
      </c>
      <c r="U299" s="224">
        <v>0</v>
      </c>
      <c r="V299" s="224">
        <f>ROUND(E299*U299,2)</f>
        <v>0</v>
      </c>
      <c r="W299" s="224"/>
      <c r="X299" s="224" t="s">
        <v>207</v>
      </c>
      <c r="Y299" s="205"/>
      <c r="Z299" s="205"/>
      <c r="AA299" s="205"/>
      <c r="AB299" s="205"/>
      <c r="AC299" s="205"/>
      <c r="AD299" s="205"/>
      <c r="AE299" s="205"/>
      <c r="AF299" s="205"/>
      <c r="AG299" s="205" t="s">
        <v>274</v>
      </c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spans="1:60" outlineLevel="1" x14ac:dyDescent="0.2">
      <c r="A300" s="222"/>
      <c r="B300" s="223"/>
      <c r="C300" s="253" t="s">
        <v>525</v>
      </c>
      <c r="D300" s="225"/>
      <c r="E300" s="226">
        <v>544.89599999999996</v>
      </c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05"/>
      <c r="Z300" s="205"/>
      <c r="AA300" s="205"/>
      <c r="AB300" s="205"/>
      <c r="AC300" s="205"/>
      <c r="AD300" s="205"/>
      <c r="AE300" s="205"/>
      <c r="AF300" s="205"/>
      <c r="AG300" s="205" t="s">
        <v>156</v>
      </c>
      <c r="AH300" s="205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spans="1:60" ht="22.5" outlineLevel="1" x14ac:dyDescent="0.2">
      <c r="A301" s="241">
        <v>108</v>
      </c>
      <c r="B301" s="242" t="s">
        <v>526</v>
      </c>
      <c r="C301" s="254" t="s">
        <v>527</v>
      </c>
      <c r="D301" s="243" t="s">
        <v>176</v>
      </c>
      <c r="E301" s="244">
        <v>30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0</v>
      </c>
      <c r="O301" s="246">
        <f>ROUND(E301*N301,2)</f>
        <v>0</v>
      </c>
      <c r="P301" s="246">
        <v>0</v>
      </c>
      <c r="Q301" s="246">
        <f>ROUND(E301*P301,2)</f>
        <v>0</v>
      </c>
      <c r="R301" s="246" t="s">
        <v>206</v>
      </c>
      <c r="S301" s="246" t="s">
        <v>152</v>
      </c>
      <c r="T301" s="247" t="s">
        <v>177</v>
      </c>
      <c r="U301" s="224">
        <v>0</v>
      </c>
      <c r="V301" s="224">
        <f>ROUND(E301*U301,2)</f>
        <v>0</v>
      </c>
      <c r="W301" s="224"/>
      <c r="X301" s="224" t="s">
        <v>207</v>
      </c>
      <c r="Y301" s="205"/>
      <c r="Z301" s="205"/>
      <c r="AA301" s="205"/>
      <c r="AB301" s="205"/>
      <c r="AC301" s="205"/>
      <c r="AD301" s="205"/>
      <c r="AE301" s="205"/>
      <c r="AF301" s="205"/>
      <c r="AG301" s="205" t="s">
        <v>274</v>
      </c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spans="1:60" ht="22.5" outlineLevel="1" x14ac:dyDescent="0.2">
      <c r="A302" s="234">
        <v>109</v>
      </c>
      <c r="B302" s="235" t="s">
        <v>528</v>
      </c>
      <c r="C302" s="252" t="s">
        <v>529</v>
      </c>
      <c r="D302" s="236" t="s">
        <v>176</v>
      </c>
      <c r="E302" s="237">
        <v>1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9">
        <v>0</v>
      </c>
      <c r="O302" s="239">
        <f>ROUND(E302*N302,2)</f>
        <v>0</v>
      </c>
      <c r="P302" s="239">
        <v>0</v>
      </c>
      <c r="Q302" s="239">
        <f>ROUND(E302*P302,2)</f>
        <v>0</v>
      </c>
      <c r="R302" s="239" t="s">
        <v>206</v>
      </c>
      <c r="S302" s="239" t="s">
        <v>152</v>
      </c>
      <c r="T302" s="240" t="s">
        <v>177</v>
      </c>
      <c r="U302" s="224">
        <v>0</v>
      </c>
      <c r="V302" s="224">
        <f>ROUND(E302*U302,2)</f>
        <v>0</v>
      </c>
      <c r="W302" s="224"/>
      <c r="X302" s="224" t="s">
        <v>207</v>
      </c>
      <c r="Y302" s="205"/>
      <c r="Z302" s="205"/>
      <c r="AA302" s="205"/>
      <c r="AB302" s="205"/>
      <c r="AC302" s="205"/>
      <c r="AD302" s="205"/>
      <c r="AE302" s="205"/>
      <c r="AF302" s="205"/>
      <c r="AG302" s="205" t="s">
        <v>274</v>
      </c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spans="1:60" outlineLevel="1" x14ac:dyDescent="0.2">
      <c r="A303" s="222"/>
      <c r="B303" s="223"/>
      <c r="C303" s="253" t="s">
        <v>530</v>
      </c>
      <c r="D303" s="225"/>
      <c r="E303" s="226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05"/>
      <c r="Z303" s="205"/>
      <c r="AA303" s="205"/>
      <c r="AB303" s="205"/>
      <c r="AC303" s="205"/>
      <c r="AD303" s="205"/>
      <c r="AE303" s="205"/>
      <c r="AF303" s="205"/>
      <c r="AG303" s="205" t="s">
        <v>156</v>
      </c>
      <c r="AH303" s="205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spans="1:60" outlineLevel="1" x14ac:dyDescent="0.2">
      <c r="A304" s="222"/>
      <c r="B304" s="223"/>
      <c r="C304" s="253" t="s">
        <v>46</v>
      </c>
      <c r="D304" s="225"/>
      <c r="E304" s="226">
        <v>1</v>
      </c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05"/>
      <c r="Z304" s="205"/>
      <c r="AA304" s="205"/>
      <c r="AB304" s="205"/>
      <c r="AC304" s="205"/>
      <c r="AD304" s="205"/>
      <c r="AE304" s="205"/>
      <c r="AF304" s="205"/>
      <c r="AG304" s="205" t="s">
        <v>156</v>
      </c>
      <c r="AH304" s="205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spans="1:60" ht="22.5" outlineLevel="1" x14ac:dyDescent="0.2">
      <c r="A305" s="241">
        <v>110</v>
      </c>
      <c r="B305" s="242" t="s">
        <v>531</v>
      </c>
      <c r="C305" s="254" t="s">
        <v>532</v>
      </c>
      <c r="D305" s="243" t="s">
        <v>166</v>
      </c>
      <c r="E305" s="244">
        <v>38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0</v>
      </c>
      <c r="O305" s="246">
        <f>ROUND(E305*N305,2)</f>
        <v>0</v>
      </c>
      <c r="P305" s="246">
        <v>0</v>
      </c>
      <c r="Q305" s="246">
        <f>ROUND(E305*P305,2)</f>
        <v>0</v>
      </c>
      <c r="R305" s="246" t="s">
        <v>206</v>
      </c>
      <c r="S305" s="246" t="s">
        <v>152</v>
      </c>
      <c r="T305" s="247" t="s">
        <v>177</v>
      </c>
      <c r="U305" s="224">
        <v>0</v>
      </c>
      <c r="V305" s="224">
        <f>ROUND(E305*U305,2)</f>
        <v>0</v>
      </c>
      <c r="W305" s="224"/>
      <c r="X305" s="224" t="s">
        <v>207</v>
      </c>
      <c r="Y305" s="205"/>
      <c r="Z305" s="205"/>
      <c r="AA305" s="205"/>
      <c r="AB305" s="205"/>
      <c r="AC305" s="205"/>
      <c r="AD305" s="205"/>
      <c r="AE305" s="205"/>
      <c r="AF305" s="205"/>
      <c r="AG305" s="205" t="s">
        <v>274</v>
      </c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spans="1:60" x14ac:dyDescent="0.2">
      <c r="A306" s="228" t="s">
        <v>147</v>
      </c>
      <c r="B306" s="229" t="s">
        <v>107</v>
      </c>
      <c r="C306" s="251" t="s">
        <v>108</v>
      </c>
      <c r="D306" s="230"/>
      <c r="E306" s="231"/>
      <c r="F306" s="232"/>
      <c r="G306" s="232">
        <f>SUMIF(AG307:AG318,"&lt;&gt;NOR",G307:G318)</f>
        <v>0</v>
      </c>
      <c r="H306" s="232"/>
      <c r="I306" s="232">
        <f>SUM(I307:I318)</f>
        <v>0</v>
      </c>
      <c r="J306" s="232"/>
      <c r="K306" s="232">
        <f>SUM(K307:K318)</f>
        <v>0</v>
      </c>
      <c r="L306" s="232"/>
      <c r="M306" s="232">
        <f>SUM(M307:M318)</f>
        <v>0</v>
      </c>
      <c r="N306" s="232"/>
      <c r="O306" s="232">
        <f>SUM(O307:O318)</f>
        <v>0</v>
      </c>
      <c r="P306" s="232"/>
      <c r="Q306" s="232">
        <f>SUM(Q307:Q318)</f>
        <v>0</v>
      </c>
      <c r="R306" s="232"/>
      <c r="S306" s="232"/>
      <c r="T306" s="233"/>
      <c r="U306" s="227"/>
      <c r="V306" s="227">
        <f>SUM(V307:V318)</f>
        <v>0</v>
      </c>
      <c r="W306" s="227"/>
      <c r="X306" s="227"/>
      <c r="AG306" t="s">
        <v>148</v>
      </c>
    </row>
    <row r="307" spans="1:60" outlineLevel="1" x14ac:dyDescent="0.2">
      <c r="A307" s="234">
        <v>111</v>
      </c>
      <c r="B307" s="235" t="s">
        <v>533</v>
      </c>
      <c r="C307" s="252" t="s">
        <v>534</v>
      </c>
      <c r="D307" s="236" t="s">
        <v>166</v>
      </c>
      <c r="E307" s="237">
        <v>5.94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9">
        <v>0</v>
      </c>
      <c r="O307" s="239">
        <f>ROUND(E307*N307,2)</f>
        <v>0</v>
      </c>
      <c r="P307" s="239">
        <v>0</v>
      </c>
      <c r="Q307" s="239">
        <f>ROUND(E307*P307,2)</f>
        <v>0</v>
      </c>
      <c r="R307" s="239"/>
      <c r="S307" s="239" t="s">
        <v>152</v>
      </c>
      <c r="T307" s="240" t="s">
        <v>177</v>
      </c>
      <c r="U307" s="224">
        <v>0</v>
      </c>
      <c r="V307" s="224">
        <f>ROUND(E307*U307,2)</f>
        <v>0</v>
      </c>
      <c r="W307" s="224"/>
      <c r="X307" s="224" t="s">
        <v>153</v>
      </c>
      <c r="Y307" s="205"/>
      <c r="Z307" s="205"/>
      <c r="AA307" s="205"/>
      <c r="AB307" s="205"/>
      <c r="AC307" s="205"/>
      <c r="AD307" s="205"/>
      <c r="AE307" s="205"/>
      <c r="AF307" s="205"/>
      <c r="AG307" s="205" t="s">
        <v>365</v>
      </c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spans="1:60" outlineLevel="1" x14ac:dyDescent="0.2">
      <c r="A308" s="222"/>
      <c r="B308" s="223"/>
      <c r="C308" s="253" t="s">
        <v>535</v>
      </c>
      <c r="D308" s="225"/>
      <c r="E308" s="226">
        <v>5.94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05"/>
      <c r="Z308" s="205"/>
      <c r="AA308" s="205"/>
      <c r="AB308" s="205"/>
      <c r="AC308" s="205"/>
      <c r="AD308" s="205"/>
      <c r="AE308" s="205"/>
      <c r="AF308" s="205"/>
      <c r="AG308" s="205" t="s">
        <v>156</v>
      </c>
      <c r="AH308" s="205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spans="1:60" outlineLevel="1" x14ac:dyDescent="0.2">
      <c r="A309" s="234">
        <v>112</v>
      </c>
      <c r="B309" s="235" t="s">
        <v>536</v>
      </c>
      <c r="C309" s="252" t="s">
        <v>537</v>
      </c>
      <c r="D309" s="236" t="s">
        <v>185</v>
      </c>
      <c r="E309" s="237">
        <v>12.2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39"/>
      <c r="S309" s="239" t="s">
        <v>152</v>
      </c>
      <c r="T309" s="240" t="s">
        <v>177</v>
      </c>
      <c r="U309" s="224">
        <v>0</v>
      </c>
      <c r="V309" s="224">
        <f>ROUND(E309*U309,2)</f>
        <v>0</v>
      </c>
      <c r="W309" s="224"/>
      <c r="X309" s="224" t="s">
        <v>153</v>
      </c>
      <c r="Y309" s="205"/>
      <c r="Z309" s="205"/>
      <c r="AA309" s="205"/>
      <c r="AB309" s="205"/>
      <c r="AC309" s="205"/>
      <c r="AD309" s="205"/>
      <c r="AE309" s="205"/>
      <c r="AF309" s="205"/>
      <c r="AG309" s="205" t="s">
        <v>365</v>
      </c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spans="1:60" outlineLevel="1" x14ac:dyDescent="0.2">
      <c r="A310" s="222"/>
      <c r="B310" s="223"/>
      <c r="C310" s="253" t="s">
        <v>538</v>
      </c>
      <c r="D310" s="225"/>
      <c r="E310" s="226">
        <v>12.2</v>
      </c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05"/>
      <c r="Z310" s="205"/>
      <c r="AA310" s="205"/>
      <c r="AB310" s="205"/>
      <c r="AC310" s="205"/>
      <c r="AD310" s="205"/>
      <c r="AE310" s="205"/>
      <c r="AF310" s="205"/>
      <c r="AG310" s="205" t="s">
        <v>156</v>
      </c>
      <c r="AH310" s="205">
        <v>0</v>
      </c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spans="1:60" outlineLevel="1" x14ac:dyDescent="0.2">
      <c r="A311" s="241">
        <v>113</v>
      </c>
      <c r="B311" s="242" t="s">
        <v>539</v>
      </c>
      <c r="C311" s="254" t="s">
        <v>540</v>
      </c>
      <c r="D311" s="243" t="s">
        <v>199</v>
      </c>
      <c r="E311" s="244">
        <v>0.16098000000000001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0</v>
      </c>
      <c r="O311" s="246">
        <f>ROUND(E311*N311,2)</f>
        <v>0</v>
      </c>
      <c r="P311" s="246">
        <v>0</v>
      </c>
      <c r="Q311" s="246">
        <f>ROUND(E311*P311,2)</f>
        <v>0</v>
      </c>
      <c r="R311" s="246"/>
      <c r="S311" s="246" t="s">
        <v>152</v>
      </c>
      <c r="T311" s="247" t="s">
        <v>177</v>
      </c>
      <c r="U311" s="224">
        <v>0</v>
      </c>
      <c r="V311" s="224">
        <f>ROUND(E311*U311,2)</f>
        <v>0</v>
      </c>
      <c r="W311" s="224"/>
      <c r="X311" s="224" t="s">
        <v>153</v>
      </c>
      <c r="Y311" s="205"/>
      <c r="Z311" s="205"/>
      <c r="AA311" s="205"/>
      <c r="AB311" s="205"/>
      <c r="AC311" s="205"/>
      <c r="AD311" s="205"/>
      <c r="AE311" s="205"/>
      <c r="AF311" s="205"/>
      <c r="AG311" s="205" t="s">
        <v>365</v>
      </c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spans="1:60" outlineLevel="1" x14ac:dyDescent="0.2">
      <c r="A312" s="234">
        <v>114</v>
      </c>
      <c r="B312" s="235" t="s">
        <v>541</v>
      </c>
      <c r="C312" s="252" t="s">
        <v>542</v>
      </c>
      <c r="D312" s="236" t="s">
        <v>185</v>
      </c>
      <c r="E312" s="237">
        <v>4.2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9">
        <v>0</v>
      </c>
      <c r="O312" s="239">
        <f>ROUND(E312*N312,2)</f>
        <v>0</v>
      </c>
      <c r="P312" s="239">
        <v>0</v>
      </c>
      <c r="Q312" s="239">
        <f>ROUND(E312*P312,2)</f>
        <v>0</v>
      </c>
      <c r="R312" s="239" t="s">
        <v>206</v>
      </c>
      <c r="S312" s="239" t="s">
        <v>152</v>
      </c>
      <c r="T312" s="240" t="s">
        <v>177</v>
      </c>
      <c r="U312" s="224">
        <v>0</v>
      </c>
      <c r="V312" s="224">
        <f>ROUND(E312*U312,2)</f>
        <v>0</v>
      </c>
      <c r="W312" s="224"/>
      <c r="X312" s="224" t="s">
        <v>207</v>
      </c>
      <c r="Y312" s="205"/>
      <c r="Z312" s="205"/>
      <c r="AA312" s="205"/>
      <c r="AB312" s="205"/>
      <c r="AC312" s="205"/>
      <c r="AD312" s="205"/>
      <c r="AE312" s="205"/>
      <c r="AF312" s="205"/>
      <c r="AG312" s="205" t="s">
        <v>274</v>
      </c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spans="1:60" outlineLevel="1" x14ac:dyDescent="0.2">
      <c r="A313" s="222"/>
      <c r="B313" s="223"/>
      <c r="C313" s="253" t="s">
        <v>543</v>
      </c>
      <c r="D313" s="225"/>
      <c r="E313" s="226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05"/>
      <c r="Z313" s="205"/>
      <c r="AA313" s="205"/>
      <c r="AB313" s="205"/>
      <c r="AC313" s="205"/>
      <c r="AD313" s="205"/>
      <c r="AE313" s="205"/>
      <c r="AF313" s="205"/>
      <c r="AG313" s="205" t="s">
        <v>156</v>
      </c>
      <c r="AH313" s="205">
        <v>0</v>
      </c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spans="1:60" outlineLevel="1" x14ac:dyDescent="0.2">
      <c r="A314" s="222"/>
      <c r="B314" s="223"/>
      <c r="C314" s="253" t="s">
        <v>544</v>
      </c>
      <c r="D314" s="225"/>
      <c r="E314" s="226">
        <v>4.2</v>
      </c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05"/>
      <c r="Z314" s="205"/>
      <c r="AA314" s="205"/>
      <c r="AB314" s="205"/>
      <c r="AC314" s="205"/>
      <c r="AD314" s="205"/>
      <c r="AE314" s="205"/>
      <c r="AF314" s="205"/>
      <c r="AG314" s="205" t="s">
        <v>156</v>
      </c>
      <c r="AH314" s="205">
        <v>0</v>
      </c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spans="1:60" outlineLevel="1" x14ac:dyDescent="0.2">
      <c r="A315" s="234">
        <v>115</v>
      </c>
      <c r="B315" s="235" t="s">
        <v>545</v>
      </c>
      <c r="C315" s="252" t="s">
        <v>546</v>
      </c>
      <c r="D315" s="236" t="s">
        <v>185</v>
      </c>
      <c r="E315" s="237">
        <v>5.4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9">
        <v>0</v>
      </c>
      <c r="O315" s="239">
        <f>ROUND(E315*N315,2)</f>
        <v>0</v>
      </c>
      <c r="P315" s="239">
        <v>0</v>
      </c>
      <c r="Q315" s="239">
        <f>ROUND(E315*P315,2)</f>
        <v>0</v>
      </c>
      <c r="R315" s="239" t="s">
        <v>206</v>
      </c>
      <c r="S315" s="239" t="s">
        <v>152</v>
      </c>
      <c r="T315" s="240" t="s">
        <v>177</v>
      </c>
      <c r="U315" s="224">
        <v>0</v>
      </c>
      <c r="V315" s="224">
        <f>ROUND(E315*U315,2)</f>
        <v>0</v>
      </c>
      <c r="W315" s="224"/>
      <c r="X315" s="224" t="s">
        <v>207</v>
      </c>
      <c r="Y315" s="205"/>
      <c r="Z315" s="205"/>
      <c r="AA315" s="205"/>
      <c r="AB315" s="205"/>
      <c r="AC315" s="205"/>
      <c r="AD315" s="205"/>
      <c r="AE315" s="205"/>
      <c r="AF315" s="205"/>
      <c r="AG315" s="205" t="s">
        <v>274</v>
      </c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spans="1:60" outlineLevel="1" x14ac:dyDescent="0.2">
      <c r="A316" s="222"/>
      <c r="B316" s="223"/>
      <c r="C316" s="253" t="s">
        <v>547</v>
      </c>
      <c r="D316" s="225"/>
      <c r="E316" s="226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05"/>
      <c r="Z316" s="205"/>
      <c r="AA316" s="205"/>
      <c r="AB316" s="205"/>
      <c r="AC316" s="205"/>
      <c r="AD316" s="205"/>
      <c r="AE316" s="205"/>
      <c r="AF316" s="205"/>
      <c r="AG316" s="205" t="s">
        <v>156</v>
      </c>
      <c r="AH316" s="205">
        <v>0</v>
      </c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spans="1:60" outlineLevel="1" x14ac:dyDescent="0.2">
      <c r="A317" s="222"/>
      <c r="B317" s="223"/>
      <c r="C317" s="253" t="s">
        <v>548</v>
      </c>
      <c r="D317" s="225"/>
      <c r="E317" s="226">
        <v>5.4</v>
      </c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05"/>
      <c r="Z317" s="205"/>
      <c r="AA317" s="205"/>
      <c r="AB317" s="205"/>
      <c r="AC317" s="205"/>
      <c r="AD317" s="205"/>
      <c r="AE317" s="205"/>
      <c r="AF317" s="205"/>
      <c r="AG317" s="205" t="s">
        <v>156</v>
      </c>
      <c r="AH317" s="205">
        <v>0</v>
      </c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spans="1:60" ht="22.5" outlineLevel="1" x14ac:dyDescent="0.2">
      <c r="A318" s="241">
        <v>116</v>
      </c>
      <c r="B318" s="242" t="s">
        <v>549</v>
      </c>
      <c r="C318" s="254" t="s">
        <v>550</v>
      </c>
      <c r="D318" s="243" t="s">
        <v>166</v>
      </c>
      <c r="E318" s="244">
        <v>10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 t="s">
        <v>206</v>
      </c>
      <c r="S318" s="246" t="s">
        <v>152</v>
      </c>
      <c r="T318" s="247" t="s">
        <v>177</v>
      </c>
      <c r="U318" s="224">
        <v>0</v>
      </c>
      <c r="V318" s="224">
        <f>ROUND(E318*U318,2)</f>
        <v>0</v>
      </c>
      <c r="W318" s="224"/>
      <c r="X318" s="224" t="s">
        <v>207</v>
      </c>
      <c r="Y318" s="205"/>
      <c r="Z318" s="205"/>
      <c r="AA318" s="205"/>
      <c r="AB318" s="205"/>
      <c r="AC318" s="205"/>
      <c r="AD318" s="205"/>
      <c r="AE318" s="205"/>
      <c r="AF318" s="205"/>
      <c r="AG318" s="205" t="s">
        <v>274</v>
      </c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</row>
    <row r="319" spans="1:60" x14ac:dyDescent="0.2">
      <c r="A319" s="228" t="s">
        <v>147</v>
      </c>
      <c r="B319" s="229" t="s">
        <v>109</v>
      </c>
      <c r="C319" s="251" t="s">
        <v>110</v>
      </c>
      <c r="D319" s="230"/>
      <c r="E319" s="231"/>
      <c r="F319" s="232"/>
      <c r="G319" s="232">
        <f>SUMIF(AG320:AG327,"&lt;&gt;NOR",G320:G327)</f>
        <v>0</v>
      </c>
      <c r="H319" s="232"/>
      <c r="I319" s="232">
        <f>SUM(I320:I327)</f>
        <v>0</v>
      </c>
      <c r="J319" s="232"/>
      <c r="K319" s="232">
        <f>SUM(K320:K327)</f>
        <v>0</v>
      </c>
      <c r="L319" s="232"/>
      <c r="M319" s="232">
        <f>SUM(M320:M327)</f>
        <v>0</v>
      </c>
      <c r="N319" s="232"/>
      <c r="O319" s="232">
        <f>SUM(O320:O327)</f>
        <v>0</v>
      </c>
      <c r="P319" s="232"/>
      <c r="Q319" s="232">
        <f>SUM(Q320:Q327)</f>
        <v>0</v>
      </c>
      <c r="R319" s="232"/>
      <c r="S319" s="232"/>
      <c r="T319" s="233"/>
      <c r="U319" s="227"/>
      <c r="V319" s="227">
        <f>SUM(V320:V327)</f>
        <v>0</v>
      </c>
      <c r="W319" s="227"/>
      <c r="X319" s="227"/>
      <c r="AG319" t="s">
        <v>148</v>
      </c>
    </row>
    <row r="320" spans="1:60" outlineLevel="1" x14ac:dyDescent="0.2">
      <c r="A320" s="234">
        <v>117</v>
      </c>
      <c r="B320" s="235" t="s">
        <v>551</v>
      </c>
      <c r="C320" s="252" t="s">
        <v>552</v>
      </c>
      <c r="D320" s="236" t="s">
        <v>166</v>
      </c>
      <c r="E320" s="237">
        <v>2.8740000000000001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9">
        <v>0</v>
      </c>
      <c r="O320" s="239">
        <f>ROUND(E320*N320,2)</f>
        <v>0</v>
      </c>
      <c r="P320" s="239">
        <v>0</v>
      </c>
      <c r="Q320" s="239">
        <f>ROUND(E320*P320,2)</f>
        <v>0</v>
      </c>
      <c r="R320" s="239"/>
      <c r="S320" s="239" t="s">
        <v>152</v>
      </c>
      <c r="T320" s="240" t="s">
        <v>177</v>
      </c>
      <c r="U320" s="224">
        <v>0</v>
      </c>
      <c r="V320" s="224">
        <f>ROUND(E320*U320,2)</f>
        <v>0</v>
      </c>
      <c r="W320" s="224"/>
      <c r="X320" s="224" t="s">
        <v>153</v>
      </c>
      <c r="Y320" s="205"/>
      <c r="Z320" s="205"/>
      <c r="AA320" s="205"/>
      <c r="AB320" s="205"/>
      <c r="AC320" s="205"/>
      <c r="AD320" s="205"/>
      <c r="AE320" s="205"/>
      <c r="AF320" s="205"/>
      <c r="AG320" s="205" t="s">
        <v>365</v>
      </c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spans="1:60" outlineLevel="1" x14ac:dyDescent="0.2">
      <c r="A321" s="222"/>
      <c r="B321" s="223"/>
      <c r="C321" s="253" t="s">
        <v>553</v>
      </c>
      <c r="D321" s="225"/>
      <c r="E321" s="226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05"/>
      <c r="Z321" s="205"/>
      <c r="AA321" s="205"/>
      <c r="AB321" s="205"/>
      <c r="AC321" s="205"/>
      <c r="AD321" s="205"/>
      <c r="AE321" s="205"/>
      <c r="AF321" s="205"/>
      <c r="AG321" s="205" t="s">
        <v>156</v>
      </c>
      <c r="AH321" s="205">
        <v>0</v>
      </c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spans="1:60" ht="22.5" outlineLevel="1" x14ac:dyDescent="0.2">
      <c r="A322" s="222"/>
      <c r="B322" s="223"/>
      <c r="C322" s="253" t="s">
        <v>554</v>
      </c>
      <c r="D322" s="225"/>
      <c r="E322" s="226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05"/>
      <c r="Z322" s="205"/>
      <c r="AA322" s="205"/>
      <c r="AB322" s="205"/>
      <c r="AC322" s="205"/>
      <c r="AD322" s="205"/>
      <c r="AE322" s="205"/>
      <c r="AF322" s="205"/>
      <c r="AG322" s="205" t="s">
        <v>156</v>
      </c>
      <c r="AH322" s="205">
        <v>0</v>
      </c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spans="1:60" outlineLevel="1" x14ac:dyDescent="0.2">
      <c r="A323" s="222"/>
      <c r="B323" s="223"/>
      <c r="C323" s="253" t="s">
        <v>555</v>
      </c>
      <c r="D323" s="225"/>
      <c r="E323" s="226">
        <v>2.8740000000000001</v>
      </c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05"/>
      <c r="Z323" s="205"/>
      <c r="AA323" s="205"/>
      <c r="AB323" s="205"/>
      <c r="AC323" s="205"/>
      <c r="AD323" s="205"/>
      <c r="AE323" s="205"/>
      <c r="AF323" s="205"/>
      <c r="AG323" s="205" t="s">
        <v>156</v>
      </c>
      <c r="AH323" s="205">
        <v>0</v>
      </c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spans="1:60" outlineLevel="1" x14ac:dyDescent="0.2">
      <c r="A324" s="234">
        <v>118</v>
      </c>
      <c r="B324" s="235" t="s">
        <v>556</v>
      </c>
      <c r="C324" s="252" t="s">
        <v>557</v>
      </c>
      <c r="D324" s="236" t="s">
        <v>166</v>
      </c>
      <c r="E324" s="237">
        <v>112.7782</v>
      </c>
      <c r="F324" s="238"/>
      <c r="G324" s="239">
        <f>ROUND(E324*F324,2)</f>
        <v>0</v>
      </c>
      <c r="H324" s="238"/>
      <c r="I324" s="239">
        <f>ROUND(E324*H324,2)</f>
        <v>0</v>
      </c>
      <c r="J324" s="238"/>
      <c r="K324" s="239">
        <f>ROUND(E324*J324,2)</f>
        <v>0</v>
      </c>
      <c r="L324" s="239">
        <v>21</v>
      </c>
      <c r="M324" s="239">
        <f>G324*(1+L324/100)</f>
        <v>0</v>
      </c>
      <c r="N324" s="239">
        <v>0</v>
      </c>
      <c r="O324" s="239">
        <f>ROUND(E324*N324,2)</f>
        <v>0</v>
      </c>
      <c r="P324" s="239">
        <v>0</v>
      </c>
      <c r="Q324" s="239">
        <f>ROUND(E324*P324,2)</f>
        <v>0</v>
      </c>
      <c r="R324" s="239"/>
      <c r="S324" s="239" t="s">
        <v>152</v>
      </c>
      <c r="T324" s="240" t="s">
        <v>177</v>
      </c>
      <c r="U324" s="224">
        <v>0</v>
      </c>
      <c r="V324" s="224">
        <f>ROUND(E324*U324,2)</f>
        <v>0</v>
      </c>
      <c r="W324" s="224"/>
      <c r="X324" s="224" t="s">
        <v>153</v>
      </c>
      <c r="Y324" s="205"/>
      <c r="Z324" s="205"/>
      <c r="AA324" s="205"/>
      <c r="AB324" s="205"/>
      <c r="AC324" s="205"/>
      <c r="AD324" s="205"/>
      <c r="AE324" s="205"/>
      <c r="AF324" s="205"/>
      <c r="AG324" s="205" t="s">
        <v>365</v>
      </c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spans="1:60" ht="22.5" outlineLevel="1" x14ac:dyDescent="0.2">
      <c r="A325" s="222"/>
      <c r="B325" s="223"/>
      <c r="C325" s="253" t="s">
        <v>558</v>
      </c>
      <c r="D325" s="225"/>
      <c r="E325" s="226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05"/>
      <c r="Z325" s="205"/>
      <c r="AA325" s="205"/>
      <c r="AB325" s="205"/>
      <c r="AC325" s="205"/>
      <c r="AD325" s="205"/>
      <c r="AE325" s="205"/>
      <c r="AF325" s="205"/>
      <c r="AG325" s="205" t="s">
        <v>156</v>
      </c>
      <c r="AH325" s="205">
        <v>0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spans="1:60" ht="22.5" outlineLevel="1" x14ac:dyDescent="0.2">
      <c r="A326" s="222"/>
      <c r="B326" s="223"/>
      <c r="C326" s="253" t="s">
        <v>559</v>
      </c>
      <c r="D326" s="225"/>
      <c r="E326" s="226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05"/>
      <c r="Z326" s="205"/>
      <c r="AA326" s="205"/>
      <c r="AB326" s="205"/>
      <c r="AC326" s="205"/>
      <c r="AD326" s="205"/>
      <c r="AE326" s="205"/>
      <c r="AF326" s="205"/>
      <c r="AG326" s="205" t="s">
        <v>156</v>
      </c>
      <c r="AH326" s="205">
        <v>0</v>
      </c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spans="1:60" outlineLevel="1" x14ac:dyDescent="0.2">
      <c r="A327" s="222"/>
      <c r="B327" s="223"/>
      <c r="C327" s="253" t="s">
        <v>560</v>
      </c>
      <c r="D327" s="225"/>
      <c r="E327" s="226">
        <v>112.7782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05"/>
      <c r="Z327" s="205"/>
      <c r="AA327" s="205"/>
      <c r="AB327" s="205"/>
      <c r="AC327" s="205"/>
      <c r="AD327" s="205"/>
      <c r="AE327" s="205"/>
      <c r="AF327" s="205"/>
      <c r="AG327" s="205" t="s">
        <v>156</v>
      </c>
      <c r="AH327" s="205">
        <v>0</v>
      </c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spans="1:60" x14ac:dyDescent="0.2">
      <c r="A328" s="228" t="s">
        <v>147</v>
      </c>
      <c r="B328" s="229" t="s">
        <v>111</v>
      </c>
      <c r="C328" s="251" t="s">
        <v>112</v>
      </c>
      <c r="D328" s="230"/>
      <c r="E328" s="231"/>
      <c r="F328" s="232"/>
      <c r="G328" s="232">
        <f>SUMIF(AG329:AG337,"&lt;&gt;NOR",G329:G337)</f>
        <v>0</v>
      </c>
      <c r="H328" s="232"/>
      <c r="I328" s="232">
        <f>SUM(I329:I337)</f>
        <v>0</v>
      </c>
      <c r="J328" s="232"/>
      <c r="K328" s="232">
        <f>SUM(K329:K337)</f>
        <v>0</v>
      </c>
      <c r="L328" s="232"/>
      <c r="M328" s="232">
        <f>SUM(M329:M337)</f>
        <v>0</v>
      </c>
      <c r="N328" s="232"/>
      <c r="O328" s="232">
        <f>SUM(O329:O337)</f>
        <v>0</v>
      </c>
      <c r="P328" s="232"/>
      <c r="Q328" s="232">
        <f>SUM(Q329:Q337)</f>
        <v>0</v>
      </c>
      <c r="R328" s="232"/>
      <c r="S328" s="232"/>
      <c r="T328" s="233"/>
      <c r="U328" s="227"/>
      <c r="V328" s="227">
        <f>SUM(V329:V337)</f>
        <v>0</v>
      </c>
      <c r="W328" s="227"/>
      <c r="X328" s="227"/>
      <c r="AG328" t="s">
        <v>148</v>
      </c>
    </row>
    <row r="329" spans="1:60" outlineLevel="1" x14ac:dyDescent="0.2">
      <c r="A329" s="234">
        <v>119</v>
      </c>
      <c r="B329" s="235" t="s">
        <v>561</v>
      </c>
      <c r="C329" s="252" t="s">
        <v>562</v>
      </c>
      <c r="D329" s="236" t="s">
        <v>166</v>
      </c>
      <c r="E329" s="237">
        <v>353.69920000000002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9">
        <v>0</v>
      </c>
      <c r="O329" s="239">
        <f>ROUND(E329*N329,2)</f>
        <v>0</v>
      </c>
      <c r="P329" s="239">
        <v>0</v>
      </c>
      <c r="Q329" s="239">
        <f>ROUND(E329*P329,2)</f>
        <v>0</v>
      </c>
      <c r="R329" s="239"/>
      <c r="S329" s="239" t="s">
        <v>152</v>
      </c>
      <c r="T329" s="240" t="s">
        <v>177</v>
      </c>
      <c r="U329" s="224">
        <v>0</v>
      </c>
      <c r="V329" s="224">
        <f>ROUND(E329*U329,2)</f>
        <v>0</v>
      </c>
      <c r="W329" s="224"/>
      <c r="X329" s="224" t="s">
        <v>153</v>
      </c>
      <c r="Y329" s="205"/>
      <c r="Z329" s="205"/>
      <c r="AA329" s="205"/>
      <c r="AB329" s="205"/>
      <c r="AC329" s="205"/>
      <c r="AD329" s="205"/>
      <c r="AE329" s="205"/>
      <c r="AF329" s="205"/>
      <c r="AG329" s="205" t="s">
        <v>365</v>
      </c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spans="1:60" outlineLevel="1" x14ac:dyDescent="0.2">
      <c r="A330" s="222"/>
      <c r="B330" s="223"/>
      <c r="C330" s="253" t="s">
        <v>563</v>
      </c>
      <c r="D330" s="225"/>
      <c r="E330" s="226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05"/>
      <c r="Z330" s="205"/>
      <c r="AA330" s="205"/>
      <c r="AB330" s="205"/>
      <c r="AC330" s="205"/>
      <c r="AD330" s="205"/>
      <c r="AE330" s="205"/>
      <c r="AF330" s="205"/>
      <c r="AG330" s="205" t="s">
        <v>156</v>
      </c>
      <c r="AH330" s="205">
        <v>0</v>
      </c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spans="1:60" outlineLevel="1" x14ac:dyDescent="0.2">
      <c r="A331" s="222"/>
      <c r="B331" s="223"/>
      <c r="C331" s="253" t="s">
        <v>564</v>
      </c>
      <c r="D331" s="225"/>
      <c r="E331" s="226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05"/>
      <c r="Z331" s="205"/>
      <c r="AA331" s="205"/>
      <c r="AB331" s="205"/>
      <c r="AC331" s="205"/>
      <c r="AD331" s="205"/>
      <c r="AE331" s="205"/>
      <c r="AF331" s="205"/>
      <c r="AG331" s="205" t="s">
        <v>156</v>
      </c>
      <c r="AH331" s="205">
        <v>0</v>
      </c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spans="1:60" outlineLevel="1" x14ac:dyDescent="0.2">
      <c r="A332" s="222"/>
      <c r="B332" s="223"/>
      <c r="C332" s="253" t="s">
        <v>565</v>
      </c>
      <c r="D332" s="225"/>
      <c r="E332" s="226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05"/>
      <c r="Z332" s="205"/>
      <c r="AA332" s="205"/>
      <c r="AB332" s="205"/>
      <c r="AC332" s="205"/>
      <c r="AD332" s="205"/>
      <c r="AE332" s="205"/>
      <c r="AF332" s="205"/>
      <c r="AG332" s="205" t="s">
        <v>156</v>
      </c>
      <c r="AH332" s="205">
        <v>0</v>
      </c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spans="1:60" outlineLevel="1" x14ac:dyDescent="0.2">
      <c r="A333" s="222"/>
      <c r="B333" s="223"/>
      <c r="C333" s="253" t="s">
        <v>566</v>
      </c>
      <c r="D333" s="225"/>
      <c r="E333" s="226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05"/>
      <c r="Z333" s="205"/>
      <c r="AA333" s="205"/>
      <c r="AB333" s="205"/>
      <c r="AC333" s="205"/>
      <c r="AD333" s="205"/>
      <c r="AE333" s="205"/>
      <c r="AF333" s="205"/>
      <c r="AG333" s="205" t="s">
        <v>156</v>
      </c>
      <c r="AH333" s="205">
        <v>0</v>
      </c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spans="1:60" outlineLevel="1" x14ac:dyDescent="0.2">
      <c r="A334" s="222"/>
      <c r="B334" s="223"/>
      <c r="C334" s="253" t="s">
        <v>567</v>
      </c>
      <c r="D334" s="225"/>
      <c r="E334" s="226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05"/>
      <c r="Z334" s="205"/>
      <c r="AA334" s="205"/>
      <c r="AB334" s="205"/>
      <c r="AC334" s="205"/>
      <c r="AD334" s="205"/>
      <c r="AE334" s="205"/>
      <c r="AF334" s="205"/>
      <c r="AG334" s="205" t="s">
        <v>156</v>
      </c>
      <c r="AH334" s="205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spans="1:60" outlineLevel="1" x14ac:dyDescent="0.2">
      <c r="A335" s="222"/>
      <c r="B335" s="223"/>
      <c r="C335" s="253" t="s">
        <v>568</v>
      </c>
      <c r="D335" s="225"/>
      <c r="E335" s="226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05"/>
      <c r="Z335" s="205"/>
      <c r="AA335" s="205"/>
      <c r="AB335" s="205"/>
      <c r="AC335" s="205"/>
      <c r="AD335" s="205"/>
      <c r="AE335" s="205"/>
      <c r="AF335" s="205"/>
      <c r="AG335" s="205" t="s">
        <v>156</v>
      </c>
      <c r="AH335" s="205">
        <v>0</v>
      </c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spans="1:60" outlineLevel="1" x14ac:dyDescent="0.2">
      <c r="A336" s="222"/>
      <c r="B336" s="223"/>
      <c r="C336" s="253" t="s">
        <v>569</v>
      </c>
      <c r="D336" s="225"/>
      <c r="E336" s="226">
        <v>353.69920000000002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05"/>
      <c r="Z336" s="205"/>
      <c r="AA336" s="205"/>
      <c r="AB336" s="205"/>
      <c r="AC336" s="205"/>
      <c r="AD336" s="205"/>
      <c r="AE336" s="205"/>
      <c r="AF336" s="205"/>
      <c r="AG336" s="205" t="s">
        <v>156</v>
      </c>
      <c r="AH336" s="205">
        <v>0</v>
      </c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spans="1:60" outlineLevel="1" x14ac:dyDescent="0.2">
      <c r="A337" s="241">
        <v>120</v>
      </c>
      <c r="B337" s="242" t="s">
        <v>570</v>
      </c>
      <c r="C337" s="254" t="s">
        <v>571</v>
      </c>
      <c r="D337" s="243" t="s">
        <v>166</v>
      </c>
      <c r="E337" s="244">
        <v>353.69920000000002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0</v>
      </c>
      <c r="Q337" s="246">
        <f>ROUND(E337*P337,2)</f>
        <v>0</v>
      </c>
      <c r="R337" s="246"/>
      <c r="S337" s="246" t="s">
        <v>152</v>
      </c>
      <c r="T337" s="247" t="s">
        <v>177</v>
      </c>
      <c r="U337" s="224">
        <v>0</v>
      </c>
      <c r="V337" s="224">
        <f>ROUND(E337*U337,2)</f>
        <v>0</v>
      </c>
      <c r="W337" s="224"/>
      <c r="X337" s="224" t="s">
        <v>153</v>
      </c>
      <c r="Y337" s="205"/>
      <c r="Z337" s="205"/>
      <c r="AA337" s="205"/>
      <c r="AB337" s="205"/>
      <c r="AC337" s="205"/>
      <c r="AD337" s="205"/>
      <c r="AE337" s="205"/>
      <c r="AF337" s="205"/>
      <c r="AG337" s="205" t="s">
        <v>365</v>
      </c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spans="1:60" x14ac:dyDescent="0.2">
      <c r="A338" s="228" t="s">
        <v>147</v>
      </c>
      <c r="B338" s="229" t="s">
        <v>113</v>
      </c>
      <c r="C338" s="251" t="s">
        <v>114</v>
      </c>
      <c r="D338" s="230"/>
      <c r="E338" s="231"/>
      <c r="F338" s="232"/>
      <c r="G338" s="232">
        <f>SUMIF(AG339:AG354,"&lt;&gt;NOR",G339:G354)</f>
        <v>0</v>
      </c>
      <c r="H338" s="232"/>
      <c r="I338" s="232">
        <f>SUM(I339:I354)</f>
        <v>0</v>
      </c>
      <c r="J338" s="232"/>
      <c r="K338" s="232">
        <f>SUM(K339:K354)</f>
        <v>0</v>
      </c>
      <c r="L338" s="232"/>
      <c r="M338" s="232">
        <f>SUM(M339:M354)</f>
        <v>0</v>
      </c>
      <c r="N338" s="232"/>
      <c r="O338" s="232">
        <f>SUM(O339:O354)</f>
        <v>0</v>
      </c>
      <c r="P338" s="232"/>
      <c r="Q338" s="232">
        <f>SUM(Q339:Q354)</f>
        <v>0</v>
      </c>
      <c r="R338" s="232"/>
      <c r="S338" s="232"/>
      <c r="T338" s="233"/>
      <c r="U338" s="227"/>
      <c r="V338" s="227">
        <f>SUM(V339:V354)</f>
        <v>0</v>
      </c>
      <c r="W338" s="227"/>
      <c r="X338" s="227"/>
      <c r="AG338" t="s">
        <v>148</v>
      </c>
    </row>
    <row r="339" spans="1:60" outlineLevel="1" x14ac:dyDescent="0.2">
      <c r="A339" s="234">
        <v>121</v>
      </c>
      <c r="B339" s="235" t="s">
        <v>572</v>
      </c>
      <c r="C339" s="252" t="s">
        <v>573</v>
      </c>
      <c r="D339" s="236" t="s">
        <v>166</v>
      </c>
      <c r="E339" s="237">
        <v>39.816000000000003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9">
        <v>0</v>
      </c>
      <c r="O339" s="239">
        <f>ROUND(E339*N339,2)</f>
        <v>0</v>
      </c>
      <c r="P339" s="239">
        <v>0</v>
      </c>
      <c r="Q339" s="239">
        <f>ROUND(E339*P339,2)</f>
        <v>0</v>
      </c>
      <c r="R339" s="239"/>
      <c r="S339" s="239" t="s">
        <v>152</v>
      </c>
      <c r="T339" s="240" t="s">
        <v>177</v>
      </c>
      <c r="U339" s="224">
        <v>0</v>
      </c>
      <c r="V339" s="224">
        <f>ROUND(E339*U339,2)</f>
        <v>0</v>
      </c>
      <c r="W339" s="224"/>
      <c r="X339" s="224" t="s">
        <v>153</v>
      </c>
      <c r="Y339" s="205"/>
      <c r="Z339" s="205"/>
      <c r="AA339" s="205"/>
      <c r="AB339" s="205"/>
      <c r="AC339" s="205"/>
      <c r="AD339" s="205"/>
      <c r="AE339" s="205"/>
      <c r="AF339" s="205"/>
      <c r="AG339" s="205" t="s">
        <v>365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spans="1:60" outlineLevel="1" x14ac:dyDescent="0.2">
      <c r="A340" s="222"/>
      <c r="B340" s="223"/>
      <c r="C340" s="253" t="s">
        <v>574</v>
      </c>
      <c r="D340" s="225"/>
      <c r="E340" s="226">
        <v>17.28</v>
      </c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05"/>
      <c r="Z340" s="205"/>
      <c r="AA340" s="205"/>
      <c r="AB340" s="205"/>
      <c r="AC340" s="205"/>
      <c r="AD340" s="205"/>
      <c r="AE340" s="205"/>
      <c r="AF340" s="205"/>
      <c r="AG340" s="205" t="s">
        <v>156</v>
      </c>
      <c r="AH340" s="205">
        <v>0</v>
      </c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spans="1:60" outlineLevel="1" x14ac:dyDescent="0.2">
      <c r="A341" s="222"/>
      <c r="B341" s="223"/>
      <c r="C341" s="253" t="s">
        <v>227</v>
      </c>
      <c r="D341" s="225"/>
      <c r="E341" s="226">
        <v>14.976000000000001</v>
      </c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05"/>
      <c r="Z341" s="205"/>
      <c r="AA341" s="205"/>
      <c r="AB341" s="205"/>
      <c r="AC341" s="205"/>
      <c r="AD341" s="205"/>
      <c r="AE341" s="205"/>
      <c r="AF341" s="205"/>
      <c r="AG341" s="205" t="s">
        <v>156</v>
      </c>
      <c r="AH341" s="205">
        <v>0</v>
      </c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spans="1:60" outlineLevel="1" x14ac:dyDescent="0.2">
      <c r="A342" s="222"/>
      <c r="B342" s="223"/>
      <c r="C342" s="253" t="s">
        <v>575</v>
      </c>
      <c r="D342" s="225"/>
      <c r="E342" s="226">
        <v>7.56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05"/>
      <c r="Z342" s="205"/>
      <c r="AA342" s="205"/>
      <c r="AB342" s="205"/>
      <c r="AC342" s="205"/>
      <c r="AD342" s="205"/>
      <c r="AE342" s="205"/>
      <c r="AF342" s="205"/>
      <c r="AG342" s="205" t="s">
        <v>156</v>
      </c>
      <c r="AH342" s="205">
        <v>0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spans="1:60" outlineLevel="1" x14ac:dyDescent="0.2">
      <c r="A343" s="234">
        <v>122</v>
      </c>
      <c r="B343" s="235" t="s">
        <v>576</v>
      </c>
      <c r="C343" s="252" t="s">
        <v>577</v>
      </c>
      <c r="D343" s="236" t="s">
        <v>166</v>
      </c>
      <c r="E343" s="237">
        <v>41.756300000000003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9">
        <v>0</v>
      </c>
      <c r="O343" s="239">
        <f>ROUND(E343*N343,2)</f>
        <v>0</v>
      </c>
      <c r="P343" s="239">
        <v>0</v>
      </c>
      <c r="Q343" s="239">
        <f>ROUND(E343*P343,2)</f>
        <v>0</v>
      </c>
      <c r="R343" s="239"/>
      <c r="S343" s="239" t="s">
        <v>152</v>
      </c>
      <c r="T343" s="240" t="s">
        <v>177</v>
      </c>
      <c r="U343" s="224">
        <v>0</v>
      </c>
      <c r="V343" s="224">
        <f>ROUND(E343*U343,2)</f>
        <v>0</v>
      </c>
      <c r="W343" s="224"/>
      <c r="X343" s="224" t="s">
        <v>153</v>
      </c>
      <c r="Y343" s="205"/>
      <c r="Z343" s="205"/>
      <c r="AA343" s="205"/>
      <c r="AB343" s="205"/>
      <c r="AC343" s="205"/>
      <c r="AD343" s="205"/>
      <c r="AE343" s="205"/>
      <c r="AF343" s="205"/>
      <c r="AG343" s="205" t="s">
        <v>365</v>
      </c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spans="1:60" outlineLevel="1" x14ac:dyDescent="0.2">
      <c r="A344" s="222"/>
      <c r="B344" s="223"/>
      <c r="C344" s="253" t="s">
        <v>226</v>
      </c>
      <c r="D344" s="225"/>
      <c r="E344" s="226">
        <v>17.28</v>
      </c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05"/>
      <c r="Z344" s="205"/>
      <c r="AA344" s="205"/>
      <c r="AB344" s="205"/>
      <c r="AC344" s="205"/>
      <c r="AD344" s="205"/>
      <c r="AE344" s="205"/>
      <c r="AF344" s="205"/>
      <c r="AG344" s="205" t="s">
        <v>156</v>
      </c>
      <c r="AH344" s="205">
        <v>0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spans="1:60" outlineLevel="1" x14ac:dyDescent="0.2">
      <c r="A345" s="222"/>
      <c r="B345" s="223"/>
      <c r="C345" s="253" t="s">
        <v>227</v>
      </c>
      <c r="D345" s="225"/>
      <c r="E345" s="226">
        <v>14.976000000000001</v>
      </c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05"/>
      <c r="Z345" s="205"/>
      <c r="AA345" s="205"/>
      <c r="AB345" s="205"/>
      <c r="AC345" s="205"/>
      <c r="AD345" s="205"/>
      <c r="AE345" s="205"/>
      <c r="AF345" s="205"/>
      <c r="AG345" s="205" t="s">
        <v>156</v>
      </c>
      <c r="AH345" s="205">
        <v>0</v>
      </c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spans="1:60" outlineLevel="1" x14ac:dyDescent="0.2">
      <c r="A346" s="222"/>
      <c r="B346" s="223"/>
      <c r="C346" s="253" t="s">
        <v>228</v>
      </c>
      <c r="D346" s="225"/>
      <c r="E346" s="226">
        <v>2.4127999999999998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05"/>
      <c r="Z346" s="205"/>
      <c r="AA346" s="205"/>
      <c r="AB346" s="205"/>
      <c r="AC346" s="205"/>
      <c r="AD346" s="205"/>
      <c r="AE346" s="205"/>
      <c r="AF346" s="205"/>
      <c r="AG346" s="205" t="s">
        <v>156</v>
      </c>
      <c r="AH346" s="205">
        <v>0</v>
      </c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spans="1:60" outlineLevel="1" x14ac:dyDescent="0.2">
      <c r="A347" s="222"/>
      <c r="B347" s="223"/>
      <c r="C347" s="253" t="s">
        <v>578</v>
      </c>
      <c r="D347" s="225"/>
      <c r="E347" s="226">
        <v>7.0875000000000004</v>
      </c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05"/>
      <c r="Z347" s="205"/>
      <c r="AA347" s="205"/>
      <c r="AB347" s="205"/>
      <c r="AC347" s="205"/>
      <c r="AD347" s="205"/>
      <c r="AE347" s="205"/>
      <c r="AF347" s="205"/>
      <c r="AG347" s="205" t="s">
        <v>156</v>
      </c>
      <c r="AH347" s="205">
        <v>0</v>
      </c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spans="1:60" outlineLevel="1" x14ac:dyDescent="0.2">
      <c r="A348" s="241">
        <v>123</v>
      </c>
      <c r="B348" s="242" t="s">
        <v>579</v>
      </c>
      <c r="C348" s="254" t="s">
        <v>580</v>
      </c>
      <c r="D348" s="243" t="s">
        <v>199</v>
      </c>
      <c r="E348" s="244">
        <v>8.0140000000000003E-2</v>
      </c>
      <c r="F348" s="245"/>
      <c r="G348" s="246">
        <f>ROUND(E348*F348,2)</f>
        <v>0</v>
      </c>
      <c r="H348" s="245"/>
      <c r="I348" s="246">
        <f>ROUND(E348*H348,2)</f>
        <v>0</v>
      </c>
      <c r="J348" s="245"/>
      <c r="K348" s="246">
        <f>ROUND(E348*J348,2)</f>
        <v>0</v>
      </c>
      <c r="L348" s="246">
        <v>21</v>
      </c>
      <c r="M348" s="246">
        <f>G348*(1+L348/100)</f>
        <v>0</v>
      </c>
      <c r="N348" s="246">
        <v>0</v>
      </c>
      <c r="O348" s="246">
        <f>ROUND(E348*N348,2)</f>
        <v>0</v>
      </c>
      <c r="P348" s="246">
        <v>0</v>
      </c>
      <c r="Q348" s="246">
        <f>ROUND(E348*P348,2)</f>
        <v>0</v>
      </c>
      <c r="R348" s="246"/>
      <c r="S348" s="246" t="s">
        <v>152</v>
      </c>
      <c r="T348" s="247" t="s">
        <v>177</v>
      </c>
      <c r="U348" s="224">
        <v>0</v>
      </c>
      <c r="V348" s="224">
        <f>ROUND(E348*U348,2)</f>
        <v>0</v>
      </c>
      <c r="W348" s="224"/>
      <c r="X348" s="224" t="s">
        <v>153</v>
      </c>
      <c r="Y348" s="205"/>
      <c r="Z348" s="205"/>
      <c r="AA348" s="205"/>
      <c r="AB348" s="205"/>
      <c r="AC348" s="205"/>
      <c r="AD348" s="205"/>
      <c r="AE348" s="205"/>
      <c r="AF348" s="205"/>
      <c r="AG348" s="205" t="s">
        <v>365</v>
      </c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spans="1:60" outlineLevel="1" x14ac:dyDescent="0.2">
      <c r="A349" s="234">
        <v>124</v>
      </c>
      <c r="B349" s="235" t="s">
        <v>581</v>
      </c>
      <c r="C349" s="252" t="s">
        <v>582</v>
      </c>
      <c r="D349" s="236" t="s">
        <v>166</v>
      </c>
      <c r="E349" s="237">
        <v>41.756300000000003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9">
        <v>0</v>
      </c>
      <c r="O349" s="239">
        <f>ROUND(E349*N349,2)</f>
        <v>0</v>
      </c>
      <c r="P349" s="239">
        <v>0</v>
      </c>
      <c r="Q349" s="239">
        <f>ROUND(E349*P349,2)</f>
        <v>0</v>
      </c>
      <c r="R349" s="239" t="s">
        <v>206</v>
      </c>
      <c r="S349" s="239" t="s">
        <v>152</v>
      </c>
      <c r="T349" s="240" t="s">
        <v>177</v>
      </c>
      <c r="U349" s="224">
        <v>0</v>
      </c>
      <c r="V349" s="224">
        <f>ROUND(E349*U349,2)</f>
        <v>0</v>
      </c>
      <c r="W349" s="224"/>
      <c r="X349" s="224" t="s">
        <v>207</v>
      </c>
      <c r="Y349" s="205"/>
      <c r="Z349" s="205"/>
      <c r="AA349" s="205"/>
      <c r="AB349" s="205"/>
      <c r="AC349" s="205"/>
      <c r="AD349" s="205"/>
      <c r="AE349" s="205"/>
      <c r="AF349" s="205"/>
      <c r="AG349" s="205" t="s">
        <v>274</v>
      </c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spans="1:60" outlineLevel="1" x14ac:dyDescent="0.2">
      <c r="A350" s="222"/>
      <c r="B350" s="223"/>
      <c r="C350" s="253" t="s">
        <v>226</v>
      </c>
      <c r="D350" s="225"/>
      <c r="E350" s="226">
        <v>17.28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05"/>
      <c r="Z350" s="205"/>
      <c r="AA350" s="205"/>
      <c r="AB350" s="205"/>
      <c r="AC350" s="205"/>
      <c r="AD350" s="205"/>
      <c r="AE350" s="205"/>
      <c r="AF350" s="205"/>
      <c r="AG350" s="205" t="s">
        <v>156</v>
      </c>
      <c r="AH350" s="205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spans="1:60" outlineLevel="1" x14ac:dyDescent="0.2">
      <c r="A351" s="222"/>
      <c r="B351" s="223"/>
      <c r="C351" s="253" t="s">
        <v>227</v>
      </c>
      <c r="D351" s="225"/>
      <c r="E351" s="226">
        <v>14.976000000000001</v>
      </c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05"/>
      <c r="Z351" s="205"/>
      <c r="AA351" s="205"/>
      <c r="AB351" s="205"/>
      <c r="AC351" s="205"/>
      <c r="AD351" s="205"/>
      <c r="AE351" s="205"/>
      <c r="AF351" s="205"/>
      <c r="AG351" s="205" t="s">
        <v>156</v>
      </c>
      <c r="AH351" s="205">
        <v>0</v>
      </c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spans="1:60" outlineLevel="1" x14ac:dyDescent="0.2">
      <c r="A352" s="222"/>
      <c r="B352" s="223"/>
      <c r="C352" s="253" t="s">
        <v>228</v>
      </c>
      <c r="D352" s="225"/>
      <c r="E352" s="226">
        <v>2.4127999999999998</v>
      </c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05"/>
      <c r="Z352" s="205"/>
      <c r="AA352" s="205"/>
      <c r="AB352" s="205"/>
      <c r="AC352" s="205"/>
      <c r="AD352" s="205"/>
      <c r="AE352" s="205"/>
      <c r="AF352" s="205"/>
      <c r="AG352" s="205" t="s">
        <v>156</v>
      </c>
      <c r="AH352" s="205">
        <v>0</v>
      </c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spans="1:60" outlineLevel="1" x14ac:dyDescent="0.2">
      <c r="A353" s="222"/>
      <c r="B353" s="223"/>
      <c r="C353" s="253" t="s">
        <v>578</v>
      </c>
      <c r="D353" s="225"/>
      <c r="E353" s="226">
        <v>7.0875000000000004</v>
      </c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05"/>
      <c r="Z353" s="205"/>
      <c r="AA353" s="205"/>
      <c r="AB353" s="205"/>
      <c r="AC353" s="205"/>
      <c r="AD353" s="205"/>
      <c r="AE353" s="205"/>
      <c r="AF353" s="205"/>
      <c r="AG353" s="205" t="s">
        <v>156</v>
      </c>
      <c r="AH353" s="205">
        <v>0</v>
      </c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spans="1:60" ht="22.5" outlineLevel="1" x14ac:dyDescent="0.2">
      <c r="A354" s="241">
        <v>125</v>
      </c>
      <c r="B354" s="242" t="s">
        <v>583</v>
      </c>
      <c r="C354" s="254" t="s">
        <v>584</v>
      </c>
      <c r="D354" s="243" t="s">
        <v>176</v>
      </c>
      <c r="E354" s="244">
        <v>7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6">
        <v>0</v>
      </c>
      <c r="O354" s="246">
        <f>ROUND(E354*N354,2)</f>
        <v>0</v>
      </c>
      <c r="P354" s="246">
        <v>0</v>
      </c>
      <c r="Q354" s="246">
        <f>ROUND(E354*P354,2)</f>
        <v>0</v>
      </c>
      <c r="R354" s="246" t="s">
        <v>206</v>
      </c>
      <c r="S354" s="246" t="s">
        <v>152</v>
      </c>
      <c r="T354" s="247" t="s">
        <v>177</v>
      </c>
      <c r="U354" s="224">
        <v>0</v>
      </c>
      <c r="V354" s="224">
        <f>ROUND(E354*U354,2)</f>
        <v>0</v>
      </c>
      <c r="W354" s="224"/>
      <c r="X354" s="224" t="s">
        <v>207</v>
      </c>
      <c r="Y354" s="205"/>
      <c r="Z354" s="205"/>
      <c r="AA354" s="205"/>
      <c r="AB354" s="205"/>
      <c r="AC354" s="205"/>
      <c r="AD354" s="205"/>
      <c r="AE354" s="205"/>
      <c r="AF354" s="205"/>
      <c r="AG354" s="205" t="s">
        <v>274</v>
      </c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spans="1:60" x14ac:dyDescent="0.2">
      <c r="A355" s="228" t="s">
        <v>147</v>
      </c>
      <c r="B355" s="229" t="s">
        <v>117</v>
      </c>
      <c r="C355" s="251" t="s">
        <v>118</v>
      </c>
      <c r="D355" s="230"/>
      <c r="E355" s="231"/>
      <c r="F355" s="232"/>
      <c r="G355" s="232">
        <f>SUMIF(AG356:AG363,"&lt;&gt;NOR",G356:G363)</f>
        <v>0</v>
      </c>
      <c r="H355" s="232"/>
      <c r="I355" s="232">
        <f>SUM(I356:I363)</f>
        <v>0</v>
      </c>
      <c r="J355" s="232"/>
      <c r="K355" s="232">
        <f>SUM(K356:K363)</f>
        <v>0</v>
      </c>
      <c r="L355" s="232"/>
      <c r="M355" s="232">
        <f>SUM(M356:M363)</f>
        <v>0</v>
      </c>
      <c r="N355" s="232"/>
      <c r="O355" s="232">
        <f>SUM(O356:O363)</f>
        <v>0</v>
      </c>
      <c r="P355" s="232"/>
      <c r="Q355" s="232">
        <f>SUM(Q356:Q363)</f>
        <v>0</v>
      </c>
      <c r="R355" s="232"/>
      <c r="S355" s="232"/>
      <c r="T355" s="233"/>
      <c r="U355" s="227"/>
      <c r="V355" s="227">
        <f>SUM(V356:V363)</f>
        <v>0</v>
      </c>
      <c r="W355" s="227"/>
      <c r="X355" s="227"/>
      <c r="AG355" t="s">
        <v>148</v>
      </c>
    </row>
    <row r="356" spans="1:60" outlineLevel="1" x14ac:dyDescent="0.2">
      <c r="A356" s="241">
        <v>126</v>
      </c>
      <c r="B356" s="242" t="s">
        <v>585</v>
      </c>
      <c r="C356" s="254" t="s">
        <v>586</v>
      </c>
      <c r="D356" s="243" t="s">
        <v>199</v>
      </c>
      <c r="E356" s="244">
        <v>39.159759999999999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0</v>
      </c>
      <c r="O356" s="246">
        <f>ROUND(E356*N356,2)</f>
        <v>0</v>
      </c>
      <c r="P356" s="246">
        <v>0</v>
      </c>
      <c r="Q356" s="246">
        <f>ROUND(E356*P356,2)</f>
        <v>0</v>
      </c>
      <c r="R356" s="246"/>
      <c r="S356" s="246" t="s">
        <v>152</v>
      </c>
      <c r="T356" s="247" t="s">
        <v>177</v>
      </c>
      <c r="U356" s="224">
        <v>0</v>
      </c>
      <c r="V356" s="224">
        <f>ROUND(E356*U356,2)</f>
        <v>0</v>
      </c>
      <c r="W356" s="224"/>
      <c r="X356" s="224" t="s">
        <v>153</v>
      </c>
      <c r="Y356" s="205"/>
      <c r="Z356" s="205"/>
      <c r="AA356" s="205"/>
      <c r="AB356" s="205"/>
      <c r="AC356" s="205"/>
      <c r="AD356" s="205"/>
      <c r="AE356" s="205"/>
      <c r="AF356" s="205"/>
      <c r="AG356" s="205" t="s">
        <v>587</v>
      </c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spans="1:60" outlineLevel="1" x14ac:dyDescent="0.2">
      <c r="A357" s="241">
        <v>127</v>
      </c>
      <c r="B357" s="242" t="s">
        <v>588</v>
      </c>
      <c r="C357" s="254" t="s">
        <v>589</v>
      </c>
      <c r="D357" s="243" t="s">
        <v>199</v>
      </c>
      <c r="E357" s="244">
        <v>39.159759999999999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0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152</v>
      </c>
      <c r="T357" s="247" t="s">
        <v>177</v>
      </c>
      <c r="U357" s="224">
        <v>0</v>
      </c>
      <c r="V357" s="224">
        <f>ROUND(E357*U357,2)</f>
        <v>0</v>
      </c>
      <c r="W357" s="224"/>
      <c r="X357" s="224" t="s">
        <v>153</v>
      </c>
      <c r="Y357" s="205"/>
      <c r="Z357" s="205"/>
      <c r="AA357" s="205"/>
      <c r="AB357" s="205"/>
      <c r="AC357" s="205"/>
      <c r="AD357" s="205"/>
      <c r="AE357" s="205"/>
      <c r="AF357" s="205"/>
      <c r="AG357" s="205" t="s">
        <v>587</v>
      </c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spans="1:60" outlineLevel="1" x14ac:dyDescent="0.2">
      <c r="A358" s="241">
        <v>128</v>
      </c>
      <c r="B358" s="242" t="s">
        <v>590</v>
      </c>
      <c r="C358" s="254" t="s">
        <v>591</v>
      </c>
      <c r="D358" s="243" t="s">
        <v>199</v>
      </c>
      <c r="E358" s="244">
        <v>39.159759999999999</v>
      </c>
      <c r="F358" s="245"/>
      <c r="G358" s="246">
        <f>ROUND(E358*F358,2)</f>
        <v>0</v>
      </c>
      <c r="H358" s="245"/>
      <c r="I358" s="246">
        <f>ROUND(E358*H358,2)</f>
        <v>0</v>
      </c>
      <c r="J358" s="245"/>
      <c r="K358" s="246">
        <f>ROUND(E358*J358,2)</f>
        <v>0</v>
      </c>
      <c r="L358" s="246">
        <v>21</v>
      </c>
      <c r="M358" s="246">
        <f>G358*(1+L358/100)</f>
        <v>0</v>
      </c>
      <c r="N358" s="246">
        <v>0</v>
      </c>
      <c r="O358" s="246">
        <f>ROUND(E358*N358,2)</f>
        <v>0</v>
      </c>
      <c r="P358" s="246">
        <v>0</v>
      </c>
      <c r="Q358" s="246">
        <f>ROUND(E358*P358,2)</f>
        <v>0</v>
      </c>
      <c r="R358" s="246"/>
      <c r="S358" s="246" t="s">
        <v>152</v>
      </c>
      <c r="T358" s="247" t="s">
        <v>177</v>
      </c>
      <c r="U358" s="224">
        <v>0</v>
      </c>
      <c r="V358" s="224">
        <f>ROUND(E358*U358,2)</f>
        <v>0</v>
      </c>
      <c r="W358" s="224"/>
      <c r="X358" s="224" t="s">
        <v>153</v>
      </c>
      <c r="Y358" s="205"/>
      <c r="Z358" s="205"/>
      <c r="AA358" s="205"/>
      <c r="AB358" s="205"/>
      <c r="AC358" s="205"/>
      <c r="AD358" s="205"/>
      <c r="AE358" s="205"/>
      <c r="AF358" s="205"/>
      <c r="AG358" s="205" t="s">
        <v>587</v>
      </c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spans="1:60" outlineLevel="1" x14ac:dyDescent="0.2">
      <c r="A359" s="234">
        <v>129</v>
      </c>
      <c r="B359" s="235" t="s">
        <v>592</v>
      </c>
      <c r="C359" s="252" t="s">
        <v>593</v>
      </c>
      <c r="D359" s="236" t="s">
        <v>199</v>
      </c>
      <c r="E359" s="237">
        <v>347.83100999999999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9">
        <v>0</v>
      </c>
      <c r="O359" s="239">
        <f>ROUND(E359*N359,2)</f>
        <v>0</v>
      </c>
      <c r="P359" s="239">
        <v>0</v>
      </c>
      <c r="Q359" s="239">
        <f>ROUND(E359*P359,2)</f>
        <v>0</v>
      </c>
      <c r="R359" s="239"/>
      <c r="S359" s="239" t="s">
        <v>152</v>
      </c>
      <c r="T359" s="240" t="s">
        <v>177</v>
      </c>
      <c r="U359" s="224">
        <v>0</v>
      </c>
      <c r="V359" s="224">
        <f>ROUND(E359*U359,2)</f>
        <v>0</v>
      </c>
      <c r="W359" s="224"/>
      <c r="X359" s="224" t="s">
        <v>153</v>
      </c>
      <c r="Y359" s="205"/>
      <c r="Z359" s="205"/>
      <c r="AA359" s="205"/>
      <c r="AB359" s="205"/>
      <c r="AC359" s="205"/>
      <c r="AD359" s="205"/>
      <c r="AE359" s="205"/>
      <c r="AF359" s="205"/>
      <c r="AG359" s="205" t="s">
        <v>587</v>
      </c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spans="1:60" outlineLevel="1" x14ac:dyDescent="0.2">
      <c r="A360" s="222"/>
      <c r="B360" s="223"/>
      <c r="C360" s="253" t="s">
        <v>594</v>
      </c>
      <c r="D360" s="225"/>
      <c r="E360" s="226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05"/>
      <c r="Z360" s="205"/>
      <c r="AA360" s="205"/>
      <c r="AB360" s="205"/>
      <c r="AC360" s="205"/>
      <c r="AD360" s="205"/>
      <c r="AE360" s="205"/>
      <c r="AF360" s="205"/>
      <c r="AG360" s="205" t="s">
        <v>156</v>
      </c>
      <c r="AH360" s="205">
        <v>0</v>
      </c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spans="1:60" outlineLevel="1" x14ac:dyDescent="0.2">
      <c r="A361" s="222"/>
      <c r="B361" s="223"/>
      <c r="C361" s="253" t="s">
        <v>595</v>
      </c>
      <c r="D361" s="225"/>
      <c r="E361" s="226">
        <v>347.83100999999999</v>
      </c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05"/>
      <c r="Z361" s="205"/>
      <c r="AA361" s="205"/>
      <c r="AB361" s="205"/>
      <c r="AC361" s="205"/>
      <c r="AD361" s="205"/>
      <c r="AE361" s="205"/>
      <c r="AF361" s="205"/>
      <c r="AG361" s="205" t="s">
        <v>156</v>
      </c>
      <c r="AH361" s="205">
        <v>0</v>
      </c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spans="1:60" outlineLevel="1" x14ac:dyDescent="0.2">
      <c r="A362" s="241">
        <v>130</v>
      </c>
      <c r="B362" s="242" t="s">
        <v>596</v>
      </c>
      <c r="C362" s="254" t="s">
        <v>597</v>
      </c>
      <c r="D362" s="243" t="s">
        <v>199</v>
      </c>
      <c r="E362" s="244">
        <v>39.159759999999999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6">
        <v>0</v>
      </c>
      <c r="O362" s="246">
        <f>ROUND(E362*N362,2)</f>
        <v>0</v>
      </c>
      <c r="P362" s="246">
        <v>0</v>
      </c>
      <c r="Q362" s="246">
        <f>ROUND(E362*P362,2)</f>
        <v>0</v>
      </c>
      <c r="R362" s="246"/>
      <c r="S362" s="246" t="s">
        <v>152</v>
      </c>
      <c r="T362" s="247" t="s">
        <v>177</v>
      </c>
      <c r="U362" s="224">
        <v>0</v>
      </c>
      <c r="V362" s="224">
        <f>ROUND(E362*U362,2)</f>
        <v>0</v>
      </c>
      <c r="W362" s="224"/>
      <c r="X362" s="224" t="s">
        <v>153</v>
      </c>
      <c r="Y362" s="205"/>
      <c r="Z362" s="205"/>
      <c r="AA362" s="205"/>
      <c r="AB362" s="205"/>
      <c r="AC362" s="205"/>
      <c r="AD362" s="205"/>
      <c r="AE362" s="205"/>
      <c r="AF362" s="205"/>
      <c r="AG362" s="205" t="s">
        <v>587</v>
      </c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spans="1:60" outlineLevel="1" x14ac:dyDescent="0.2">
      <c r="A363" s="241">
        <v>131</v>
      </c>
      <c r="B363" s="242" t="s">
        <v>598</v>
      </c>
      <c r="C363" s="254" t="s">
        <v>599</v>
      </c>
      <c r="D363" s="243" t="s">
        <v>199</v>
      </c>
      <c r="E363" s="244">
        <v>39.159759999999999</v>
      </c>
      <c r="F363" s="245"/>
      <c r="G363" s="246">
        <f>ROUND(E363*F363,2)</f>
        <v>0</v>
      </c>
      <c r="H363" s="245"/>
      <c r="I363" s="246">
        <f>ROUND(E363*H363,2)</f>
        <v>0</v>
      </c>
      <c r="J363" s="245"/>
      <c r="K363" s="246">
        <f>ROUND(E363*J363,2)</f>
        <v>0</v>
      </c>
      <c r="L363" s="246">
        <v>21</v>
      </c>
      <c r="M363" s="246">
        <f>G363*(1+L363/100)</f>
        <v>0</v>
      </c>
      <c r="N363" s="246">
        <v>0</v>
      </c>
      <c r="O363" s="246">
        <f>ROUND(E363*N363,2)</f>
        <v>0</v>
      </c>
      <c r="P363" s="246">
        <v>0</v>
      </c>
      <c r="Q363" s="246">
        <f>ROUND(E363*P363,2)</f>
        <v>0</v>
      </c>
      <c r="R363" s="246"/>
      <c r="S363" s="246" t="s">
        <v>152</v>
      </c>
      <c r="T363" s="247" t="s">
        <v>177</v>
      </c>
      <c r="U363" s="224">
        <v>0</v>
      </c>
      <c r="V363" s="224">
        <f>ROUND(E363*U363,2)</f>
        <v>0</v>
      </c>
      <c r="W363" s="224"/>
      <c r="X363" s="224" t="s">
        <v>153</v>
      </c>
      <c r="Y363" s="205"/>
      <c r="Z363" s="205"/>
      <c r="AA363" s="205"/>
      <c r="AB363" s="205"/>
      <c r="AC363" s="205"/>
      <c r="AD363" s="205"/>
      <c r="AE363" s="205"/>
      <c r="AF363" s="205"/>
      <c r="AG363" s="205" t="s">
        <v>587</v>
      </c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spans="1:60" x14ac:dyDescent="0.2">
      <c r="A364" s="228" t="s">
        <v>147</v>
      </c>
      <c r="B364" s="229" t="s">
        <v>120</v>
      </c>
      <c r="C364" s="251" t="s">
        <v>29</v>
      </c>
      <c r="D364" s="230"/>
      <c r="E364" s="231"/>
      <c r="F364" s="232"/>
      <c r="G364" s="232">
        <f>SUMIF(AG365:AG367,"&lt;&gt;NOR",G365:G367)</f>
        <v>0</v>
      </c>
      <c r="H364" s="232"/>
      <c r="I364" s="232">
        <f>SUM(I365:I367)</f>
        <v>0</v>
      </c>
      <c r="J364" s="232"/>
      <c r="K364" s="232">
        <f>SUM(K365:K367)</f>
        <v>0</v>
      </c>
      <c r="L364" s="232"/>
      <c r="M364" s="232">
        <f>SUM(M365:M367)</f>
        <v>0</v>
      </c>
      <c r="N364" s="232"/>
      <c r="O364" s="232">
        <f>SUM(O365:O367)</f>
        <v>0</v>
      </c>
      <c r="P364" s="232"/>
      <c r="Q364" s="232">
        <f>SUM(Q365:Q367)</f>
        <v>0</v>
      </c>
      <c r="R364" s="232"/>
      <c r="S364" s="232"/>
      <c r="T364" s="233"/>
      <c r="U364" s="227"/>
      <c r="V364" s="227">
        <f>SUM(V365:V367)</f>
        <v>0</v>
      </c>
      <c r="W364" s="227"/>
      <c r="X364" s="227"/>
      <c r="AG364" t="s">
        <v>148</v>
      </c>
    </row>
    <row r="365" spans="1:60" outlineLevel="1" x14ac:dyDescent="0.2">
      <c r="A365" s="241">
        <v>132</v>
      </c>
      <c r="B365" s="242" t="s">
        <v>600</v>
      </c>
      <c r="C365" s="254" t="s">
        <v>601</v>
      </c>
      <c r="D365" s="243" t="s">
        <v>602</v>
      </c>
      <c r="E365" s="244">
        <v>1</v>
      </c>
      <c r="F365" s="245"/>
      <c r="G365" s="246">
        <f>ROUND(E365*F365,2)</f>
        <v>0</v>
      </c>
      <c r="H365" s="245"/>
      <c r="I365" s="246">
        <f>ROUND(E365*H365,2)</f>
        <v>0</v>
      </c>
      <c r="J365" s="245"/>
      <c r="K365" s="246">
        <f>ROUND(E365*J365,2)</f>
        <v>0</v>
      </c>
      <c r="L365" s="246">
        <v>21</v>
      </c>
      <c r="M365" s="246">
        <f>G365*(1+L365/100)</f>
        <v>0</v>
      </c>
      <c r="N365" s="246">
        <v>0</v>
      </c>
      <c r="O365" s="246">
        <f>ROUND(E365*N365,2)</f>
        <v>0</v>
      </c>
      <c r="P365" s="246">
        <v>0</v>
      </c>
      <c r="Q365" s="246">
        <f>ROUND(E365*P365,2)</f>
        <v>0</v>
      </c>
      <c r="R365" s="246"/>
      <c r="S365" s="246" t="s">
        <v>152</v>
      </c>
      <c r="T365" s="247" t="s">
        <v>177</v>
      </c>
      <c r="U365" s="224">
        <v>0</v>
      </c>
      <c r="V365" s="224">
        <f>ROUND(E365*U365,2)</f>
        <v>0</v>
      </c>
      <c r="W365" s="224"/>
      <c r="X365" s="224" t="s">
        <v>153</v>
      </c>
      <c r="Y365" s="205"/>
      <c r="Z365" s="205"/>
      <c r="AA365" s="205"/>
      <c r="AB365" s="205"/>
      <c r="AC365" s="205"/>
      <c r="AD365" s="205"/>
      <c r="AE365" s="205"/>
      <c r="AF365" s="205"/>
      <c r="AG365" s="205" t="s">
        <v>587</v>
      </c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spans="1:60" outlineLevel="1" x14ac:dyDescent="0.2">
      <c r="A366" s="241">
        <v>133</v>
      </c>
      <c r="B366" s="242" t="s">
        <v>603</v>
      </c>
      <c r="C366" s="254" t="s">
        <v>604</v>
      </c>
      <c r="D366" s="243" t="s">
        <v>602</v>
      </c>
      <c r="E366" s="244">
        <v>1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0</v>
      </c>
      <c r="O366" s="246">
        <f>ROUND(E366*N366,2)</f>
        <v>0</v>
      </c>
      <c r="P366" s="246">
        <v>0</v>
      </c>
      <c r="Q366" s="246">
        <f>ROUND(E366*P366,2)</f>
        <v>0</v>
      </c>
      <c r="R366" s="246"/>
      <c r="S366" s="246" t="s">
        <v>152</v>
      </c>
      <c r="T366" s="247" t="s">
        <v>177</v>
      </c>
      <c r="U366" s="224">
        <v>0</v>
      </c>
      <c r="V366" s="224">
        <f>ROUND(E366*U366,2)</f>
        <v>0</v>
      </c>
      <c r="W366" s="224"/>
      <c r="X366" s="224" t="s">
        <v>153</v>
      </c>
      <c r="Y366" s="205"/>
      <c r="Z366" s="205"/>
      <c r="AA366" s="205"/>
      <c r="AB366" s="205"/>
      <c r="AC366" s="205"/>
      <c r="AD366" s="205"/>
      <c r="AE366" s="205"/>
      <c r="AF366" s="205"/>
      <c r="AG366" s="205" t="s">
        <v>587</v>
      </c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spans="1:60" ht="22.5" outlineLevel="1" x14ac:dyDescent="0.2">
      <c r="A367" s="241">
        <v>134</v>
      </c>
      <c r="B367" s="242" t="s">
        <v>605</v>
      </c>
      <c r="C367" s="254" t="s">
        <v>606</v>
      </c>
      <c r="D367" s="243" t="s">
        <v>602</v>
      </c>
      <c r="E367" s="244">
        <v>1</v>
      </c>
      <c r="F367" s="245"/>
      <c r="G367" s="246">
        <f>ROUND(E367*F367,2)</f>
        <v>0</v>
      </c>
      <c r="H367" s="245"/>
      <c r="I367" s="246">
        <f>ROUND(E367*H367,2)</f>
        <v>0</v>
      </c>
      <c r="J367" s="245"/>
      <c r="K367" s="246">
        <f>ROUND(E367*J367,2)</f>
        <v>0</v>
      </c>
      <c r="L367" s="246">
        <v>21</v>
      </c>
      <c r="M367" s="246">
        <f>G367*(1+L367/100)</f>
        <v>0</v>
      </c>
      <c r="N367" s="246">
        <v>0</v>
      </c>
      <c r="O367" s="246">
        <f>ROUND(E367*N367,2)</f>
        <v>0</v>
      </c>
      <c r="P367" s="246">
        <v>0</v>
      </c>
      <c r="Q367" s="246">
        <f>ROUND(E367*P367,2)</f>
        <v>0</v>
      </c>
      <c r="R367" s="246" t="s">
        <v>206</v>
      </c>
      <c r="S367" s="246" t="s">
        <v>152</v>
      </c>
      <c r="T367" s="247" t="s">
        <v>177</v>
      </c>
      <c r="U367" s="224">
        <v>0</v>
      </c>
      <c r="V367" s="224">
        <f>ROUND(E367*U367,2)</f>
        <v>0</v>
      </c>
      <c r="W367" s="224"/>
      <c r="X367" s="224" t="s">
        <v>207</v>
      </c>
      <c r="Y367" s="205"/>
      <c r="Z367" s="205"/>
      <c r="AA367" s="205"/>
      <c r="AB367" s="205"/>
      <c r="AC367" s="205"/>
      <c r="AD367" s="205"/>
      <c r="AE367" s="205"/>
      <c r="AF367" s="205"/>
      <c r="AG367" s="205" t="s">
        <v>274</v>
      </c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spans="1:60" x14ac:dyDescent="0.2">
      <c r="A368" s="228" t="s">
        <v>147</v>
      </c>
      <c r="B368" s="229" t="s">
        <v>121</v>
      </c>
      <c r="C368" s="251" t="s">
        <v>30</v>
      </c>
      <c r="D368" s="230"/>
      <c r="E368" s="231"/>
      <c r="F368" s="232"/>
      <c r="G368" s="232">
        <f>SUMIF(AG369:AG373,"&lt;&gt;NOR",G369:G373)</f>
        <v>0</v>
      </c>
      <c r="H368" s="232"/>
      <c r="I368" s="232">
        <f>SUM(I369:I373)</f>
        <v>0</v>
      </c>
      <c r="J368" s="232"/>
      <c r="K368" s="232">
        <f>SUM(K369:K373)</f>
        <v>0</v>
      </c>
      <c r="L368" s="232"/>
      <c r="M368" s="232">
        <f>SUM(M369:M373)</f>
        <v>0</v>
      </c>
      <c r="N368" s="232"/>
      <c r="O368" s="232">
        <f>SUM(O369:O373)</f>
        <v>0</v>
      </c>
      <c r="P368" s="232"/>
      <c r="Q368" s="232">
        <f>SUM(Q369:Q373)</f>
        <v>0</v>
      </c>
      <c r="R368" s="232"/>
      <c r="S368" s="232"/>
      <c r="T368" s="233"/>
      <c r="U368" s="227"/>
      <c r="V368" s="227">
        <f>SUM(V369:V373)</f>
        <v>0</v>
      </c>
      <c r="W368" s="227"/>
      <c r="X368" s="227"/>
      <c r="AG368" t="s">
        <v>148</v>
      </c>
    </row>
    <row r="369" spans="1:60" ht="56.25" outlineLevel="1" x14ac:dyDescent="0.2">
      <c r="A369" s="241">
        <v>135</v>
      </c>
      <c r="B369" s="242" t="s">
        <v>607</v>
      </c>
      <c r="C369" s="254" t="s">
        <v>608</v>
      </c>
      <c r="D369" s="243" t="s">
        <v>285</v>
      </c>
      <c r="E369" s="244">
        <v>1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6">
        <v>0</v>
      </c>
      <c r="O369" s="246">
        <f>ROUND(E369*N369,2)</f>
        <v>0</v>
      </c>
      <c r="P369" s="246">
        <v>0</v>
      </c>
      <c r="Q369" s="246">
        <f>ROUND(E369*P369,2)</f>
        <v>0</v>
      </c>
      <c r="R369" s="246"/>
      <c r="S369" s="246" t="s">
        <v>152</v>
      </c>
      <c r="T369" s="247" t="s">
        <v>177</v>
      </c>
      <c r="U369" s="224">
        <v>0</v>
      </c>
      <c r="V369" s="224">
        <f>ROUND(E369*U369,2)</f>
        <v>0</v>
      </c>
      <c r="W369" s="224"/>
      <c r="X369" s="224" t="s">
        <v>153</v>
      </c>
      <c r="Y369" s="205"/>
      <c r="Z369" s="205"/>
      <c r="AA369" s="205"/>
      <c r="AB369" s="205"/>
      <c r="AC369" s="205"/>
      <c r="AD369" s="205"/>
      <c r="AE369" s="205"/>
      <c r="AF369" s="205"/>
      <c r="AG369" s="205" t="s">
        <v>587</v>
      </c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spans="1:60" ht="33.75" outlineLevel="1" x14ac:dyDescent="0.2">
      <c r="A370" s="241">
        <v>136</v>
      </c>
      <c r="B370" s="242" t="s">
        <v>609</v>
      </c>
      <c r="C370" s="254" t="s">
        <v>610</v>
      </c>
      <c r="D370" s="243" t="s">
        <v>285</v>
      </c>
      <c r="E370" s="244">
        <v>1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0</v>
      </c>
      <c r="O370" s="246">
        <f>ROUND(E370*N370,2)</f>
        <v>0</v>
      </c>
      <c r="P370" s="246">
        <v>0</v>
      </c>
      <c r="Q370" s="246">
        <f>ROUND(E370*P370,2)</f>
        <v>0</v>
      </c>
      <c r="R370" s="246"/>
      <c r="S370" s="246" t="s">
        <v>152</v>
      </c>
      <c r="T370" s="247" t="s">
        <v>177</v>
      </c>
      <c r="U370" s="224">
        <v>0</v>
      </c>
      <c r="V370" s="224">
        <f>ROUND(E370*U370,2)</f>
        <v>0</v>
      </c>
      <c r="W370" s="224"/>
      <c r="X370" s="224" t="s">
        <v>611</v>
      </c>
      <c r="Y370" s="205"/>
      <c r="Z370" s="205"/>
      <c r="AA370" s="205"/>
      <c r="AB370" s="205"/>
      <c r="AC370" s="205"/>
      <c r="AD370" s="205"/>
      <c r="AE370" s="205"/>
      <c r="AF370" s="205"/>
      <c r="AG370" s="205" t="s">
        <v>612</v>
      </c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spans="1:60" ht="22.5" outlineLevel="1" x14ac:dyDescent="0.2">
      <c r="A371" s="241">
        <v>137</v>
      </c>
      <c r="B371" s="242" t="s">
        <v>613</v>
      </c>
      <c r="C371" s="254" t="s">
        <v>614</v>
      </c>
      <c r="D371" s="243" t="s">
        <v>602</v>
      </c>
      <c r="E371" s="244">
        <v>1</v>
      </c>
      <c r="F371" s="245"/>
      <c r="G371" s="246">
        <f>ROUND(E371*F371,2)</f>
        <v>0</v>
      </c>
      <c r="H371" s="245"/>
      <c r="I371" s="246">
        <f>ROUND(E371*H371,2)</f>
        <v>0</v>
      </c>
      <c r="J371" s="245"/>
      <c r="K371" s="246">
        <f>ROUND(E371*J371,2)</f>
        <v>0</v>
      </c>
      <c r="L371" s="246">
        <v>21</v>
      </c>
      <c r="M371" s="246">
        <f>G371*(1+L371/100)</f>
        <v>0</v>
      </c>
      <c r="N371" s="246">
        <v>0</v>
      </c>
      <c r="O371" s="246">
        <f>ROUND(E371*N371,2)</f>
        <v>0</v>
      </c>
      <c r="P371" s="246">
        <v>0</v>
      </c>
      <c r="Q371" s="246">
        <f>ROUND(E371*P371,2)</f>
        <v>0</v>
      </c>
      <c r="R371" s="246"/>
      <c r="S371" s="246" t="s">
        <v>152</v>
      </c>
      <c r="T371" s="247" t="s">
        <v>177</v>
      </c>
      <c r="U371" s="224">
        <v>0</v>
      </c>
      <c r="V371" s="224">
        <f>ROUND(E371*U371,2)</f>
        <v>0</v>
      </c>
      <c r="W371" s="224"/>
      <c r="X371" s="224" t="s">
        <v>611</v>
      </c>
      <c r="Y371" s="205"/>
      <c r="Z371" s="205"/>
      <c r="AA371" s="205"/>
      <c r="AB371" s="205"/>
      <c r="AC371" s="205"/>
      <c r="AD371" s="205"/>
      <c r="AE371" s="205"/>
      <c r="AF371" s="205"/>
      <c r="AG371" s="205" t="s">
        <v>612</v>
      </c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spans="1:60" ht="33.75" outlineLevel="1" x14ac:dyDescent="0.2">
      <c r="A372" s="241">
        <v>138</v>
      </c>
      <c r="B372" s="242" t="s">
        <v>615</v>
      </c>
      <c r="C372" s="254" t="s">
        <v>616</v>
      </c>
      <c r="D372" s="243" t="s">
        <v>602</v>
      </c>
      <c r="E372" s="244">
        <v>1</v>
      </c>
      <c r="F372" s="245"/>
      <c r="G372" s="246">
        <f>ROUND(E372*F372,2)</f>
        <v>0</v>
      </c>
      <c r="H372" s="245"/>
      <c r="I372" s="246">
        <f>ROUND(E372*H372,2)</f>
        <v>0</v>
      </c>
      <c r="J372" s="245"/>
      <c r="K372" s="246">
        <f>ROUND(E372*J372,2)</f>
        <v>0</v>
      </c>
      <c r="L372" s="246">
        <v>21</v>
      </c>
      <c r="M372" s="246">
        <f>G372*(1+L372/100)</f>
        <v>0</v>
      </c>
      <c r="N372" s="246">
        <v>0</v>
      </c>
      <c r="O372" s="246">
        <f>ROUND(E372*N372,2)</f>
        <v>0</v>
      </c>
      <c r="P372" s="246">
        <v>0</v>
      </c>
      <c r="Q372" s="246">
        <f>ROUND(E372*P372,2)</f>
        <v>0</v>
      </c>
      <c r="R372" s="246"/>
      <c r="S372" s="246" t="s">
        <v>152</v>
      </c>
      <c r="T372" s="247" t="s">
        <v>177</v>
      </c>
      <c r="U372" s="224">
        <v>0</v>
      </c>
      <c r="V372" s="224">
        <f>ROUND(E372*U372,2)</f>
        <v>0</v>
      </c>
      <c r="W372" s="224"/>
      <c r="X372" s="224" t="s">
        <v>611</v>
      </c>
      <c r="Y372" s="205"/>
      <c r="Z372" s="205"/>
      <c r="AA372" s="205"/>
      <c r="AB372" s="205"/>
      <c r="AC372" s="205"/>
      <c r="AD372" s="205"/>
      <c r="AE372" s="205"/>
      <c r="AF372" s="205"/>
      <c r="AG372" s="205" t="s">
        <v>612</v>
      </c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spans="1:60" ht="33.75" outlineLevel="1" x14ac:dyDescent="0.2">
      <c r="A373" s="234">
        <v>139</v>
      </c>
      <c r="B373" s="235" t="s">
        <v>617</v>
      </c>
      <c r="C373" s="252" t="s">
        <v>618</v>
      </c>
      <c r="D373" s="236" t="s">
        <v>602</v>
      </c>
      <c r="E373" s="237">
        <v>1</v>
      </c>
      <c r="F373" s="238"/>
      <c r="G373" s="239">
        <f>ROUND(E373*F373,2)</f>
        <v>0</v>
      </c>
      <c r="H373" s="238"/>
      <c r="I373" s="239">
        <f>ROUND(E373*H373,2)</f>
        <v>0</v>
      </c>
      <c r="J373" s="238"/>
      <c r="K373" s="239">
        <f>ROUND(E373*J373,2)</f>
        <v>0</v>
      </c>
      <c r="L373" s="239">
        <v>21</v>
      </c>
      <c r="M373" s="239">
        <f>G373*(1+L373/100)</f>
        <v>0</v>
      </c>
      <c r="N373" s="239">
        <v>0</v>
      </c>
      <c r="O373" s="239">
        <f>ROUND(E373*N373,2)</f>
        <v>0</v>
      </c>
      <c r="P373" s="239">
        <v>0</v>
      </c>
      <c r="Q373" s="239">
        <f>ROUND(E373*P373,2)</f>
        <v>0</v>
      </c>
      <c r="R373" s="239"/>
      <c r="S373" s="239" t="s">
        <v>152</v>
      </c>
      <c r="T373" s="240" t="s">
        <v>177</v>
      </c>
      <c r="U373" s="224">
        <v>0</v>
      </c>
      <c r="V373" s="224">
        <f>ROUND(E373*U373,2)</f>
        <v>0</v>
      </c>
      <c r="W373" s="224"/>
      <c r="X373" s="224" t="s">
        <v>611</v>
      </c>
      <c r="Y373" s="205"/>
      <c r="Z373" s="205"/>
      <c r="AA373" s="205"/>
      <c r="AB373" s="205"/>
      <c r="AC373" s="205"/>
      <c r="AD373" s="205"/>
      <c r="AE373" s="205"/>
      <c r="AF373" s="205"/>
      <c r="AG373" s="205" t="s">
        <v>612</v>
      </c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spans="1:60" x14ac:dyDescent="0.2">
      <c r="A374" s="5"/>
      <c r="B374" s="6"/>
      <c r="C374" s="257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AE374">
        <v>15</v>
      </c>
      <c r="AF374">
        <v>21</v>
      </c>
    </row>
    <row r="375" spans="1:60" x14ac:dyDescent="0.2">
      <c r="A375" s="208"/>
      <c r="B375" s="209" t="s">
        <v>31</v>
      </c>
      <c r="C375" s="258"/>
      <c r="D375" s="210"/>
      <c r="E375" s="211"/>
      <c r="F375" s="211"/>
      <c r="G375" s="250">
        <f>G8+G14+G17+G37+G45+G47+G83+G93+G98+G100+G109+G114+G116+G164+G176+G190+G196+G245+G249+G272+G278+G306+G319+G328+G338+G355+G364+G368</f>
        <v>0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AE375">
        <f>SUMIF(L7:L373,AE374,G7:G373)</f>
        <v>0</v>
      </c>
      <c r="AF375">
        <f>SUMIF(L7:L373,AF374,G7:G373)</f>
        <v>0</v>
      </c>
      <c r="AG375" t="s">
        <v>619</v>
      </c>
    </row>
    <row r="376" spans="1:60" x14ac:dyDescent="0.2">
      <c r="A376" s="5"/>
      <c r="B376" s="6"/>
      <c r="C376" s="257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60" x14ac:dyDescent="0.2">
      <c r="A377" s="5"/>
      <c r="B377" s="6"/>
      <c r="C377" s="257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60" x14ac:dyDescent="0.2">
      <c r="A378" s="212" t="s">
        <v>620</v>
      </c>
      <c r="B378" s="212"/>
      <c r="C378" s="259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60" x14ac:dyDescent="0.2">
      <c r="A379" s="213"/>
      <c r="B379" s="214"/>
      <c r="C379" s="260"/>
      <c r="D379" s="214"/>
      <c r="E379" s="214"/>
      <c r="F379" s="214"/>
      <c r="G379" s="2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AG379" t="s">
        <v>621</v>
      </c>
    </row>
    <row r="380" spans="1:60" x14ac:dyDescent="0.2">
      <c r="A380" s="216"/>
      <c r="B380" s="217"/>
      <c r="C380" s="261"/>
      <c r="D380" s="217"/>
      <c r="E380" s="217"/>
      <c r="F380" s="217"/>
      <c r="G380" s="21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60" x14ac:dyDescent="0.2">
      <c r="A381" s="216"/>
      <c r="B381" s="217"/>
      <c r="C381" s="261"/>
      <c r="D381" s="217"/>
      <c r="E381" s="217"/>
      <c r="F381" s="217"/>
      <c r="G381" s="21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60" x14ac:dyDescent="0.2">
      <c r="A382" s="216"/>
      <c r="B382" s="217"/>
      <c r="C382" s="261"/>
      <c r="D382" s="217"/>
      <c r="E382" s="217"/>
      <c r="F382" s="217"/>
      <c r="G382" s="21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60" x14ac:dyDescent="0.2">
      <c r="A383" s="219"/>
      <c r="B383" s="220"/>
      <c r="C383" s="262"/>
      <c r="D383" s="220"/>
      <c r="E383" s="220"/>
      <c r="F383" s="220"/>
      <c r="G383" s="22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60" x14ac:dyDescent="0.2">
      <c r="A384" s="5"/>
      <c r="B384" s="6"/>
      <c r="C384" s="257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3:33" x14ac:dyDescent="0.2">
      <c r="C385" s="263"/>
      <c r="D385" s="189"/>
      <c r="AG385" t="s">
        <v>622</v>
      </c>
    </row>
    <row r="386" spans="3:33" x14ac:dyDescent="0.2">
      <c r="D386" s="189"/>
    </row>
    <row r="387" spans="3:33" x14ac:dyDescent="0.2">
      <c r="D387" s="189"/>
    </row>
    <row r="388" spans="3:33" x14ac:dyDescent="0.2">
      <c r="D388" s="189"/>
    </row>
    <row r="389" spans="3:33" x14ac:dyDescent="0.2">
      <c r="D389" s="189"/>
    </row>
    <row r="390" spans="3:33" x14ac:dyDescent="0.2">
      <c r="D390" s="189"/>
    </row>
    <row r="391" spans="3:33" x14ac:dyDescent="0.2">
      <c r="D391" s="189"/>
    </row>
    <row r="392" spans="3:33" x14ac:dyDescent="0.2">
      <c r="D392" s="189"/>
    </row>
    <row r="393" spans="3:33" x14ac:dyDescent="0.2">
      <c r="D393" s="189"/>
    </row>
    <row r="394" spans="3:33" x14ac:dyDescent="0.2">
      <c r="D394" s="189"/>
    </row>
    <row r="395" spans="3:33" x14ac:dyDescent="0.2">
      <c r="D395" s="189"/>
    </row>
    <row r="396" spans="3:33" x14ac:dyDescent="0.2">
      <c r="D396" s="189"/>
    </row>
    <row r="397" spans="3:33" x14ac:dyDescent="0.2">
      <c r="D397" s="189"/>
    </row>
    <row r="398" spans="3:33" x14ac:dyDescent="0.2">
      <c r="D398" s="189"/>
    </row>
    <row r="399" spans="3:33" x14ac:dyDescent="0.2">
      <c r="D399" s="189"/>
    </row>
    <row r="400" spans="3:33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mergeCells count="16">
    <mergeCell ref="C202:G202"/>
    <mergeCell ref="C206:G206"/>
    <mergeCell ref="C207:G207"/>
    <mergeCell ref="C208:G208"/>
    <mergeCell ref="C209:G209"/>
    <mergeCell ref="C294:G294"/>
    <mergeCell ref="A1:G1"/>
    <mergeCell ref="C2:G2"/>
    <mergeCell ref="C3:G3"/>
    <mergeCell ref="C4:G4"/>
    <mergeCell ref="A378:C378"/>
    <mergeCell ref="A379:G383"/>
    <mergeCell ref="C198:G198"/>
    <mergeCell ref="C199:G199"/>
    <mergeCell ref="C200:G200"/>
    <mergeCell ref="C201:G2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77AB-9DCA-4FB2-8E9A-10681B95F5BB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0" width="0" hidden="1" customWidth="1"/>
    <col min="21" max="24" width="9.140625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7</v>
      </c>
      <c r="B1" s="190"/>
      <c r="C1" s="190"/>
      <c r="D1" s="190"/>
      <c r="E1" s="190"/>
      <c r="F1" s="190"/>
      <c r="G1" s="190"/>
      <c r="AG1" t="s">
        <v>122</v>
      </c>
    </row>
    <row r="2" spans="1:60" ht="24.95" customHeight="1" x14ac:dyDescent="0.2">
      <c r="A2" s="191" t="s">
        <v>8</v>
      </c>
      <c r="B2" s="75" t="s">
        <v>43</v>
      </c>
      <c r="C2" s="264" t="s">
        <v>999</v>
      </c>
      <c r="D2" s="265"/>
      <c r="E2" s="265"/>
      <c r="F2" s="265"/>
      <c r="G2" s="266"/>
      <c r="AG2" t="s">
        <v>123</v>
      </c>
    </row>
    <row r="3" spans="1:60" ht="24.95" customHeight="1" x14ac:dyDescent="0.2">
      <c r="A3" s="191" t="s">
        <v>9</v>
      </c>
      <c r="B3" s="75" t="s">
        <v>46</v>
      </c>
      <c r="C3" s="194" t="s">
        <v>47</v>
      </c>
      <c r="D3" s="192"/>
      <c r="E3" s="192"/>
      <c r="F3" s="192"/>
      <c r="G3" s="193"/>
      <c r="AC3" s="126" t="s">
        <v>123</v>
      </c>
      <c r="AG3" t="s">
        <v>124</v>
      </c>
    </row>
    <row r="4" spans="1:60" ht="24.95" customHeight="1" x14ac:dyDescent="0.2">
      <c r="A4" s="195" t="s">
        <v>10</v>
      </c>
      <c r="B4" s="196" t="s">
        <v>50</v>
      </c>
      <c r="C4" s="197" t="s">
        <v>51</v>
      </c>
      <c r="D4" s="198"/>
      <c r="E4" s="198"/>
      <c r="F4" s="198"/>
      <c r="G4" s="199"/>
      <c r="AG4" t="s">
        <v>125</v>
      </c>
    </row>
    <row r="5" spans="1:60" x14ac:dyDescent="0.2">
      <c r="D5" s="189"/>
    </row>
    <row r="6" spans="1:60" ht="38.25" x14ac:dyDescent="0.2">
      <c r="A6" s="201" t="s">
        <v>126</v>
      </c>
      <c r="B6" s="203" t="s">
        <v>127</v>
      </c>
      <c r="C6" s="203" t="s">
        <v>128</v>
      </c>
      <c r="D6" s="202" t="s">
        <v>129</v>
      </c>
      <c r="E6" s="201" t="s">
        <v>130</v>
      </c>
      <c r="F6" s="200" t="s">
        <v>131</v>
      </c>
      <c r="G6" s="201" t="s">
        <v>31</v>
      </c>
      <c r="H6" s="204" t="s">
        <v>32</v>
      </c>
      <c r="I6" s="204" t="s">
        <v>132</v>
      </c>
      <c r="J6" s="204" t="s">
        <v>33</v>
      </c>
      <c r="K6" s="204" t="s">
        <v>133</v>
      </c>
      <c r="L6" s="204" t="s">
        <v>134</v>
      </c>
      <c r="M6" s="204" t="s">
        <v>135</v>
      </c>
      <c r="N6" s="204" t="s">
        <v>136</v>
      </c>
      <c r="O6" s="204" t="s">
        <v>137</v>
      </c>
      <c r="P6" s="204" t="s">
        <v>138</v>
      </c>
      <c r="Q6" s="204" t="s">
        <v>139</v>
      </c>
      <c r="R6" s="204" t="s">
        <v>140</v>
      </c>
      <c r="S6" s="204" t="s">
        <v>141</v>
      </c>
      <c r="T6" s="204" t="s">
        <v>142</v>
      </c>
      <c r="U6" s="204" t="s">
        <v>143</v>
      </c>
      <c r="V6" s="204" t="s">
        <v>144</v>
      </c>
      <c r="W6" s="204" t="s">
        <v>145</v>
      </c>
      <c r="X6" s="204" t="s">
        <v>146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">
      <c r="A8" s="228" t="s">
        <v>147</v>
      </c>
      <c r="B8" s="229" t="s">
        <v>46</v>
      </c>
      <c r="C8" s="251" t="s">
        <v>58</v>
      </c>
      <c r="D8" s="230"/>
      <c r="E8" s="231"/>
      <c r="F8" s="232"/>
      <c r="G8" s="232">
        <f>SUMIF(AG9:AG23,"&lt;&gt;NOR",G9:G23)</f>
        <v>0</v>
      </c>
      <c r="H8" s="232"/>
      <c r="I8" s="232">
        <f>SUM(I9:I23)</f>
        <v>0</v>
      </c>
      <c r="J8" s="232"/>
      <c r="K8" s="232">
        <f>SUM(K9:K23)</f>
        <v>0</v>
      </c>
      <c r="L8" s="232"/>
      <c r="M8" s="232">
        <f>SUM(M9:M23)</f>
        <v>0</v>
      </c>
      <c r="N8" s="232"/>
      <c r="O8" s="232">
        <f>SUM(O9:O23)</f>
        <v>0</v>
      </c>
      <c r="P8" s="232"/>
      <c r="Q8" s="232">
        <f>SUM(Q9:Q23)</f>
        <v>0</v>
      </c>
      <c r="R8" s="232"/>
      <c r="S8" s="232"/>
      <c r="T8" s="233"/>
      <c r="U8" s="227"/>
      <c r="V8" s="227">
        <f>SUM(V9:V23)</f>
        <v>56.580000000000005</v>
      </c>
      <c r="W8" s="227"/>
      <c r="X8" s="227"/>
      <c r="AG8" t="s">
        <v>148</v>
      </c>
    </row>
    <row r="9" spans="1:60" outlineLevel="1" x14ac:dyDescent="0.2">
      <c r="A9" s="234">
        <v>1</v>
      </c>
      <c r="B9" s="235" t="s">
        <v>623</v>
      </c>
      <c r="C9" s="252" t="s">
        <v>624</v>
      </c>
      <c r="D9" s="236" t="s">
        <v>151</v>
      </c>
      <c r="E9" s="237">
        <v>11.52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152</v>
      </c>
      <c r="T9" s="240" t="s">
        <v>152</v>
      </c>
      <c r="U9" s="224">
        <v>0.36499999999999999</v>
      </c>
      <c r="V9" s="224">
        <f>ROUND(E9*U9,2)</f>
        <v>4.2</v>
      </c>
      <c r="W9" s="224"/>
      <c r="X9" s="224" t="s">
        <v>153</v>
      </c>
      <c r="Y9" s="205"/>
      <c r="Z9" s="205"/>
      <c r="AA9" s="205"/>
      <c r="AB9" s="205"/>
      <c r="AC9" s="205"/>
      <c r="AD9" s="205"/>
      <c r="AE9" s="205"/>
      <c r="AF9" s="205"/>
      <c r="AG9" s="205" t="s">
        <v>154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22"/>
      <c r="B10" s="223"/>
      <c r="C10" s="253" t="s">
        <v>625</v>
      </c>
      <c r="D10" s="225"/>
      <c r="E10" s="226">
        <v>11.52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156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34">
        <v>2</v>
      </c>
      <c r="B11" s="235" t="s">
        <v>149</v>
      </c>
      <c r="C11" s="252" t="s">
        <v>150</v>
      </c>
      <c r="D11" s="236" t="s">
        <v>151</v>
      </c>
      <c r="E11" s="237">
        <v>10.4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152</v>
      </c>
      <c r="T11" s="240" t="s">
        <v>152</v>
      </c>
      <c r="U11" s="224">
        <v>3.5329999999999999</v>
      </c>
      <c r="V11" s="224">
        <f>ROUND(E11*U11,2)</f>
        <v>36.74</v>
      </c>
      <c r="W11" s="224"/>
      <c r="X11" s="224" t="s">
        <v>153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178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22"/>
      <c r="B12" s="223"/>
      <c r="C12" s="253" t="s">
        <v>626</v>
      </c>
      <c r="D12" s="225"/>
      <c r="E12" s="226">
        <v>10.4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05"/>
      <c r="Z12" s="205"/>
      <c r="AA12" s="205"/>
      <c r="AB12" s="205"/>
      <c r="AC12" s="205"/>
      <c r="AD12" s="205"/>
      <c r="AE12" s="205"/>
      <c r="AF12" s="205"/>
      <c r="AG12" s="205" t="s">
        <v>156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 x14ac:dyDescent="0.2">
      <c r="A13" s="234">
        <v>3</v>
      </c>
      <c r="B13" s="235" t="s">
        <v>627</v>
      </c>
      <c r="C13" s="252" t="s">
        <v>628</v>
      </c>
      <c r="D13" s="236" t="s">
        <v>151</v>
      </c>
      <c r="E13" s="237">
        <v>6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152</v>
      </c>
      <c r="T13" s="240" t="s">
        <v>152</v>
      </c>
      <c r="U13" s="224">
        <v>0.66800000000000004</v>
      </c>
      <c r="V13" s="224">
        <f>ROUND(E13*U13,2)</f>
        <v>4.01</v>
      </c>
      <c r="W13" s="224"/>
      <c r="X13" s="224" t="s">
        <v>153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154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22"/>
      <c r="B14" s="223"/>
      <c r="C14" s="253" t="s">
        <v>629</v>
      </c>
      <c r="D14" s="225"/>
      <c r="E14" s="226">
        <v>6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05"/>
      <c r="Z14" s="205"/>
      <c r="AA14" s="205"/>
      <c r="AB14" s="205"/>
      <c r="AC14" s="205"/>
      <c r="AD14" s="205"/>
      <c r="AE14" s="205"/>
      <c r="AF14" s="205"/>
      <c r="AG14" s="205" t="s">
        <v>156</v>
      </c>
      <c r="AH14" s="205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34">
        <v>4</v>
      </c>
      <c r="B15" s="235" t="s">
        <v>630</v>
      </c>
      <c r="C15" s="252" t="s">
        <v>631</v>
      </c>
      <c r="D15" s="236" t="s">
        <v>151</v>
      </c>
      <c r="E15" s="237">
        <v>6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152</v>
      </c>
      <c r="T15" s="240" t="s">
        <v>152</v>
      </c>
      <c r="U15" s="224">
        <v>1.9379999999999999</v>
      </c>
      <c r="V15" s="224">
        <f>ROUND(E15*U15,2)</f>
        <v>11.63</v>
      </c>
      <c r="W15" s="224"/>
      <c r="X15" s="224" t="s">
        <v>153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154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22"/>
      <c r="B16" s="223"/>
      <c r="C16" s="253" t="s">
        <v>629</v>
      </c>
      <c r="D16" s="225"/>
      <c r="E16" s="226">
        <v>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05"/>
      <c r="Z16" s="205"/>
      <c r="AA16" s="205"/>
      <c r="AB16" s="205"/>
      <c r="AC16" s="205"/>
      <c r="AD16" s="205"/>
      <c r="AE16" s="205"/>
      <c r="AF16" s="205"/>
      <c r="AG16" s="205" t="s">
        <v>156</v>
      </c>
      <c r="AH16" s="205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34">
        <v>5</v>
      </c>
      <c r="B17" s="235" t="s">
        <v>632</v>
      </c>
      <c r="C17" s="252" t="s">
        <v>633</v>
      </c>
      <c r="D17" s="236" t="s">
        <v>151</v>
      </c>
      <c r="E17" s="237">
        <v>16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152</v>
      </c>
      <c r="T17" s="240" t="s">
        <v>177</v>
      </c>
      <c r="U17" s="224">
        <v>0</v>
      </c>
      <c r="V17" s="224">
        <f>ROUND(E17*U17,2)</f>
        <v>0</v>
      </c>
      <c r="W17" s="224"/>
      <c r="X17" s="224" t="s">
        <v>153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178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22"/>
      <c r="B18" s="223"/>
      <c r="C18" s="253" t="s">
        <v>634</v>
      </c>
      <c r="D18" s="225"/>
      <c r="E18" s="226">
        <v>16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05"/>
      <c r="Z18" s="205"/>
      <c r="AA18" s="205"/>
      <c r="AB18" s="205"/>
      <c r="AC18" s="205"/>
      <c r="AD18" s="205"/>
      <c r="AE18" s="205"/>
      <c r="AF18" s="205"/>
      <c r="AG18" s="205" t="s">
        <v>156</v>
      </c>
      <c r="AH18" s="205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ht="22.5" outlineLevel="1" x14ac:dyDescent="0.2">
      <c r="A19" s="234">
        <v>6</v>
      </c>
      <c r="B19" s="235" t="s">
        <v>158</v>
      </c>
      <c r="C19" s="252" t="s">
        <v>635</v>
      </c>
      <c r="D19" s="236" t="s">
        <v>151</v>
      </c>
      <c r="E19" s="237">
        <v>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152</v>
      </c>
      <c r="T19" s="240" t="s">
        <v>177</v>
      </c>
      <c r="U19" s="224">
        <v>0</v>
      </c>
      <c r="V19" s="224">
        <f>ROUND(E19*U19,2)</f>
        <v>0</v>
      </c>
      <c r="W19" s="224"/>
      <c r="X19" s="224" t="s">
        <v>153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178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22"/>
      <c r="B20" s="223"/>
      <c r="C20" s="253" t="s">
        <v>636</v>
      </c>
      <c r="D20" s="225"/>
      <c r="E20" s="226">
        <v>6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05"/>
      <c r="Z20" s="205"/>
      <c r="AA20" s="205"/>
      <c r="AB20" s="205"/>
      <c r="AC20" s="205"/>
      <c r="AD20" s="205"/>
      <c r="AE20" s="205"/>
      <c r="AF20" s="205"/>
      <c r="AG20" s="205" t="s">
        <v>156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34">
        <v>7</v>
      </c>
      <c r="B21" s="235" t="s">
        <v>637</v>
      </c>
      <c r="C21" s="252" t="s">
        <v>638</v>
      </c>
      <c r="D21" s="236" t="s">
        <v>199</v>
      </c>
      <c r="E21" s="237">
        <v>0.216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 t="s">
        <v>206</v>
      </c>
      <c r="S21" s="239" t="s">
        <v>152</v>
      </c>
      <c r="T21" s="240" t="s">
        <v>177</v>
      </c>
      <c r="U21" s="224">
        <v>0</v>
      </c>
      <c r="V21" s="224">
        <f>ROUND(E21*U21,2)</f>
        <v>0</v>
      </c>
      <c r="W21" s="224"/>
      <c r="X21" s="224" t="s">
        <v>207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274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22"/>
      <c r="B22" s="223"/>
      <c r="C22" s="253" t="s">
        <v>639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05"/>
      <c r="Z22" s="205"/>
      <c r="AA22" s="205"/>
      <c r="AB22" s="205"/>
      <c r="AC22" s="205"/>
      <c r="AD22" s="205"/>
      <c r="AE22" s="205"/>
      <c r="AF22" s="205"/>
      <c r="AG22" s="205" t="s">
        <v>156</v>
      </c>
      <c r="AH22" s="205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22"/>
      <c r="B23" s="223"/>
      <c r="C23" s="253" t="s">
        <v>640</v>
      </c>
      <c r="D23" s="225"/>
      <c r="E23" s="226">
        <v>0.216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05"/>
      <c r="Z23" s="205"/>
      <c r="AA23" s="205"/>
      <c r="AB23" s="205"/>
      <c r="AC23" s="205"/>
      <c r="AD23" s="205"/>
      <c r="AE23" s="205"/>
      <c r="AF23" s="205"/>
      <c r="AG23" s="205" t="s">
        <v>156</v>
      </c>
      <c r="AH23" s="205">
        <v>0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x14ac:dyDescent="0.2">
      <c r="A24" s="228" t="s">
        <v>147</v>
      </c>
      <c r="B24" s="229" t="s">
        <v>59</v>
      </c>
      <c r="C24" s="251" t="s">
        <v>60</v>
      </c>
      <c r="D24" s="230"/>
      <c r="E24" s="231"/>
      <c r="F24" s="232"/>
      <c r="G24" s="232">
        <f>SUMIF(AG25:AG28,"&lt;&gt;NOR",G25:G28)</f>
        <v>0</v>
      </c>
      <c r="H24" s="232"/>
      <c r="I24" s="232">
        <f>SUM(I25:I28)</f>
        <v>0</v>
      </c>
      <c r="J24" s="232"/>
      <c r="K24" s="232">
        <f>SUM(K25:K28)</f>
        <v>0</v>
      </c>
      <c r="L24" s="232"/>
      <c r="M24" s="232">
        <f>SUM(M25:M28)</f>
        <v>0</v>
      </c>
      <c r="N24" s="232"/>
      <c r="O24" s="232">
        <f>SUM(O25:O28)</f>
        <v>0.51</v>
      </c>
      <c r="P24" s="232"/>
      <c r="Q24" s="232">
        <f>SUM(Q25:Q28)</f>
        <v>0</v>
      </c>
      <c r="R24" s="232"/>
      <c r="S24" s="232"/>
      <c r="T24" s="233"/>
      <c r="U24" s="227"/>
      <c r="V24" s="227">
        <f>SUM(V25:V28)</f>
        <v>0.1</v>
      </c>
      <c r="W24" s="227"/>
      <c r="X24" s="227"/>
      <c r="AG24" t="s">
        <v>148</v>
      </c>
    </row>
    <row r="25" spans="1:60" outlineLevel="1" x14ac:dyDescent="0.2">
      <c r="A25" s="234">
        <v>8</v>
      </c>
      <c r="B25" s="235" t="s">
        <v>641</v>
      </c>
      <c r="C25" s="252" t="s">
        <v>642</v>
      </c>
      <c r="D25" s="236" t="s">
        <v>151</v>
      </c>
      <c r="E25" s="237">
        <v>0.2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2.5249999999999999</v>
      </c>
      <c r="O25" s="239">
        <f>ROUND(E25*N25,2)</f>
        <v>0.51</v>
      </c>
      <c r="P25" s="239">
        <v>0</v>
      </c>
      <c r="Q25" s="239">
        <f>ROUND(E25*P25,2)</f>
        <v>0</v>
      </c>
      <c r="R25" s="239"/>
      <c r="S25" s="239" t="s">
        <v>152</v>
      </c>
      <c r="T25" s="240" t="s">
        <v>152</v>
      </c>
      <c r="U25" s="224">
        <v>0.47699999999999998</v>
      </c>
      <c r="V25" s="224">
        <f>ROUND(E25*U25,2)</f>
        <v>0.1</v>
      </c>
      <c r="W25" s="224"/>
      <c r="X25" s="224" t="s">
        <v>153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154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22"/>
      <c r="B26" s="223"/>
      <c r="C26" s="253" t="s">
        <v>643</v>
      </c>
      <c r="D26" s="225"/>
      <c r="E26" s="226">
        <v>0.2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05"/>
      <c r="Z26" s="205"/>
      <c r="AA26" s="205"/>
      <c r="AB26" s="205"/>
      <c r="AC26" s="205"/>
      <c r="AD26" s="205"/>
      <c r="AE26" s="205"/>
      <c r="AF26" s="205"/>
      <c r="AG26" s="205" t="s">
        <v>156</v>
      </c>
      <c r="AH26" s="205">
        <v>5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34">
        <v>9</v>
      </c>
      <c r="B27" s="235" t="s">
        <v>644</v>
      </c>
      <c r="C27" s="252" t="s">
        <v>645</v>
      </c>
      <c r="D27" s="236" t="s">
        <v>151</v>
      </c>
      <c r="E27" s="237">
        <v>0.66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152</v>
      </c>
      <c r="T27" s="240" t="s">
        <v>177</v>
      </c>
      <c r="U27" s="224">
        <v>0</v>
      </c>
      <c r="V27" s="224">
        <f>ROUND(E27*U27,2)</f>
        <v>0</v>
      </c>
      <c r="W27" s="224"/>
      <c r="X27" s="224" t="s">
        <v>153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178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22"/>
      <c r="B28" s="223"/>
      <c r="C28" s="253" t="s">
        <v>646</v>
      </c>
      <c r="D28" s="225"/>
      <c r="E28" s="226">
        <v>0.66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156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x14ac:dyDescent="0.2">
      <c r="A29" s="228" t="s">
        <v>147</v>
      </c>
      <c r="B29" s="229" t="s">
        <v>63</v>
      </c>
      <c r="C29" s="251" t="s">
        <v>64</v>
      </c>
      <c r="D29" s="230"/>
      <c r="E29" s="231"/>
      <c r="F29" s="232"/>
      <c r="G29" s="232">
        <f>SUMIF(AG30:AG31,"&lt;&gt;NOR",G30:G31)</f>
        <v>0</v>
      </c>
      <c r="H29" s="232"/>
      <c r="I29" s="232">
        <f>SUM(I30:I31)</f>
        <v>0</v>
      </c>
      <c r="J29" s="232"/>
      <c r="K29" s="232">
        <f>SUM(K30:K31)</f>
        <v>0</v>
      </c>
      <c r="L29" s="232"/>
      <c r="M29" s="232">
        <f>SUM(M30:M31)</f>
        <v>0</v>
      </c>
      <c r="N29" s="232"/>
      <c r="O29" s="232">
        <f>SUM(O30:O31)</f>
        <v>0</v>
      </c>
      <c r="P29" s="232"/>
      <c r="Q29" s="232">
        <f>SUM(Q30:Q31)</f>
        <v>0</v>
      </c>
      <c r="R29" s="232"/>
      <c r="S29" s="232"/>
      <c r="T29" s="233"/>
      <c r="U29" s="227"/>
      <c r="V29" s="227">
        <f>SUM(V30:V31)</f>
        <v>0</v>
      </c>
      <c r="W29" s="227"/>
      <c r="X29" s="227"/>
      <c r="AG29" t="s">
        <v>148</v>
      </c>
    </row>
    <row r="30" spans="1:60" outlineLevel="1" x14ac:dyDescent="0.2">
      <c r="A30" s="234">
        <v>10</v>
      </c>
      <c r="B30" s="235" t="s">
        <v>647</v>
      </c>
      <c r="C30" s="252" t="s">
        <v>648</v>
      </c>
      <c r="D30" s="236" t="s">
        <v>151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152</v>
      </c>
      <c r="T30" s="240" t="s">
        <v>177</v>
      </c>
      <c r="U30" s="224">
        <v>0</v>
      </c>
      <c r="V30" s="224">
        <f>ROUND(E30*U30,2)</f>
        <v>0</v>
      </c>
      <c r="W30" s="224"/>
      <c r="X30" s="224" t="s">
        <v>153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178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22"/>
      <c r="B31" s="223"/>
      <c r="C31" s="253" t="s">
        <v>649</v>
      </c>
      <c r="D31" s="225"/>
      <c r="E31" s="226">
        <v>1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05"/>
      <c r="Z31" s="205"/>
      <c r="AA31" s="205"/>
      <c r="AB31" s="205"/>
      <c r="AC31" s="205"/>
      <c r="AD31" s="205"/>
      <c r="AE31" s="205"/>
      <c r="AF31" s="205"/>
      <c r="AG31" s="205" t="s">
        <v>156</v>
      </c>
      <c r="AH31" s="205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x14ac:dyDescent="0.2">
      <c r="A32" s="228" t="s">
        <v>147</v>
      </c>
      <c r="B32" s="229" t="s">
        <v>73</v>
      </c>
      <c r="C32" s="251" t="s">
        <v>74</v>
      </c>
      <c r="D32" s="230"/>
      <c r="E32" s="231"/>
      <c r="F32" s="232"/>
      <c r="G32" s="232">
        <f>SUMIF(AG33:AG37,"&lt;&gt;NOR",G33:G37)</f>
        <v>0</v>
      </c>
      <c r="H32" s="232"/>
      <c r="I32" s="232">
        <f>SUM(I33:I37)</f>
        <v>0</v>
      </c>
      <c r="J32" s="232"/>
      <c r="K32" s="232">
        <f>SUM(K33:K37)</f>
        <v>0</v>
      </c>
      <c r="L32" s="232"/>
      <c r="M32" s="232">
        <f>SUM(M33:M37)</f>
        <v>0</v>
      </c>
      <c r="N32" s="232"/>
      <c r="O32" s="232">
        <f>SUM(O33:O37)</f>
        <v>0.06</v>
      </c>
      <c r="P32" s="232"/>
      <c r="Q32" s="232">
        <f>SUM(Q33:Q37)</f>
        <v>0</v>
      </c>
      <c r="R32" s="232"/>
      <c r="S32" s="232"/>
      <c r="T32" s="233"/>
      <c r="U32" s="227"/>
      <c r="V32" s="227">
        <f>SUM(V33:V37)</f>
        <v>1.25</v>
      </c>
      <c r="W32" s="227"/>
      <c r="X32" s="227"/>
      <c r="AG32" t="s">
        <v>148</v>
      </c>
    </row>
    <row r="33" spans="1:60" outlineLevel="1" x14ac:dyDescent="0.2">
      <c r="A33" s="241">
        <v>11</v>
      </c>
      <c r="B33" s="242" t="s">
        <v>650</v>
      </c>
      <c r="C33" s="254" t="s">
        <v>651</v>
      </c>
      <c r="D33" s="243" t="s">
        <v>176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152</v>
      </c>
      <c r="T33" s="247" t="s">
        <v>152</v>
      </c>
      <c r="U33" s="224">
        <v>1.25</v>
      </c>
      <c r="V33" s="224">
        <f>ROUND(E33*U33,2)</f>
        <v>1.25</v>
      </c>
      <c r="W33" s="224"/>
      <c r="X33" s="224" t="s">
        <v>153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154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41">
        <v>12</v>
      </c>
      <c r="B34" s="242" t="s">
        <v>652</v>
      </c>
      <c r="C34" s="254" t="s">
        <v>653</v>
      </c>
      <c r="D34" s="243" t="s">
        <v>176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0.02</v>
      </c>
      <c r="O34" s="246">
        <f>ROUND(E34*N34,2)</f>
        <v>0.02</v>
      </c>
      <c r="P34" s="246">
        <v>0</v>
      </c>
      <c r="Q34" s="246">
        <f>ROUND(E34*P34,2)</f>
        <v>0</v>
      </c>
      <c r="R34" s="246" t="s">
        <v>206</v>
      </c>
      <c r="S34" s="246" t="s">
        <v>152</v>
      </c>
      <c r="T34" s="247" t="s">
        <v>152</v>
      </c>
      <c r="U34" s="224">
        <v>0</v>
      </c>
      <c r="V34" s="224">
        <f>ROUND(E34*U34,2)</f>
        <v>0</v>
      </c>
      <c r="W34" s="224"/>
      <c r="X34" s="224" t="s">
        <v>207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208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41">
        <v>13</v>
      </c>
      <c r="B35" s="242" t="s">
        <v>654</v>
      </c>
      <c r="C35" s="254" t="s">
        <v>655</v>
      </c>
      <c r="D35" s="243" t="s">
        <v>176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1.5599999999999999E-2</v>
      </c>
      <c r="O35" s="246">
        <f>ROUND(E35*N35,2)</f>
        <v>0.02</v>
      </c>
      <c r="P35" s="246">
        <v>0</v>
      </c>
      <c r="Q35" s="246">
        <f>ROUND(E35*P35,2)</f>
        <v>0</v>
      </c>
      <c r="R35" s="246" t="s">
        <v>206</v>
      </c>
      <c r="S35" s="246" t="s">
        <v>152</v>
      </c>
      <c r="T35" s="247" t="s">
        <v>152</v>
      </c>
      <c r="U35" s="224">
        <v>0</v>
      </c>
      <c r="V35" s="224">
        <f>ROUND(E35*U35,2)</f>
        <v>0</v>
      </c>
      <c r="W35" s="224"/>
      <c r="X35" s="224" t="s">
        <v>207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208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41">
        <v>14</v>
      </c>
      <c r="B36" s="242" t="s">
        <v>656</v>
      </c>
      <c r="C36" s="254" t="s">
        <v>657</v>
      </c>
      <c r="D36" s="243" t="s">
        <v>176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1.5E-3</v>
      </c>
      <c r="O36" s="246">
        <f>ROUND(E36*N36,2)</f>
        <v>0</v>
      </c>
      <c r="P36" s="246">
        <v>0</v>
      </c>
      <c r="Q36" s="246">
        <f>ROUND(E36*P36,2)</f>
        <v>0</v>
      </c>
      <c r="R36" s="246" t="s">
        <v>206</v>
      </c>
      <c r="S36" s="246" t="s">
        <v>152</v>
      </c>
      <c r="T36" s="247" t="s">
        <v>152</v>
      </c>
      <c r="U36" s="224">
        <v>0</v>
      </c>
      <c r="V36" s="224">
        <f>ROUND(E36*U36,2)</f>
        <v>0</v>
      </c>
      <c r="W36" s="224"/>
      <c r="X36" s="224" t="s">
        <v>207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208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41">
        <v>15</v>
      </c>
      <c r="B37" s="242" t="s">
        <v>658</v>
      </c>
      <c r="C37" s="254" t="s">
        <v>659</v>
      </c>
      <c r="D37" s="243" t="s">
        <v>176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1.7000000000000001E-2</v>
      </c>
      <c r="O37" s="246">
        <f>ROUND(E37*N37,2)</f>
        <v>0.02</v>
      </c>
      <c r="P37" s="246">
        <v>0</v>
      </c>
      <c r="Q37" s="246">
        <f>ROUND(E37*P37,2)</f>
        <v>0</v>
      </c>
      <c r="R37" s="246" t="s">
        <v>206</v>
      </c>
      <c r="S37" s="246" t="s">
        <v>152</v>
      </c>
      <c r="T37" s="247" t="s">
        <v>152</v>
      </c>
      <c r="U37" s="224">
        <v>0</v>
      </c>
      <c r="V37" s="224">
        <f>ROUND(E37*U37,2)</f>
        <v>0</v>
      </c>
      <c r="W37" s="224"/>
      <c r="X37" s="224" t="s">
        <v>207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208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x14ac:dyDescent="0.2">
      <c r="A38" s="228" t="s">
        <v>147</v>
      </c>
      <c r="B38" s="229" t="s">
        <v>81</v>
      </c>
      <c r="C38" s="251" t="s">
        <v>82</v>
      </c>
      <c r="D38" s="230"/>
      <c r="E38" s="231"/>
      <c r="F38" s="232"/>
      <c r="G38" s="232">
        <f>SUMIF(AG39:AG43,"&lt;&gt;NOR",G39:G43)</f>
        <v>0</v>
      </c>
      <c r="H38" s="232"/>
      <c r="I38" s="232">
        <f>SUM(I39:I43)</f>
        <v>0</v>
      </c>
      <c r="J38" s="232"/>
      <c r="K38" s="232">
        <f>SUM(K39:K43)</f>
        <v>0</v>
      </c>
      <c r="L38" s="232"/>
      <c r="M38" s="232">
        <f>SUM(M39:M43)</f>
        <v>0</v>
      </c>
      <c r="N38" s="232"/>
      <c r="O38" s="232">
        <f>SUM(O39:O43)</f>
        <v>0</v>
      </c>
      <c r="P38" s="232"/>
      <c r="Q38" s="232">
        <f>SUM(Q39:Q43)</f>
        <v>0</v>
      </c>
      <c r="R38" s="232"/>
      <c r="S38" s="232"/>
      <c r="T38" s="233"/>
      <c r="U38" s="227"/>
      <c r="V38" s="227">
        <f>SUM(V39:V43)</f>
        <v>0</v>
      </c>
      <c r="W38" s="227"/>
      <c r="X38" s="227"/>
      <c r="AG38" t="s">
        <v>148</v>
      </c>
    </row>
    <row r="39" spans="1:60" outlineLevel="1" x14ac:dyDescent="0.2">
      <c r="A39" s="234">
        <v>16</v>
      </c>
      <c r="B39" s="235" t="s">
        <v>660</v>
      </c>
      <c r="C39" s="252" t="s">
        <v>661</v>
      </c>
      <c r="D39" s="236" t="s">
        <v>151</v>
      </c>
      <c r="E39" s="237">
        <v>0.2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152</v>
      </c>
      <c r="T39" s="240" t="s">
        <v>177</v>
      </c>
      <c r="U39" s="224">
        <v>0</v>
      </c>
      <c r="V39" s="224">
        <f>ROUND(E39*U39,2)</f>
        <v>0</v>
      </c>
      <c r="W39" s="224"/>
      <c r="X39" s="224" t="s">
        <v>153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178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22"/>
      <c r="B40" s="223"/>
      <c r="C40" s="253" t="s">
        <v>662</v>
      </c>
      <c r="D40" s="225"/>
      <c r="E40" s="226">
        <v>0.08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05"/>
      <c r="Z40" s="205"/>
      <c r="AA40" s="205"/>
      <c r="AB40" s="205"/>
      <c r="AC40" s="205"/>
      <c r="AD40" s="205"/>
      <c r="AE40" s="205"/>
      <c r="AF40" s="205"/>
      <c r="AG40" s="205" t="s">
        <v>156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22"/>
      <c r="B41" s="223"/>
      <c r="C41" s="253" t="s">
        <v>663</v>
      </c>
      <c r="D41" s="225"/>
      <c r="E41" s="226">
        <v>0.12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156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ht="22.5" outlineLevel="1" x14ac:dyDescent="0.2">
      <c r="A42" s="234">
        <v>17</v>
      </c>
      <c r="B42" s="235" t="s">
        <v>664</v>
      </c>
      <c r="C42" s="252" t="s">
        <v>665</v>
      </c>
      <c r="D42" s="236" t="s">
        <v>151</v>
      </c>
      <c r="E42" s="237">
        <v>0.66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152</v>
      </c>
      <c r="T42" s="240" t="s">
        <v>177</v>
      </c>
      <c r="U42" s="224">
        <v>0</v>
      </c>
      <c r="V42" s="224">
        <f>ROUND(E42*U42,2)</f>
        <v>0</v>
      </c>
      <c r="W42" s="224"/>
      <c r="X42" s="224" t="s">
        <v>153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178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22"/>
      <c r="B43" s="223"/>
      <c r="C43" s="253" t="s">
        <v>646</v>
      </c>
      <c r="D43" s="225"/>
      <c r="E43" s="226">
        <v>0.66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05"/>
      <c r="Z43" s="205"/>
      <c r="AA43" s="205"/>
      <c r="AB43" s="205"/>
      <c r="AC43" s="205"/>
      <c r="AD43" s="205"/>
      <c r="AE43" s="205"/>
      <c r="AF43" s="205"/>
      <c r="AG43" s="205" t="s">
        <v>156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x14ac:dyDescent="0.2">
      <c r="A44" s="228" t="s">
        <v>147</v>
      </c>
      <c r="B44" s="229" t="s">
        <v>85</v>
      </c>
      <c r="C44" s="251" t="s">
        <v>86</v>
      </c>
      <c r="D44" s="230"/>
      <c r="E44" s="231"/>
      <c r="F44" s="232"/>
      <c r="G44" s="232">
        <f>SUMIF(AG45:AG58,"&lt;&gt;NOR",G45:G58)</f>
        <v>0</v>
      </c>
      <c r="H44" s="232"/>
      <c r="I44" s="232">
        <f>SUM(I45:I58)</f>
        <v>0</v>
      </c>
      <c r="J44" s="232"/>
      <c r="K44" s="232">
        <f>SUM(K45:K58)</f>
        <v>0</v>
      </c>
      <c r="L44" s="232"/>
      <c r="M44" s="232">
        <f>SUM(M45:M58)</f>
        <v>0</v>
      </c>
      <c r="N44" s="232"/>
      <c r="O44" s="232">
        <f>SUM(O45:O58)</f>
        <v>7.0000000000000007E-2</v>
      </c>
      <c r="P44" s="232"/>
      <c r="Q44" s="232">
        <f>SUM(Q45:Q58)</f>
        <v>0</v>
      </c>
      <c r="R44" s="232"/>
      <c r="S44" s="232"/>
      <c r="T44" s="233"/>
      <c r="U44" s="227"/>
      <c r="V44" s="227">
        <f>SUM(V45:V58)</f>
        <v>12.5</v>
      </c>
      <c r="W44" s="227"/>
      <c r="X44" s="227"/>
      <c r="AG44" t="s">
        <v>148</v>
      </c>
    </row>
    <row r="45" spans="1:60" outlineLevel="1" x14ac:dyDescent="0.2">
      <c r="A45" s="241">
        <v>18</v>
      </c>
      <c r="B45" s="242" t="s">
        <v>666</v>
      </c>
      <c r="C45" s="254" t="s">
        <v>667</v>
      </c>
      <c r="D45" s="243" t="s">
        <v>185</v>
      </c>
      <c r="E45" s="244">
        <v>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2.5200000000000001E-3</v>
      </c>
      <c r="O45" s="246">
        <f>ROUND(E45*N45,2)</f>
        <v>0.02</v>
      </c>
      <c r="P45" s="246">
        <v>0</v>
      </c>
      <c r="Q45" s="246">
        <f>ROUND(E45*P45,2)</f>
        <v>0</v>
      </c>
      <c r="R45" s="246"/>
      <c r="S45" s="246" t="s">
        <v>152</v>
      </c>
      <c r="T45" s="247" t="s">
        <v>152</v>
      </c>
      <c r="U45" s="224">
        <v>0.8</v>
      </c>
      <c r="V45" s="224">
        <f>ROUND(E45*U45,2)</f>
        <v>4.8</v>
      </c>
      <c r="W45" s="224"/>
      <c r="X45" s="224" t="s">
        <v>153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365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41">
        <v>19</v>
      </c>
      <c r="B46" s="242" t="s">
        <v>668</v>
      </c>
      <c r="C46" s="254" t="s">
        <v>669</v>
      </c>
      <c r="D46" s="243" t="s">
        <v>185</v>
      </c>
      <c r="E46" s="244">
        <v>14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3.5699999999999998E-3</v>
      </c>
      <c r="O46" s="246">
        <f>ROUND(E46*N46,2)</f>
        <v>0.05</v>
      </c>
      <c r="P46" s="246">
        <v>0</v>
      </c>
      <c r="Q46" s="246">
        <f>ROUND(E46*P46,2)</f>
        <v>0</v>
      </c>
      <c r="R46" s="246"/>
      <c r="S46" s="246" t="s">
        <v>152</v>
      </c>
      <c r="T46" s="247" t="s">
        <v>152</v>
      </c>
      <c r="U46" s="224">
        <v>0.55000000000000004</v>
      </c>
      <c r="V46" s="224">
        <f>ROUND(E46*U46,2)</f>
        <v>7.7</v>
      </c>
      <c r="W46" s="224"/>
      <c r="X46" s="224" t="s">
        <v>153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154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41">
        <v>20</v>
      </c>
      <c r="B47" s="242" t="s">
        <v>670</v>
      </c>
      <c r="C47" s="254" t="s">
        <v>671</v>
      </c>
      <c r="D47" s="243" t="s">
        <v>176</v>
      </c>
      <c r="E47" s="244">
        <v>2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152</v>
      </c>
      <c r="T47" s="247" t="s">
        <v>177</v>
      </c>
      <c r="U47" s="224">
        <v>0</v>
      </c>
      <c r="V47" s="224">
        <f>ROUND(E47*U47,2)</f>
        <v>0</v>
      </c>
      <c r="W47" s="224"/>
      <c r="X47" s="224" t="s">
        <v>153</v>
      </c>
      <c r="Y47" s="205"/>
      <c r="Z47" s="205"/>
      <c r="AA47" s="205"/>
      <c r="AB47" s="205"/>
      <c r="AC47" s="205"/>
      <c r="AD47" s="205"/>
      <c r="AE47" s="205"/>
      <c r="AF47" s="205"/>
      <c r="AG47" s="205" t="s">
        <v>365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41">
        <v>21</v>
      </c>
      <c r="B48" s="242" t="s">
        <v>672</v>
      </c>
      <c r="C48" s="254" t="s">
        <v>673</v>
      </c>
      <c r="D48" s="243" t="s">
        <v>185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152</v>
      </c>
      <c r="T48" s="247" t="s">
        <v>177</v>
      </c>
      <c r="U48" s="224">
        <v>0</v>
      </c>
      <c r="V48" s="224">
        <f>ROUND(E48*U48,2)</f>
        <v>0</v>
      </c>
      <c r="W48" s="224"/>
      <c r="X48" s="224" t="s">
        <v>153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365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41">
        <v>22</v>
      </c>
      <c r="B49" s="242" t="s">
        <v>674</v>
      </c>
      <c r="C49" s="254" t="s">
        <v>675</v>
      </c>
      <c r="D49" s="243" t="s">
        <v>185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152</v>
      </c>
      <c r="T49" s="247" t="s">
        <v>177</v>
      </c>
      <c r="U49" s="224">
        <v>0</v>
      </c>
      <c r="V49" s="224">
        <f>ROUND(E49*U49,2)</f>
        <v>0</v>
      </c>
      <c r="W49" s="224"/>
      <c r="X49" s="224" t="s">
        <v>153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365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41">
        <v>23</v>
      </c>
      <c r="B50" s="242" t="s">
        <v>676</v>
      </c>
      <c r="C50" s="254" t="s">
        <v>677</v>
      </c>
      <c r="D50" s="243" t="s">
        <v>185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152</v>
      </c>
      <c r="T50" s="247" t="s">
        <v>177</v>
      </c>
      <c r="U50" s="224">
        <v>0</v>
      </c>
      <c r="V50" s="224">
        <f>ROUND(E50*U50,2)</f>
        <v>0</v>
      </c>
      <c r="W50" s="224"/>
      <c r="X50" s="224" t="s">
        <v>153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365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41">
        <v>24</v>
      </c>
      <c r="B51" s="242" t="s">
        <v>678</v>
      </c>
      <c r="C51" s="254" t="s">
        <v>679</v>
      </c>
      <c r="D51" s="243" t="s">
        <v>185</v>
      </c>
      <c r="E51" s="244">
        <v>12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152</v>
      </c>
      <c r="T51" s="247" t="s">
        <v>177</v>
      </c>
      <c r="U51" s="224">
        <v>0</v>
      </c>
      <c r="V51" s="224">
        <f>ROUND(E51*U51,2)</f>
        <v>0</v>
      </c>
      <c r="W51" s="224"/>
      <c r="X51" s="224" t="s">
        <v>153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365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41">
        <v>25</v>
      </c>
      <c r="B52" s="242" t="s">
        <v>680</v>
      </c>
      <c r="C52" s="254" t="s">
        <v>681</v>
      </c>
      <c r="D52" s="243" t="s">
        <v>176</v>
      </c>
      <c r="E52" s="244">
        <v>3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152</v>
      </c>
      <c r="T52" s="247" t="s">
        <v>177</v>
      </c>
      <c r="U52" s="224">
        <v>0</v>
      </c>
      <c r="V52" s="224">
        <f>ROUND(E52*U52,2)</f>
        <v>0</v>
      </c>
      <c r="W52" s="224"/>
      <c r="X52" s="224" t="s">
        <v>153</v>
      </c>
      <c r="Y52" s="205"/>
      <c r="Z52" s="205"/>
      <c r="AA52" s="205"/>
      <c r="AB52" s="205"/>
      <c r="AC52" s="205"/>
      <c r="AD52" s="205"/>
      <c r="AE52" s="205"/>
      <c r="AF52" s="205"/>
      <c r="AG52" s="205" t="s">
        <v>365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ht="22.5" outlineLevel="1" x14ac:dyDescent="0.2">
      <c r="A53" s="241">
        <v>26</v>
      </c>
      <c r="B53" s="242" t="s">
        <v>682</v>
      </c>
      <c r="C53" s="254" t="s">
        <v>683</v>
      </c>
      <c r="D53" s="243" t="s">
        <v>176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152</v>
      </c>
      <c r="T53" s="247" t="s">
        <v>177</v>
      </c>
      <c r="U53" s="224">
        <v>0</v>
      </c>
      <c r="V53" s="224">
        <f>ROUND(E53*U53,2)</f>
        <v>0</v>
      </c>
      <c r="W53" s="224"/>
      <c r="X53" s="224" t="s">
        <v>153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365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41">
        <v>27</v>
      </c>
      <c r="B54" s="242" t="s">
        <v>684</v>
      </c>
      <c r="C54" s="254" t="s">
        <v>685</v>
      </c>
      <c r="D54" s="243" t="s">
        <v>185</v>
      </c>
      <c r="E54" s="244">
        <v>36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152</v>
      </c>
      <c r="T54" s="247" t="s">
        <v>177</v>
      </c>
      <c r="U54" s="224">
        <v>0</v>
      </c>
      <c r="V54" s="224">
        <f>ROUND(E54*U54,2)</f>
        <v>0</v>
      </c>
      <c r="W54" s="224"/>
      <c r="X54" s="224" t="s">
        <v>153</v>
      </c>
      <c r="Y54" s="205"/>
      <c r="Z54" s="205"/>
      <c r="AA54" s="205"/>
      <c r="AB54" s="205"/>
      <c r="AC54" s="205"/>
      <c r="AD54" s="205"/>
      <c r="AE54" s="205"/>
      <c r="AF54" s="205"/>
      <c r="AG54" s="205" t="s">
        <v>365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41">
        <v>28</v>
      </c>
      <c r="B55" s="242" t="s">
        <v>686</v>
      </c>
      <c r="C55" s="254" t="s">
        <v>687</v>
      </c>
      <c r="D55" s="243" t="s">
        <v>176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152</v>
      </c>
      <c r="T55" s="247" t="s">
        <v>177</v>
      </c>
      <c r="U55" s="224">
        <v>0</v>
      </c>
      <c r="V55" s="224">
        <f>ROUND(E55*U55,2)</f>
        <v>0</v>
      </c>
      <c r="W55" s="224"/>
      <c r="X55" s="224" t="s">
        <v>153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365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41">
        <v>29</v>
      </c>
      <c r="B56" s="242" t="s">
        <v>688</v>
      </c>
      <c r="C56" s="254" t="s">
        <v>689</v>
      </c>
      <c r="D56" s="243" t="s">
        <v>176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152</v>
      </c>
      <c r="T56" s="247" t="s">
        <v>177</v>
      </c>
      <c r="U56" s="224">
        <v>0</v>
      </c>
      <c r="V56" s="224">
        <f>ROUND(E56*U56,2)</f>
        <v>0</v>
      </c>
      <c r="W56" s="224"/>
      <c r="X56" s="224" t="s">
        <v>153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365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41">
        <v>30</v>
      </c>
      <c r="B57" s="242" t="s">
        <v>690</v>
      </c>
      <c r="C57" s="254" t="s">
        <v>691</v>
      </c>
      <c r="D57" s="243" t="s">
        <v>199</v>
      </c>
      <c r="E57" s="244">
        <v>3.918E-2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152</v>
      </c>
      <c r="T57" s="247" t="s">
        <v>177</v>
      </c>
      <c r="U57" s="224">
        <v>0</v>
      </c>
      <c r="V57" s="224">
        <f>ROUND(E57*U57,2)</f>
        <v>0</v>
      </c>
      <c r="W57" s="224"/>
      <c r="X57" s="224" t="s">
        <v>153</v>
      </c>
      <c r="Y57" s="205"/>
      <c r="Z57" s="205"/>
      <c r="AA57" s="205"/>
      <c r="AB57" s="205"/>
      <c r="AC57" s="205"/>
      <c r="AD57" s="205"/>
      <c r="AE57" s="205"/>
      <c r="AF57" s="205"/>
      <c r="AG57" s="205" t="s">
        <v>365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41">
        <v>31</v>
      </c>
      <c r="B58" s="242" t="s">
        <v>692</v>
      </c>
      <c r="C58" s="254" t="s">
        <v>693</v>
      </c>
      <c r="D58" s="243" t="s">
        <v>176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 t="s">
        <v>206</v>
      </c>
      <c r="S58" s="246" t="s">
        <v>152</v>
      </c>
      <c r="T58" s="247" t="s">
        <v>177</v>
      </c>
      <c r="U58" s="224">
        <v>0</v>
      </c>
      <c r="V58" s="224">
        <f>ROUND(E58*U58,2)</f>
        <v>0</v>
      </c>
      <c r="W58" s="224"/>
      <c r="X58" s="224" t="s">
        <v>207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274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x14ac:dyDescent="0.2">
      <c r="A59" s="228" t="s">
        <v>147</v>
      </c>
      <c r="B59" s="229" t="s">
        <v>87</v>
      </c>
      <c r="C59" s="251" t="s">
        <v>88</v>
      </c>
      <c r="D59" s="230"/>
      <c r="E59" s="231"/>
      <c r="F59" s="232"/>
      <c r="G59" s="232">
        <f>SUMIF(AG60:AG77,"&lt;&gt;NOR",G60:G77)</f>
        <v>0</v>
      </c>
      <c r="H59" s="232"/>
      <c r="I59" s="232">
        <f>SUM(I60:I77)</f>
        <v>0</v>
      </c>
      <c r="J59" s="232"/>
      <c r="K59" s="232">
        <f>SUM(K60:K77)</f>
        <v>0</v>
      </c>
      <c r="L59" s="232"/>
      <c r="M59" s="232">
        <f>SUM(M60:M77)</f>
        <v>0</v>
      </c>
      <c r="N59" s="232"/>
      <c r="O59" s="232">
        <f>SUM(O60:O77)</f>
        <v>0.01</v>
      </c>
      <c r="P59" s="232"/>
      <c r="Q59" s="232">
        <f>SUM(Q60:Q77)</f>
        <v>0</v>
      </c>
      <c r="R59" s="232"/>
      <c r="S59" s="232"/>
      <c r="T59" s="233"/>
      <c r="U59" s="227"/>
      <c r="V59" s="227">
        <f>SUM(V60:V77)</f>
        <v>2.63</v>
      </c>
      <c r="W59" s="227"/>
      <c r="X59" s="227"/>
      <c r="AG59" t="s">
        <v>148</v>
      </c>
    </row>
    <row r="60" spans="1:60" outlineLevel="1" x14ac:dyDescent="0.2">
      <c r="A60" s="241">
        <v>32</v>
      </c>
      <c r="B60" s="242" t="s">
        <v>694</v>
      </c>
      <c r="C60" s="254" t="s">
        <v>695</v>
      </c>
      <c r="D60" s="243" t="s">
        <v>696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9.92E-3</v>
      </c>
      <c r="O60" s="246">
        <f>ROUND(E60*N60,2)</f>
        <v>0.01</v>
      </c>
      <c r="P60" s="246">
        <v>0</v>
      </c>
      <c r="Q60" s="246">
        <f>ROUND(E60*P60,2)</f>
        <v>0</v>
      </c>
      <c r="R60" s="246"/>
      <c r="S60" s="246" t="s">
        <v>152</v>
      </c>
      <c r="T60" s="247" t="s">
        <v>152</v>
      </c>
      <c r="U60" s="224">
        <v>1.887</v>
      </c>
      <c r="V60" s="224">
        <f>ROUND(E60*U60,2)</f>
        <v>1.89</v>
      </c>
      <c r="W60" s="224"/>
      <c r="X60" s="224" t="s">
        <v>153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154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41">
        <v>33</v>
      </c>
      <c r="B61" s="242" t="s">
        <v>697</v>
      </c>
      <c r="C61" s="254" t="s">
        <v>698</v>
      </c>
      <c r="D61" s="243" t="s">
        <v>176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3.1E-4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152</v>
      </c>
      <c r="T61" s="247" t="s">
        <v>152</v>
      </c>
      <c r="U61" s="224">
        <v>0.114</v>
      </c>
      <c r="V61" s="224">
        <f>ROUND(E61*U61,2)</f>
        <v>0.11</v>
      </c>
      <c r="W61" s="224"/>
      <c r="X61" s="224" t="s">
        <v>153</v>
      </c>
      <c r="Y61" s="205"/>
      <c r="Z61" s="205"/>
      <c r="AA61" s="205"/>
      <c r="AB61" s="205"/>
      <c r="AC61" s="205"/>
      <c r="AD61" s="205"/>
      <c r="AE61" s="205"/>
      <c r="AF61" s="205"/>
      <c r="AG61" s="205" t="s">
        <v>154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41">
        <v>34</v>
      </c>
      <c r="B62" s="242" t="s">
        <v>699</v>
      </c>
      <c r="C62" s="254" t="s">
        <v>700</v>
      </c>
      <c r="D62" s="243" t="s">
        <v>176</v>
      </c>
      <c r="E62" s="244">
        <v>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152</v>
      </c>
      <c r="T62" s="247" t="s">
        <v>152</v>
      </c>
      <c r="U62" s="224">
        <v>0.21</v>
      </c>
      <c r="V62" s="224">
        <f>ROUND(E62*U62,2)</f>
        <v>0.42</v>
      </c>
      <c r="W62" s="224"/>
      <c r="X62" s="224" t="s">
        <v>153</v>
      </c>
      <c r="Y62" s="205"/>
      <c r="Z62" s="205"/>
      <c r="AA62" s="205"/>
      <c r="AB62" s="205"/>
      <c r="AC62" s="205"/>
      <c r="AD62" s="205"/>
      <c r="AE62" s="205"/>
      <c r="AF62" s="205"/>
      <c r="AG62" s="205" t="s">
        <v>365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41">
        <v>35</v>
      </c>
      <c r="B63" s="242" t="s">
        <v>701</v>
      </c>
      <c r="C63" s="254" t="s">
        <v>702</v>
      </c>
      <c r="D63" s="243" t="s">
        <v>176</v>
      </c>
      <c r="E63" s="244">
        <v>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2.4000000000000001E-4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152</v>
      </c>
      <c r="T63" s="247" t="s">
        <v>152</v>
      </c>
      <c r="U63" s="224">
        <v>0.21</v>
      </c>
      <c r="V63" s="224">
        <f>ROUND(E63*U63,2)</f>
        <v>0.21</v>
      </c>
      <c r="W63" s="224"/>
      <c r="X63" s="224" t="s">
        <v>153</v>
      </c>
      <c r="Y63" s="205"/>
      <c r="Z63" s="205"/>
      <c r="AA63" s="205"/>
      <c r="AB63" s="205"/>
      <c r="AC63" s="205"/>
      <c r="AD63" s="205"/>
      <c r="AE63" s="205"/>
      <c r="AF63" s="205"/>
      <c r="AG63" s="205" t="s">
        <v>365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41">
        <v>36</v>
      </c>
      <c r="B64" s="242" t="s">
        <v>703</v>
      </c>
      <c r="C64" s="254" t="s">
        <v>704</v>
      </c>
      <c r="D64" s="243" t="s">
        <v>185</v>
      </c>
      <c r="E64" s="244">
        <v>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152</v>
      </c>
      <c r="T64" s="247" t="s">
        <v>177</v>
      </c>
      <c r="U64" s="224">
        <v>0</v>
      </c>
      <c r="V64" s="224">
        <f>ROUND(E64*U64,2)</f>
        <v>0</v>
      </c>
      <c r="W64" s="224"/>
      <c r="X64" s="224" t="s">
        <v>153</v>
      </c>
      <c r="Y64" s="205"/>
      <c r="Z64" s="205"/>
      <c r="AA64" s="205"/>
      <c r="AB64" s="205"/>
      <c r="AC64" s="205"/>
      <c r="AD64" s="205"/>
      <c r="AE64" s="205"/>
      <c r="AF64" s="205"/>
      <c r="AG64" s="205" t="s">
        <v>365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41">
        <v>37</v>
      </c>
      <c r="B65" s="242" t="s">
        <v>705</v>
      </c>
      <c r="C65" s="254" t="s">
        <v>706</v>
      </c>
      <c r="D65" s="243" t="s">
        <v>185</v>
      </c>
      <c r="E65" s="244">
        <v>8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152</v>
      </c>
      <c r="T65" s="247" t="s">
        <v>177</v>
      </c>
      <c r="U65" s="224">
        <v>0</v>
      </c>
      <c r="V65" s="224">
        <f>ROUND(E65*U65,2)</f>
        <v>0</v>
      </c>
      <c r="W65" s="224"/>
      <c r="X65" s="224" t="s">
        <v>153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365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41">
        <v>38</v>
      </c>
      <c r="B66" s="242" t="s">
        <v>707</v>
      </c>
      <c r="C66" s="254" t="s">
        <v>708</v>
      </c>
      <c r="D66" s="243" t="s">
        <v>185</v>
      </c>
      <c r="E66" s="244">
        <v>16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152</v>
      </c>
      <c r="T66" s="247" t="s">
        <v>177</v>
      </c>
      <c r="U66" s="224">
        <v>0</v>
      </c>
      <c r="V66" s="224">
        <f>ROUND(E66*U66,2)</f>
        <v>0</v>
      </c>
      <c r="W66" s="224"/>
      <c r="X66" s="224" t="s">
        <v>153</v>
      </c>
      <c r="Y66" s="205"/>
      <c r="Z66" s="205"/>
      <c r="AA66" s="205"/>
      <c r="AB66" s="205"/>
      <c r="AC66" s="205"/>
      <c r="AD66" s="205"/>
      <c r="AE66" s="205"/>
      <c r="AF66" s="205"/>
      <c r="AG66" s="205" t="s">
        <v>365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41">
        <v>39</v>
      </c>
      <c r="B67" s="242" t="s">
        <v>709</v>
      </c>
      <c r="C67" s="254" t="s">
        <v>710</v>
      </c>
      <c r="D67" s="243" t="s">
        <v>461</v>
      </c>
      <c r="E67" s="244">
        <v>15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286</v>
      </c>
      <c r="T67" s="247" t="s">
        <v>177</v>
      </c>
      <c r="U67" s="224">
        <v>0</v>
      </c>
      <c r="V67" s="224">
        <f>ROUND(E67*U67,2)</f>
        <v>0</v>
      </c>
      <c r="W67" s="224"/>
      <c r="X67" s="224" t="s">
        <v>153</v>
      </c>
      <c r="Y67" s="205"/>
      <c r="Z67" s="205"/>
      <c r="AA67" s="205"/>
      <c r="AB67" s="205"/>
      <c r="AC67" s="205"/>
      <c r="AD67" s="205"/>
      <c r="AE67" s="205"/>
      <c r="AF67" s="205"/>
      <c r="AG67" s="205" t="s">
        <v>365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41">
        <v>40</v>
      </c>
      <c r="B68" s="242" t="s">
        <v>711</v>
      </c>
      <c r="C68" s="254" t="s">
        <v>712</v>
      </c>
      <c r="D68" s="243" t="s">
        <v>185</v>
      </c>
      <c r="E68" s="244">
        <v>32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152</v>
      </c>
      <c r="T68" s="247" t="s">
        <v>177</v>
      </c>
      <c r="U68" s="224">
        <v>0</v>
      </c>
      <c r="V68" s="224">
        <f>ROUND(E68*U68,2)</f>
        <v>0</v>
      </c>
      <c r="W68" s="224"/>
      <c r="X68" s="224" t="s">
        <v>153</v>
      </c>
      <c r="Y68" s="205"/>
      <c r="Z68" s="205"/>
      <c r="AA68" s="205"/>
      <c r="AB68" s="205"/>
      <c r="AC68" s="205"/>
      <c r="AD68" s="205"/>
      <c r="AE68" s="205"/>
      <c r="AF68" s="205"/>
      <c r="AG68" s="205" t="s">
        <v>365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41">
        <v>41</v>
      </c>
      <c r="B69" s="242" t="s">
        <v>713</v>
      </c>
      <c r="C69" s="254" t="s">
        <v>714</v>
      </c>
      <c r="D69" s="243" t="s">
        <v>176</v>
      </c>
      <c r="E69" s="244">
        <v>5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152</v>
      </c>
      <c r="T69" s="247" t="s">
        <v>177</v>
      </c>
      <c r="U69" s="224">
        <v>0</v>
      </c>
      <c r="V69" s="224">
        <f>ROUND(E69*U69,2)</f>
        <v>0</v>
      </c>
      <c r="W69" s="224"/>
      <c r="X69" s="224" t="s">
        <v>153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365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41">
        <v>42</v>
      </c>
      <c r="B70" s="242" t="s">
        <v>715</v>
      </c>
      <c r="C70" s="254" t="s">
        <v>716</v>
      </c>
      <c r="D70" s="243" t="s">
        <v>176</v>
      </c>
      <c r="E70" s="244">
        <v>5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152</v>
      </c>
      <c r="T70" s="247" t="s">
        <v>177</v>
      </c>
      <c r="U70" s="224">
        <v>0</v>
      </c>
      <c r="V70" s="224">
        <f>ROUND(E70*U70,2)</f>
        <v>0</v>
      </c>
      <c r="W70" s="224"/>
      <c r="X70" s="224" t="s">
        <v>153</v>
      </c>
      <c r="Y70" s="205"/>
      <c r="Z70" s="205"/>
      <c r="AA70" s="205"/>
      <c r="AB70" s="205"/>
      <c r="AC70" s="205"/>
      <c r="AD70" s="205"/>
      <c r="AE70" s="205"/>
      <c r="AF70" s="205"/>
      <c r="AG70" s="205" t="s">
        <v>365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41">
        <v>43</v>
      </c>
      <c r="B71" s="242" t="s">
        <v>717</v>
      </c>
      <c r="C71" s="254" t="s">
        <v>718</v>
      </c>
      <c r="D71" s="243" t="s">
        <v>176</v>
      </c>
      <c r="E71" s="244">
        <v>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152</v>
      </c>
      <c r="T71" s="247" t="s">
        <v>177</v>
      </c>
      <c r="U71" s="224">
        <v>0</v>
      </c>
      <c r="V71" s="224">
        <f>ROUND(E71*U71,2)</f>
        <v>0</v>
      </c>
      <c r="W71" s="224"/>
      <c r="X71" s="224" t="s">
        <v>153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365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41">
        <v>44</v>
      </c>
      <c r="B72" s="242" t="s">
        <v>719</v>
      </c>
      <c r="C72" s="254" t="s">
        <v>720</v>
      </c>
      <c r="D72" s="243" t="s">
        <v>176</v>
      </c>
      <c r="E72" s="244">
        <v>1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152</v>
      </c>
      <c r="T72" s="247" t="s">
        <v>177</v>
      </c>
      <c r="U72" s="224">
        <v>0</v>
      </c>
      <c r="V72" s="224">
        <f>ROUND(E72*U72,2)</f>
        <v>0</v>
      </c>
      <c r="W72" s="224"/>
      <c r="X72" s="224" t="s">
        <v>153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365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41">
        <v>45</v>
      </c>
      <c r="B73" s="242" t="s">
        <v>721</v>
      </c>
      <c r="C73" s="254" t="s">
        <v>722</v>
      </c>
      <c r="D73" s="243" t="s">
        <v>185</v>
      </c>
      <c r="E73" s="244">
        <v>32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152</v>
      </c>
      <c r="T73" s="247" t="s">
        <v>177</v>
      </c>
      <c r="U73" s="224">
        <v>0</v>
      </c>
      <c r="V73" s="224">
        <f>ROUND(E73*U73,2)</f>
        <v>0</v>
      </c>
      <c r="W73" s="224"/>
      <c r="X73" s="224" t="s">
        <v>153</v>
      </c>
      <c r="Y73" s="205"/>
      <c r="Z73" s="205"/>
      <c r="AA73" s="205"/>
      <c r="AB73" s="205"/>
      <c r="AC73" s="205"/>
      <c r="AD73" s="205"/>
      <c r="AE73" s="205"/>
      <c r="AF73" s="205"/>
      <c r="AG73" s="205" t="s">
        <v>365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41">
        <v>46</v>
      </c>
      <c r="B74" s="242" t="s">
        <v>723</v>
      </c>
      <c r="C74" s="254" t="s">
        <v>724</v>
      </c>
      <c r="D74" s="243" t="s">
        <v>185</v>
      </c>
      <c r="E74" s="244">
        <v>32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152</v>
      </c>
      <c r="T74" s="247" t="s">
        <v>177</v>
      </c>
      <c r="U74" s="224">
        <v>0</v>
      </c>
      <c r="V74" s="224">
        <f>ROUND(E74*U74,2)</f>
        <v>0</v>
      </c>
      <c r="W74" s="224"/>
      <c r="X74" s="224" t="s">
        <v>153</v>
      </c>
      <c r="Y74" s="205"/>
      <c r="Z74" s="205"/>
      <c r="AA74" s="205"/>
      <c r="AB74" s="205"/>
      <c r="AC74" s="205"/>
      <c r="AD74" s="205"/>
      <c r="AE74" s="205"/>
      <c r="AF74" s="205"/>
      <c r="AG74" s="205" t="s">
        <v>365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41">
        <v>47</v>
      </c>
      <c r="B75" s="242" t="s">
        <v>725</v>
      </c>
      <c r="C75" s="254" t="s">
        <v>726</v>
      </c>
      <c r="D75" s="243" t="s">
        <v>696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152</v>
      </c>
      <c r="T75" s="247" t="s">
        <v>177</v>
      </c>
      <c r="U75" s="224">
        <v>0</v>
      </c>
      <c r="V75" s="224">
        <f>ROUND(E75*U75,2)</f>
        <v>0</v>
      </c>
      <c r="W75" s="224"/>
      <c r="X75" s="224" t="s">
        <v>153</v>
      </c>
      <c r="Y75" s="205"/>
      <c r="Z75" s="205"/>
      <c r="AA75" s="205"/>
      <c r="AB75" s="205"/>
      <c r="AC75" s="205"/>
      <c r="AD75" s="205"/>
      <c r="AE75" s="205"/>
      <c r="AF75" s="205"/>
      <c r="AG75" s="205" t="s">
        <v>365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41">
        <v>48</v>
      </c>
      <c r="B76" s="242" t="s">
        <v>727</v>
      </c>
      <c r="C76" s="254" t="s">
        <v>728</v>
      </c>
      <c r="D76" s="243" t="s">
        <v>176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152</v>
      </c>
      <c r="T76" s="247" t="s">
        <v>177</v>
      </c>
      <c r="U76" s="224">
        <v>0</v>
      </c>
      <c r="V76" s="224">
        <f>ROUND(E76*U76,2)</f>
        <v>0</v>
      </c>
      <c r="W76" s="224"/>
      <c r="X76" s="224" t="s">
        <v>153</v>
      </c>
      <c r="Y76" s="205"/>
      <c r="Z76" s="205"/>
      <c r="AA76" s="205"/>
      <c r="AB76" s="205"/>
      <c r="AC76" s="205"/>
      <c r="AD76" s="205"/>
      <c r="AE76" s="205"/>
      <c r="AF76" s="205"/>
      <c r="AG76" s="205" t="s">
        <v>365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41">
        <v>49</v>
      </c>
      <c r="B77" s="242" t="s">
        <v>729</v>
      </c>
      <c r="C77" s="254" t="s">
        <v>730</v>
      </c>
      <c r="D77" s="243" t="s">
        <v>199</v>
      </c>
      <c r="E77" s="244">
        <v>0.14504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152</v>
      </c>
      <c r="T77" s="247" t="s">
        <v>177</v>
      </c>
      <c r="U77" s="224">
        <v>0</v>
      </c>
      <c r="V77" s="224">
        <f>ROUND(E77*U77,2)</f>
        <v>0</v>
      </c>
      <c r="W77" s="224"/>
      <c r="X77" s="224" t="s">
        <v>153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365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x14ac:dyDescent="0.2">
      <c r="A78" s="228" t="s">
        <v>147</v>
      </c>
      <c r="B78" s="229" t="s">
        <v>89</v>
      </c>
      <c r="C78" s="251" t="s">
        <v>90</v>
      </c>
      <c r="D78" s="230"/>
      <c r="E78" s="231"/>
      <c r="F78" s="232"/>
      <c r="G78" s="232">
        <f>SUMIF(AG79:AG84,"&lt;&gt;NOR",G79:G84)</f>
        <v>0</v>
      </c>
      <c r="H78" s="232"/>
      <c r="I78" s="232">
        <f>SUM(I79:I84)</f>
        <v>0</v>
      </c>
      <c r="J78" s="232"/>
      <c r="K78" s="232">
        <f>SUM(K79:K84)</f>
        <v>0</v>
      </c>
      <c r="L78" s="232"/>
      <c r="M78" s="232">
        <f>SUM(M79:M84)</f>
        <v>0</v>
      </c>
      <c r="N78" s="232"/>
      <c r="O78" s="232">
        <f>SUM(O79:O84)</f>
        <v>0</v>
      </c>
      <c r="P78" s="232"/>
      <c r="Q78" s="232">
        <f>SUM(Q79:Q84)</f>
        <v>0</v>
      </c>
      <c r="R78" s="232"/>
      <c r="S78" s="232"/>
      <c r="T78" s="233"/>
      <c r="U78" s="227"/>
      <c r="V78" s="227">
        <f>SUM(V79:V84)</f>
        <v>0</v>
      </c>
      <c r="W78" s="227"/>
      <c r="X78" s="227"/>
      <c r="AG78" t="s">
        <v>148</v>
      </c>
    </row>
    <row r="79" spans="1:60" outlineLevel="1" x14ac:dyDescent="0.2">
      <c r="A79" s="241">
        <v>50</v>
      </c>
      <c r="B79" s="242" t="s">
        <v>731</v>
      </c>
      <c r="C79" s="254" t="s">
        <v>732</v>
      </c>
      <c r="D79" s="243" t="s">
        <v>285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152</v>
      </c>
      <c r="T79" s="247" t="s">
        <v>177</v>
      </c>
      <c r="U79" s="224">
        <v>0</v>
      </c>
      <c r="V79" s="224">
        <f>ROUND(E79*U79,2)</f>
        <v>0</v>
      </c>
      <c r="W79" s="224"/>
      <c r="X79" s="224" t="s">
        <v>153</v>
      </c>
      <c r="Y79" s="205"/>
      <c r="Z79" s="205"/>
      <c r="AA79" s="205"/>
      <c r="AB79" s="205"/>
      <c r="AC79" s="205"/>
      <c r="AD79" s="205"/>
      <c r="AE79" s="205"/>
      <c r="AF79" s="205"/>
      <c r="AG79" s="205" t="s">
        <v>365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41">
        <v>51</v>
      </c>
      <c r="B80" s="242" t="s">
        <v>733</v>
      </c>
      <c r="C80" s="254" t="s">
        <v>734</v>
      </c>
      <c r="D80" s="243" t="s">
        <v>285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152</v>
      </c>
      <c r="T80" s="247" t="s">
        <v>177</v>
      </c>
      <c r="U80" s="224">
        <v>0</v>
      </c>
      <c r="V80" s="224">
        <f>ROUND(E80*U80,2)</f>
        <v>0</v>
      </c>
      <c r="W80" s="224"/>
      <c r="X80" s="224" t="s">
        <v>153</v>
      </c>
      <c r="Y80" s="205"/>
      <c r="Z80" s="205"/>
      <c r="AA80" s="205"/>
      <c r="AB80" s="205"/>
      <c r="AC80" s="205"/>
      <c r="AD80" s="205"/>
      <c r="AE80" s="205"/>
      <c r="AF80" s="205"/>
      <c r="AG80" s="205" t="s">
        <v>365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41">
        <v>52</v>
      </c>
      <c r="B81" s="242" t="s">
        <v>735</v>
      </c>
      <c r="C81" s="254" t="s">
        <v>736</v>
      </c>
      <c r="D81" s="243" t="s">
        <v>285</v>
      </c>
      <c r="E81" s="244">
        <v>2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152</v>
      </c>
      <c r="T81" s="247" t="s">
        <v>177</v>
      </c>
      <c r="U81" s="224">
        <v>0</v>
      </c>
      <c r="V81" s="224">
        <f>ROUND(E81*U81,2)</f>
        <v>0</v>
      </c>
      <c r="W81" s="224"/>
      <c r="X81" s="224" t="s">
        <v>153</v>
      </c>
      <c r="Y81" s="205"/>
      <c r="Z81" s="205"/>
      <c r="AA81" s="205"/>
      <c r="AB81" s="205"/>
      <c r="AC81" s="205"/>
      <c r="AD81" s="205"/>
      <c r="AE81" s="205"/>
      <c r="AF81" s="205"/>
      <c r="AG81" s="205" t="s">
        <v>365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241">
        <v>53</v>
      </c>
      <c r="B82" s="242" t="s">
        <v>737</v>
      </c>
      <c r="C82" s="254" t="s">
        <v>738</v>
      </c>
      <c r="D82" s="243" t="s">
        <v>176</v>
      </c>
      <c r="E82" s="244">
        <v>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152</v>
      </c>
      <c r="T82" s="247" t="s">
        <v>177</v>
      </c>
      <c r="U82" s="224">
        <v>0</v>
      </c>
      <c r="V82" s="224">
        <f>ROUND(E82*U82,2)</f>
        <v>0</v>
      </c>
      <c r="W82" s="224"/>
      <c r="X82" s="224" t="s">
        <v>153</v>
      </c>
      <c r="Y82" s="205"/>
      <c r="Z82" s="205"/>
      <c r="AA82" s="205"/>
      <c r="AB82" s="205"/>
      <c r="AC82" s="205"/>
      <c r="AD82" s="205"/>
      <c r="AE82" s="205"/>
      <c r="AF82" s="205"/>
      <c r="AG82" s="205" t="s">
        <v>365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241">
        <v>54</v>
      </c>
      <c r="B83" s="242" t="s">
        <v>739</v>
      </c>
      <c r="C83" s="254" t="s">
        <v>740</v>
      </c>
      <c r="D83" s="243" t="s">
        <v>176</v>
      </c>
      <c r="E83" s="244">
        <v>2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152</v>
      </c>
      <c r="T83" s="247" t="s">
        <v>177</v>
      </c>
      <c r="U83" s="224">
        <v>0</v>
      </c>
      <c r="V83" s="224">
        <f>ROUND(E83*U83,2)</f>
        <v>0</v>
      </c>
      <c r="W83" s="224"/>
      <c r="X83" s="224" t="s">
        <v>153</v>
      </c>
      <c r="Y83" s="205"/>
      <c r="Z83" s="205"/>
      <c r="AA83" s="205"/>
      <c r="AB83" s="205"/>
      <c r="AC83" s="205"/>
      <c r="AD83" s="205"/>
      <c r="AE83" s="205"/>
      <c r="AF83" s="205"/>
      <c r="AG83" s="205" t="s">
        <v>365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241">
        <v>55</v>
      </c>
      <c r="B84" s="242" t="s">
        <v>741</v>
      </c>
      <c r="C84" s="254" t="s">
        <v>742</v>
      </c>
      <c r="D84" s="243" t="s">
        <v>199</v>
      </c>
      <c r="E84" s="244">
        <v>9.8119999999999999E-2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152</v>
      </c>
      <c r="T84" s="247" t="s">
        <v>177</v>
      </c>
      <c r="U84" s="224">
        <v>0</v>
      </c>
      <c r="V84" s="224">
        <f>ROUND(E84*U84,2)</f>
        <v>0</v>
      </c>
      <c r="W84" s="224"/>
      <c r="X84" s="224" t="s">
        <v>153</v>
      </c>
      <c r="Y84" s="205"/>
      <c r="Z84" s="205"/>
      <c r="AA84" s="205"/>
      <c r="AB84" s="205"/>
      <c r="AC84" s="205"/>
      <c r="AD84" s="205"/>
      <c r="AE84" s="205"/>
      <c r="AF84" s="205"/>
      <c r="AG84" s="205" t="s">
        <v>365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x14ac:dyDescent="0.2">
      <c r="A85" s="228" t="s">
        <v>147</v>
      </c>
      <c r="B85" s="229" t="s">
        <v>91</v>
      </c>
      <c r="C85" s="251" t="s">
        <v>92</v>
      </c>
      <c r="D85" s="230"/>
      <c r="E85" s="231"/>
      <c r="F85" s="232"/>
      <c r="G85" s="232">
        <f>SUMIF(AG86:AG109,"&lt;&gt;NOR",G86:G109)</f>
        <v>0</v>
      </c>
      <c r="H85" s="232"/>
      <c r="I85" s="232">
        <f>SUM(I86:I109)</f>
        <v>0</v>
      </c>
      <c r="J85" s="232"/>
      <c r="K85" s="232">
        <f>SUM(K86:K109)</f>
        <v>0</v>
      </c>
      <c r="L85" s="232"/>
      <c r="M85" s="232">
        <f>SUM(M86:M109)</f>
        <v>0</v>
      </c>
      <c r="N85" s="232"/>
      <c r="O85" s="232">
        <f>SUM(O86:O109)</f>
        <v>0.18000000000000002</v>
      </c>
      <c r="P85" s="232"/>
      <c r="Q85" s="232">
        <f>SUM(Q86:Q109)</f>
        <v>0.33</v>
      </c>
      <c r="R85" s="232"/>
      <c r="S85" s="232"/>
      <c r="T85" s="233"/>
      <c r="U85" s="227"/>
      <c r="V85" s="227">
        <f>SUM(V86:V109)</f>
        <v>129.23000000000002</v>
      </c>
      <c r="W85" s="227"/>
      <c r="X85" s="227"/>
      <c r="AG85" t="s">
        <v>148</v>
      </c>
    </row>
    <row r="86" spans="1:60" ht="22.5" outlineLevel="1" x14ac:dyDescent="0.2">
      <c r="A86" s="241">
        <v>56</v>
      </c>
      <c r="B86" s="242" t="s">
        <v>743</v>
      </c>
      <c r="C86" s="254" t="s">
        <v>744</v>
      </c>
      <c r="D86" s="243" t="s">
        <v>185</v>
      </c>
      <c r="E86" s="244">
        <v>6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6.9999999999999994E-5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152</v>
      </c>
      <c r="T86" s="247" t="s">
        <v>152</v>
      </c>
      <c r="U86" s="224">
        <v>0.14000000000000001</v>
      </c>
      <c r="V86" s="224">
        <f>ROUND(E86*U86,2)</f>
        <v>0.84</v>
      </c>
      <c r="W86" s="224"/>
      <c r="X86" s="224" t="s">
        <v>153</v>
      </c>
      <c r="Y86" s="205"/>
      <c r="Z86" s="205"/>
      <c r="AA86" s="205"/>
      <c r="AB86" s="205"/>
      <c r="AC86" s="205"/>
      <c r="AD86" s="205"/>
      <c r="AE86" s="205"/>
      <c r="AF86" s="205"/>
      <c r="AG86" s="205" t="s">
        <v>154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">
      <c r="A87" s="241">
        <v>57</v>
      </c>
      <c r="B87" s="242" t="s">
        <v>745</v>
      </c>
      <c r="C87" s="254" t="s">
        <v>746</v>
      </c>
      <c r="D87" s="243" t="s">
        <v>185</v>
      </c>
      <c r="E87" s="244">
        <v>14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7.1199999999999996E-3</v>
      </c>
      <c r="O87" s="246">
        <f>ROUND(E87*N87,2)</f>
        <v>0.1</v>
      </c>
      <c r="P87" s="246">
        <v>0</v>
      </c>
      <c r="Q87" s="246">
        <f>ROUND(E87*P87,2)</f>
        <v>0</v>
      </c>
      <c r="R87" s="246"/>
      <c r="S87" s="246" t="s">
        <v>152</v>
      </c>
      <c r="T87" s="247" t="s">
        <v>152</v>
      </c>
      <c r="U87" s="224">
        <v>0.44</v>
      </c>
      <c r="V87" s="224">
        <f>ROUND(E87*U87,2)</f>
        <v>6.16</v>
      </c>
      <c r="W87" s="224"/>
      <c r="X87" s="224" t="s">
        <v>153</v>
      </c>
      <c r="Y87" s="205"/>
      <c r="Z87" s="205"/>
      <c r="AA87" s="205"/>
      <c r="AB87" s="205"/>
      <c r="AC87" s="205"/>
      <c r="AD87" s="205"/>
      <c r="AE87" s="205"/>
      <c r="AF87" s="205"/>
      <c r="AG87" s="205" t="s">
        <v>365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">
      <c r="A88" s="241">
        <v>58</v>
      </c>
      <c r="B88" s="242" t="s">
        <v>747</v>
      </c>
      <c r="C88" s="254" t="s">
        <v>748</v>
      </c>
      <c r="D88" s="243" t="s">
        <v>185</v>
      </c>
      <c r="E88" s="244">
        <v>6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8.9899999999999997E-3</v>
      </c>
      <c r="O88" s="246">
        <f>ROUND(E88*N88,2)</f>
        <v>0.05</v>
      </c>
      <c r="P88" s="246">
        <v>0</v>
      </c>
      <c r="Q88" s="246">
        <f>ROUND(E88*P88,2)</f>
        <v>0</v>
      </c>
      <c r="R88" s="246"/>
      <c r="S88" s="246" t="s">
        <v>152</v>
      </c>
      <c r="T88" s="247" t="s">
        <v>152</v>
      </c>
      <c r="U88" s="224">
        <v>0.48</v>
      </c>
      <c r="V88" s="224">
        <f>ROUND(E88*U88,2)</f>
        <v>2.88</v>
      </c>
      <c r="W88" s="224"/>
      <c r="X88" s="224" t="s">
        <v>153</v>
      </c>
      <c r="Y88" s="205"/>
      <c r="Z88" s="205"/>
      <c r="AA88" s="205"/>
      <c r="AB88" s="205"/>
      <c r="AC88" s="205"/>
      <c r="AD88" s="205"/>
      <c r="AE88" s="205"/>
      <c r="AF88" s="205"/>
      <c r="AG88" s="205" t="s">
        <v>154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ht="22.5" outlineLevel="1" x14ac:dyDescent="0.2">
      <c r="A89" s="241">
        <v>59</v>
      </c>
      <c r="B89" s="242" t="s">
        <v>749</v>
      </c>
      <c r="C89" s="254" t="s">
        <v>750</v>
      </c>
      <c r="D89" s="243" t="s">
        <v>185</v>
      </c>
      <c r="E89" s="244">
        <v>9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3.8000000000000002E-4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152</v>
      </c>
      <c r="T89" s="247" t="s">
        <v>152</v>
      </c>
      <c r="U89" s="224">
        <v>0.70599999999999996</v>
      </c>
      <c r="V89" s="224">
        <f>ROUND(E89*U89,2)</f>
        <v>6.35</v>
      </c>
      <c r="W89" s="224"/>
      <c r="X89" s="224" t="s">
        <v>153</v>
      </c>
      <c r="Y89" s="205"/>
      <c r="Z89" s="205"/>
      <c r="AA89" s="205"/>
      <c r="AB89" s="205"/>
      <c r="AC89" s="205"/>
      <c r="AD89" s="205"/>
      <c r="AE89" s="205"/>
      <c r="AF89" s="205"/>
      <c r="AG89" s="205" t="s">
        <v>154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241">
        <v>60</v>
      </c>
      <c r="B90" s="242" t="s">
        <v>751</v>
      </c>
      <c r="C90" s="254" t="s">
        <v>752</v>
      </c>
      <c r="D90" s="243" t="s">
        <v>176</v>
      </c>
      <c r="E90" s="244">
        <v>4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7.1000000000000002E-4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152</v>
      </c>
      <c r="T90" s="247" t="s">
        <v>152</v>
      </c>
      <c r="U90" s="224">
        <v>0.36</v>
      </c>
      <c r="V90" s="224">
        <f>ROUND(E90*U90,2)</f>
        <v>1.44</v>
      </c>
      <c r="W90" s="224"/>
      <c r="X90" s="224" t="s">
        <v>153</v>
      </c>
      <c r="Y90" s="205"/>
      <c r="Z90" s="205"/>
      <c r="AA90" s="205"/>
      <c r="AB90" s="205"/>
      <c r="AC90" s="205"/>
      <c r="AD90" s="205"/>
      <c r="AE90" s="205"/>
      <c r="AF90" s="205"/>
      <c r="AG90" s="205" t="s">
        <v>154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241">
        <v>61</v>
      </c>
      <c r="B91" s="242" t="s">
        <v>753</v>
      </c>
      <c r="C91" s="254" t="s">
        <v>754</v>
      </c>
      <c r="D91" s="243" t="s">
        <v>176</v>
      </c>
      <c r="E91" s="244">
        <v>7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1.9000000000000001E-4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152</v>
      </c>
      <c r="T91" s="247" t="s">
        <v>152</v>
      </c>
      <c r="U91" s="224">
        <v>0.17499999999999999</v>
      </c>
      <c r="V91" s="224">
        <f>ROUND(E91*U91,2)</f>
        <v>1.23</v>
      </c>
      <c r="W91" s="224"/>
      <c r="X91" s="224" t="s">
        <v>153</v>
      </c>
      <c r="Y91" s="205"/>
      <c r="Z91" s="205"/>
      <c r="AA91" s="205"/>
      <c r="AB91" s="205"/>
      <c r="AC91" s="205"/>
      <c r="AD91" s="205"/>
      <c r="AE91" s="205"/>
      <c r="AF91" s="205"/>
      <c r="AG91" s="205" t="s">
        <v>154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241">
        <v>62</v>
      </c>
      <c r="B92" s="242" t="s">
        <v>755</v>
      </c>
      <c r="C92" s="254" t="s">
        <v>756</v>
      </c>
      <c r="D92" s="243" t="s">
        <v>176</v>
      </c>
      <c r="E92" s="244">
        <v>7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1.1E-4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152</v>
      </c>
      <c r="T92" s="247" t="s">
        <v>152</v>
      </c>
      <c r="U92" s="224">
        <v>0.08</v>
      </c>
      <c r="V92" s="224">
        <f>ROUND(E92*U92,2)</f>
        <v>0.56000000000000005</v>
      </c>
      <c r="W92" s="224"/>
      <c r="X92" s="224" t="s">
        <v>153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154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">
      <c r="A93" s="241">
        <v>63</v>
      </c>
      <c r="B93" s="242" t="s">
        <v>757</v>
      </c>
      <c r="C93" s="254" t="s">
        <v>758</v>
      </c>
      <c r="D93" s="243" t="s">
        <v>176</v>
      </c>
      <c r="E93" s="244">
        <v>7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152</v>
      </c>
      <c r="T93" s="247" t="s">
        <v>152</v>
      </c>
      <c r="U93" s="224">
        <v>0.27</v>
      </c>
      <c r="V93" s="224">
        <f>ROUND(E93*U93,2)</f>
        <v>1.89</v>
      </c>
      <c r="W93" s="224"/>
      <c r="X93" s="224" t="s">
        <v>153</v>
      </c>
      <c r="Y93" s="205"/>
      <c r="Z93" s="205"/>
      <c r="AA93" s="205"/>
      <c r="AB93" s="205"/>
      <c r="AC93" s="205"/>
      <c r="AD93" s="205"/>
      <c r="AE93" s="205"/>
      <c r="AF93" s="205"/>
      <c r="AG93" s="205" t="s">
        <v>154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ht="22.5" outlineLevel="1" x14ac:dyDescent="0.2">
      <c r="A94" s="241">
        <v>64</v>
      </c>
      <c r="B94" s="242" t="s">
        <v>759</v>
      </c>
      <c r="C94" s="254" t="s">
        <v>760</v>
      </c>
      <c r="D94" s="243" t="s">
        <v>176</v>
      </c>
      <c r="E94" s="244">
        <v>7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8.0000000000000007E-5</v>
      </c>
      <c r="O94" s="246">
        <f>ROUND(E94*N94,2)</f>
        <v>0</v>
      </c>
      <c r="P94" s="246">
        <v>4.675E-2</v>
      </c>
      <c r="Q94" s="246">
        <f>ROUND(E94*P94,2)</f>
        <v>0.33</v>
      </c>
      <c r="R94" s="246"/>
      <c r="S94" s="246" t="s">
        <v>152</v>
      </c>
      <c r="T94" s="247" t="s">
        <v>152</v>
      </c>
      <c r="U94" s="224">
        <v>0.36</v>
      </c>
      <c r="V94" s="224">
        <f>ROUND(E94*U94,2)</f>
        <v>2.52</v>
      </c>
      <c r="W94" s="224"/>
      <c r="X94" s="224" t="s">
        <v>153</v>
      </c>
      <c r="Y94" s="205"/>
      <c r="Z94" s="205"/>
      <c r="AA94" s="205"/>
      <c r="AB94" s="205"/>
      <c r="AC94" s="205"/>
      <c r="AD94" s="205"/>
      <c r="AE94" s="205"/>
      <c r="AF94" s="205"/>
      <c r="AG94" s="205" t="s">
        <v>365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241">
        <v>65</v>
      </c>
      <c r="B95" s="242" t="s">
        <v>761</v>
      </c>
      <c r="C95" s="254" t="s">
        <v>762</v>
      </c>
      <c r="D95" s="243" t="s">
        <v>763</v>
      </c>
      <c r="E95" s="244">
        <v>15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152</v>
      </c>
      <c r="T95" s="247" t="s">
        <v>152</v>
      </c>
      <c r="U95" s="224">
        <v>1</v>
      </c>
      <c r="V95" s="224">
        <f>ROUND(E95*U95,2)</f>
        <v>15</v>
      </c>
      <c r="W95" s="224"/>
      <c r="X95" s="224" t="s">
        <v>153</v>
      </c>
      <c r="Y95" s="205"/>
      <c r="Z95" s="205"/>
      <c r="AA95" s="205"/>
      <c r="AB95" s="205"/>
      <c r="AC95" s="205"/>
      <c r="AD95" s="205"/>
      <c r="AE95" s="205"/>
      <c r="AF95" s="205"/>
      <c r="AG95" s="205" t="s">
        <v>154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241">
        <v>66</v>
      </c>
      <c r="B96" s="242" t="s">
        <v>764</v>
      </c>
      <c r="C96" s="254" t="s">
        <v>765</v>
      </c>
      <c r="D96" s="243" t="s">
        <v>763</v>
      </c>
      <c r="E96" s="244">
        <v>72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152</v>
      </c>
      <c r="T96" s="247" t="s">
        <v>152</v>
      </c>
      <c r="U96" s="224">
        <v>1</v>
      </c>
      <c r="V96" s="224">
        <f>ROUND(E96*U96,2)</f>
        <v>72</v>
      </c>
      <c r="W96" s="224"/>
      <c r="X96" s="224" t="s">
        <v>153</v>
      </c>
      <c r="Y96" s="205"/>
      <c r="Z96" s="205"/>
      <c r="AA96" s="205"/>
      <c r="AB96" s="205"/>
      <c r="AC96" s="205"/>
      <c r="AD96" s="205"/>
      <c r="AE96" s="205"/>
      <c r="AF96" s="205"/>
      <c r="AG96" s="205" t="s">
        <v>154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241">
        <v>67</v>
      </c>
      <c r="B97" s="242" t="s">
        <v>766</v>
      </c>
      <c r="C97" s="254" t="s">
        <v>767</v>
      </c>
      <c r="D97" s="243" t="s">
        <v>763</v>
      </c>
      <c r="E97" s="244">
        <v>15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152</v>
      </c>
      <c r="T97" s="247" t="s">
        <v>152</v>
      </c>
      <c r="U97" s="224">
        <v>1</v>
      </c>
      <c r="V97" s="224">
        <f>ROUND(E97*U97,2)</f>
        <v>15</v>
      </c>
      <c r="W97" s="224"/>
      <c r="X97" s="224" t="s">
        <v>153</v>
      </c>
      <c r="Y97" s="205"/>
      <c r="Z97" s="205"/>
      <c r="AA97" s="205"/>
      <c r="AB97" s="205"/>
      <c r="AC97" s="205"/>
      <c r="AD97" s="205"/>
      <c r="AE97" s="205"/>
      <c r="AF97" s="205"/>
      <c r="AG97" s="205" t="s">
        <v>154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241">
        <v>68</v>
      </c>
      <c r="B98" s="242" t="s">
        <v>768</v>
      </c>
      <c r="C98" s="254" t="s">
        <v>769</v>
      </c>
      <c r="D98" s="243" t="s">
        <v>176</v>
      </c>
      <c r="E98" s="244">
        <v>14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152</v>
      </c>
      <c r="T98" s="247" t="s">
        <v>152</v>
      </c>
      <c r="U98" s="224">
        <v>0.24</v>
      </c>
      <c r="V98" s="224">
        <f>ROUND(E98*U98,2)</f>
        <v>3.36</v>
      </c>
      <c r="W98" s="224"/>
      <c r="X98" s="224" t="s">
        <v>153</v>
      </c>
      <c r="Y98" s="205"/>
      <c r="Z98" s="205"/>
      <c r="AA98" s="205"/>
      <c r="AB98" s="205"/>
      <c r="AC98" s="205"/>
      <c r="AD98" s="205"/>
      <c r="AE98" s="205"/>
      <c r="AF98" s="205"/>
      <c r="AG98" s="205" t="s">
        <v>365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241">
        <v>69</v>
      </c>
      <c r="B99" s="242" t="s">
        <v>770</v>
      </c>
      <c r="C99" s="254" t="s">
        <v>771</v>
      </c>
      <c r="D99" s="243" t="s">
        <v>185</v>
      </c>
      <c r="E99" s="244">
        <v>14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152</v>
      </c>
      <c r="T99" s="247" t="s">
        <v>177</v>
      </c>
      <c r="U99" s="224">
        <v>0</v>
      </c>
      <c r="V99" s="224">
        <f>ROUND(E99*U99,2)</f>
        <v>0</v>
      </c>
      <c r="W99" s="224"/>
      <c r="X99" s="224" t="s">
        <v>153</v>
      </c>
      <c r="Y99" s="205"/>
      <c r="Z99" s="205"/>
      <c r="AA99" s="205"/>
      <c r="AB99" s="205"/>
      <c r="AC99" s="205"/>
      <c r="AD99" s="205"/>
      <c r="AE99" s="205"/>
      <c r="AF99" s="205"/>
      <c r="AG99" s="205" t="s">
        <v>365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241">
        <v>70</v>
      </c>
      <c r="B100" s="242" t="s">
        <v>772</v>
      </c>
      <c r="C100" s="254" t="s">
        <v>773</v>
      </c>
      <c r="D100" s="243" t="s">
        <v>176</v>
      </c>
      <c r="E100" s="244">
        <v>7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152</v>
      </c>
      <c r="T100" s="247" t="s">
        <v>177</v>
      </c>
      <c r="U100" s="224">
        <v>0</v>
      </c>
      <c r="V100" s="224">
        <f>ROUND(E100*U100,2)</f>
        <v>0</v>
      </c>
      <c r="W100" s="224"/>
      <c r="X100" s="224" t="s">
        <v>153</v>
      </c>
      <c r="Y100" s="205"/>
      <c r="Z100" s="205"/>
      <c r="AA100" s="205"/>
      <c r="AB100" s="205"/>
      <c r="AC100" s="205"/>
      <c r="AD100" s="205"/>
      <c r="AE100" s="205"/>
      <c r="AF100" s="205"/>
      <c r="AG100" s="205" t="s">
        <v>365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ht="33.75" outlineLevel="1" x14ac:dyDescent="0.2">
      <c r="A101" s="241">
        <v>71</v>
      </c>
      <c r="B101" s="242" t="s">
        <v>774</v>
      </c>
      <c r="C101" s="254" t="s">
        <v>775</v>
      </c>
      <c r="D101" s="243" t="s">
        <v>176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152</v>
      </c>
      <c r="T101" s="247" t="s">
        <v>177</v>
      </c>
      <c r="U101" s="224">
        <v>0</v>
      </c>
      <c r="V101" s="224">
        <f>ROUND(E101*U101,2)</f>
        <v>0</v>
      </c>
      <c r="W101" s="224"/>
      <c r="X101" s="224" t="s">
        <v>153</v>
      </c>
      <c r="Y101" s="205"/>
      <c r="Z101" s="205"/>
      <c r="AA101" s="205"/>
      <c r="AB101" s="205"/>
      <c r="AC101" s="205"/>
      <c r="AD101" s="205"/>
      <c r="AE101" s="205"/>
      <c r="AF101" s="205"/>
      <c r="AG101" s="205" t="s">
        <v>365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ht="33.75" outlineLevel="1" x14ac:dyDescent="0.2">
      <c r="A102" s="241">
        <v>72</v>
      </c>
      <c r="B102" s="242" t="s">
        <v>776</v>
      </c>
      <c r="C102" s="254" t="s">
        <v>777</v>
      </c>
      <c r="D102" s="243" t="s">
        <v>176</v>
      </c>
      <c r="E102" s="244">
        <v>6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152</v>
      </c>
      <c r="T102" s="247" t="s">
        <v>177</v>
      </c>
      <c r="U102" s="224">
        <v>0</v>
      </c>
      <c r="V102" s="224">
        <f>ROUND(E102*U102,2)</f>
        <v>0</v>
      </c>
      <c r="W102" s="224"/>
      <c r="X102" s="224" t="s">
        <v>153</v>
      </c>
      <c r="Y102" s="205"/>
      <c r="Z102" s="205"/>
      <c r="AA102" s="205"/>
      <c r="AB102" s="205"/>
      <c r="AC102" s="205"/>
      <c r="AD102" s="205"/>
      <c r="AE102" s="205"/>
      <c r="AF102" s="205"/>
      <c r="AG102" s="205" t="s">
        <v>365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41">
        <v>73</v>
      </c>
      <c r="B103" s="242" t="s">
        <v>778</v>
      </c>
      <c r="C103" s="254" t="s">
        <v>779</v>
      </c>
      <c r="D103" s="243" t="s">
        <v>176</v>
      </c>
      <c r="E103" s="244">
        <v>7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0</v>
      </c>
      <c r="O103" s="246">
        <f>ROUND(E103*N103,2)</f>
        <v>0</v>
      </c>
      <c r="P103" s="246">
        <v>0</v>
      </c>
      <c r="Q103" s="246">
        <f>ROUND(E103*P103,2)</f>
        <v>0</v>
      </c>
      <c r="R103" s="246"/>
      <c r="S103" s="246" t="s">
        <v>152</v>
      </c>
      <c r="T103" s="247" t="s">
        <v>177</v>
      </c>
      <c r="U103" s="224">
        <v>0</v>
      </c>
      <c r="V103" s="224">
        <f>ROUND(E103*U103,2)</f>
        <v>0</v>
      </c>
      <c r="W103" s="224"/>
      <c r="X103" s="224" t="s">
        <v>153</v>
      </c>
      <c r="Y103" s="205"/>
      <c r="Z103" s="205"/>
      <c r="AA103" s="205"/>
      <c r="AB103" s="205"/>
      <c r="AC103" s="205"/>
      <c r="AD103" s="205"/>
      <c r="AE103" s="205"/>
      <c r="AF103" s="205"/>
      <c r="AG103" s="205" t="s">
        <v>365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234">
        <v>74</v>
      </c>
      <c r="B104" s="235" t="s">
        <v>780</v>
      </c>
      <c r="C104" s="252" t="s">
        <v>781</v>
      </c>
      <c r="D104" s="236" t="s">
        <v>166</v>
      </c>
      <c r="E104" s="237">
        <v>115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152</v>
      </c>
      <c r="T104" s="240" t="s">
        <v>177</v>
      </c>
      <c r="U104" s="224">
        <v>0</v>
      </c>
      <c r="V104" s="224">
        <f>ROUND(E104*U104,2)</f>
        <v>0</v>
      </c>
      <c r="W104" s="224"/>
      <c r="X104" s="224" t="s">
        <v>153</v>
      </c>
      <c r="Y104" s="205"/>
      <c r="Z104" s="205"/>
      <c r="AA104" s="205"/>
      <c r="AB104" s="205"/>
      <c r="AC104" s="205"/>
      <c r="AD104" s="205"/>
      <c r="AE104" s="205"/>
      <c r="AF104" s="205"/>
      <c r="AG104" s="205" t="s">
        <v>365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22"/>
      <c r="B105" s="223"/>
      <c r="C105" s="253" t="s">
        <v>782</v>
      </c>
      <c r="D105" s="225"/>
      <c r="E105" s="226">
        <v>115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156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241">
        <v>75</v>
      </c>
      <c r="B106" s="242" t="s">
        <v>783</v>
      </c>
      <c r="C106" s="254" t="s">
        <v>784</v>
      </c>
      <c r="D106" s="243" t="s">
        <v>185</v>
      </c>
      <c r="E106" s="244">
        <v>27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152</v>
      </c>
      <c r="T106" s="247" t="s">
        <v>177</v>
      </c>
      <c r="U106" s="224">
        <v>0</v>
      </c>
      <c r="V106" s="224">
        <f>ROUND(E106*U106,2)</f>
        <v>0</v>
      </c>
      <c r="W106" s="224"/>
      <c r="X106" s="224" t="s">
        <v>153</v>
      </c>
      <c r="Y106" s="205"/>
      <c r="Z106" s="205"/>
      <c r="AA106" s="205"/>
      <c r="AB106" s="205"/>
      <c r="AC106" s="205"/>
      <c r="AD106" s="205"/>
      <c r="AE106" s="205"/>
      <c r="AF106" s="205"/>
      <c r="AG106" s="205" t="s">
        <v>365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241">
        <v>76</v>
      </c>
      <c r="B107" s="242" t="s">
        <v>785</v>
      </c>
      <c r="C107" s="254" t="s">
        <v>786</v>
      </c>
      <c r="D107" s="243" t="s">
        <v>199</v>
      </c>
      <c r="E107" s="244">
        <v>0.61944999999999995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/>
      <c r="S107" s="246" t="s">
        <v>152</v>
      </c>
      <c r="T107" s="247" t="s">
        <v>177</v>
      </c>
      <c r="U107" s="224">
        <v>0</v>
      </c>
      <c r="V107" s="224">
        <f>ROUND(E107*U107,2)</f>
        <v>0</v>
      </c>
      <c r="W107" s="224"/>
      <c r="X107" s="224" t="s">
        <v>153</v>
      </c>
      <c r="Y107" s="205"/>
      <c r="Z107" s="205"/>
      <c r="AA107" s="205"/>
      <c r="AB107" s="205"/>
      <c r="AC107" s="205"/>
      <c r="AD107" s="205"/>
      <c r="AE107" s="205"/>
      <c r="AF107" s="205"/>
      <c r="AG107" s="205" t="s">
        <v>365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">
      <c r="A108" s="234">
        <v>77</v>
      </c>
      <c r="B108" s="235" t="s">
        <v>787</v>
      </c>
      <c r="C108" s="252" t="s">
        <v>788</v>
      </c>
      <c r="D108" s="236" t="s">
        <v>185</v>
      </c>
      <c r="E108" s="237">
        <v>9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3.6900000000000001E-3</v>
      </c>
      <c r="O108" s="239">
        <f>ROUND(E108*N108,2)</f>
        <v>0.03</v>
      </c>
      <c r="P108" s="239">
        <v>0</v>
      </c>
      <c r="Q108" s="239">
        <f>ROUND(E108*P108,2)</f>
        <v>0</v>
      </c>
      <c r="R108" s="239" t="s">
        <v>206</v>
      </c>
      <c r="S108" s="239" t="s">
        <v>152</v>
      </c>
      <c r="T108" s="240" t="s">
        <v>152</v>
      </c>
      <c r="U108" s="224">
        <v>0</v>
      </c>
      <c r="V108" s="224">
        <f>ROUND(E108*U108,2)</f>
        <v>0</v>
      </c>
      <c r="W108" s="224"/>
      <c r="X108" s="224" t="s">
        <v>207</v>
      </c>
      <c r="Y108" s="205"/>
      <c r="Z108" s="205"/>
      <c r="AA108" s="205"/>
      <c r="AB108" s="205"/>
      <c r="AC108" s="205"/>
      <c r="AD108" s="205"/>
      <c r="AE108" s="205"/>
      <c r="AF108" s="205"/>
      <c r="AG108" s="205" t="s">
        <v>208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">
      <c r="A109" s="222"/>
      <c r="B109" s="223"/>
      <c r="C109" s="253" t="s">
        <v>789</v>
      </c>
      <c r="D109" s="225"/>
      <c r="E109" s="226">
        <v>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156</v>
      </c>
      <c r="AH109" s="205">
        <v>5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x14ac:dyDescent="0.2">
      <c r="A110" s="5"/>
      <c r="B110" s="6"/>
      <c r="C110" s="257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AE110">
        <v>15</v>
      </c>
      <c r="AF110">
        <v>21</v>
      </c>
    </row>
    <row r="111" spans="1:60" x14ac:dyDescent="0.2">
      <c r="A111" s="208"/>
      <c r="B111" s="209" t="s">
        <v>31</v>
      </c>
      <c r="C111" s="258"/>
      <c r="D111" s="210"/>
      <c r="E111" s="211"/>
      <c r="F111" s="211"/>
      <c r="G111" s="250">
        <f>G8+G24+G29+G32+G38+G44+G59+G78+G85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AE111">
        <f>SUMIF(L7:L109,AE110,G7:G109)</f>
        <v>0</v>
      </c>
      <c r="AF111">
        <f>SUMIF(L7:L109,AF110,G7:G109)</f>
        <v>0</v>
      </c>
      <c r="AG111" t="s">
        <v>619</v>
      </c>
    </row>
    <row r="112" spans="1:60" x14ac:dyDescent="0.2">
      <c r="A112" s="5"/>
      <c r="B112" s="6"/>
      <c r="C112" s="257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33" x14ac:dyDescent="0.2">
      <c r="A113" s="5"/>
      <c r="B113" s="6"/>
      <c r="C113" s="257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33" x14ac:dyDescent="0.2">
      <c r="A114" s="212" t="s">
        <v>620</v>
      </c>
      <c r="B114" s="212"/>
      <c r="C114" s="259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33" x14ac:dyDescent="0.2">
      <c r="A115" s="213"/>
      <c r="B115" s="214"/>
      <c r="C115" s="260"/>
      <c r="D115" s="214"/>
      <c r="E115" s="214"/>
      <c r="F115" s="214"/>
      <c r="G115" s="21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AG115" t="s">
        <v>621</v>
      </c>
    </row>
    <row r="116" spans="1:33" x14ac:dyDescent="0.2">
      <c r="A116" s="216"/>
      <c r="B116" s="217"/>
      <c r="C116" s="261"/>
      <c r="D116" s="217"/>
      <c r="E116" s="217"/>
      <c r="F116" s="217"/>
      <c r="G116" s="21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33" x14ac:dyDescent="0.2">
      <c r="A117" s="216"/>
      <c r="B117" s="217"/>
      <c r="C117" s="261"/>
      <c r="D117" s="217"/>
      <c r="E117" s="217"/>
      <c r="F117" s="217"/>
      <c r="G117" s="21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33" x14ac:dyDescent="0.2">
      <c r="A118" s="216"/>
      <c r="B118" s="217"/>
      <c r="C118" s="261"/>
      <c r="D118" s="217"/>
      <c r="E118" s="217"/>
      <c r="F118" s="217"/>
      <c r="G118" s="21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33" x14ac:dyDescent="0.2">
      <c r="A119" s="219"/>
      <c r="B119" s="220"/>
      <c r="C119" s="262"/>
      <c r="D119" s="220"/>
      <c r="E119" s="220"/>
      <c r="F119" s="220"/>
      <c r="G119" s="22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33" x14ac:dyDescent="0.2">
      <c r="A120" s="5"/>
      <c r="B120" s="6"/>
      <c r="C120" s="257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33" x14ac:dyDescent="0.2">
      <c r="C121" s="263"/>
      <c r="D121" s="189"/>
      <c r="AG121" t="s">
        <v>622</v>
      </c>
    </row>
    <row r="122" spans="1:33" x14ac:dyDescent="0.2">
      <c r="D122" s="189"/>
    </row>
    <row r="123" spans="1:33" x14ac:dyDescent="0.2">
      <c r="D123" s="189"/>
    </row>
    <row r="124" spans="1:33" x14ac:dyDescent="0.2">
      <c r="D124" s="189"/>
    </row>
    <row r="125" spans="1:33" x14ac:dyDescent="0.2">
      <c r="D125" s="189"/>
    </row>
    <row r="126" spans="1:33" x14ac:dyDescent="0.2">
      <c r="D126" s="189"/>
    </row>
    <row r="127" spans="1:33" x14ac:dyDescent="0.2">
      <c r="D127" s="189"/>
    </row>
    <row r="128" spans="1:33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mergeCells count="6">
    <mergeCell ref="A1:G1"/>
    <mergeCell ref="C2:G2"/>
    <mergeCell ref="C3:G3"/>
    <mergeCell ref="C4:G4"/>
    <mergeCell ref="A114:C114"/>
    <mergeCell ref="A115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B453-6975-41A2-9A57-0CE4324CA59F}">
  <sheetPr>
    <outlinePr summaryBelow="0"/>
  </sheetPr>
  <dimension ref="A1:BH5000"/>
  <sheetViews>
    <sheetView workbookViewId="0">
      <pane ySplit="7" topLeftCell="A8" activePane="bottomLeft" state="frozen"/>
      <selection pane="bottomLeft" activeCell="AA26" sqref="AA2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0" width="0" hidden="1" customWidth="1"/>
    <col min="21" max="24" width="9.140625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7</v>
      </c>
      <c r="B1" s="190"/>
      <c r="C1" s="190"/>
      <c r="D1" s="190"/>
      <c r="E1" s="190"/>
      <c r="F1" s="190"/>
      <c r="G1" s="190"/>
      <c r="AG1" t="s">
        <v>122</v>
      </c>
    </row>
    <row r="2" spans="1:60" ht="24.95" customHeight="1" x14ac:dyDescent="0.2">
      <c r="A2" s="191" t="s">
        <v>8</v>
      </c>
      <c r="B2" s="75" t="s">
        <v>43</v>
      </c>
      <c r="C2" s="264" t="s">
        <v>999</v>
      </c>
      <c r="D2" s="265"/>
      <c r="E2" s="265"/>
      <c r="F2" s="265"/>
      <c r="G2" s="266"/>
      <c r="AG2" t="s">
        <v>123</v>
      </c>
    </row>
    <row r="3" spans="1:60" ht="24.95" customHeight="1" x14ac:dyDescent="0.2">
      <c r="A3" s="191" t="s">
        <v>9</v>
      </c>
      <c r="B3" s="75" t="s">
        <v>46</v>
      </c>
      <c r="C3" s="194" t="s">
        <v>47</v>
      </c>
      <c r="D3" s="192"/>
      <c r="E3" s="192"/>
      <c r="F3" s="192"/>
      <c r="G3" s="193"/>
      <c r="AC3" s="126" t="s">
        <v>123</v>
      </c>
      <c r="AG3" t="s">
        <v>124</v>
      </c>
    </row>
    <row r="4" spans="1:60" ht="24.95" customHeight="1" x14ac:dyDescent="0.2">
      <c r="A4" s="195" t="s">
        <v>10</v>
      </c>
      <c r="B4" s="196" t="s">
        <v>52</v>
      </c>
      <c r="C4" s="197" t="s">
        <v>53</v>
      </c>
      <c r="D4" s="198"/>
      <c r="E4" s="198"/>
      <c r="F4" s="198"/>
      <c r="G4" s="199"/>
      <c r="AG4" t="s">
        <v>125</v>
      </c>
    </row>
    <row r="5" spans="1:60" x14ac:dyDescent="0.2">
      <c r="D5" s="189"/>
    </row>
    <row r="6" spans="1:60" ht="38.25" x14ac:dyDescent="0.2">
      <c r="A6" s="201" t="s">
        <v>126</v>
      </c>
      <c r="B6" s="203" t="s">
        <v>127</v>
      </c>
      <c r="C6" s="203" t="s">
        <v>128</v>
      </c>
      <c r="D6" s="202" t="s">
        <v>129</v>
      </c>
      <c r="E6" s="201" t="s">
        <v>130</v>
      </c>
      <c r="F6" s="200" t="s">
        <v>131</v>
      </c>
      <c r="G6" s="201" t="s">
        <v>31</v>
      </c>
      <c r="H6" s="204" t="s">
        <v>32</v>
      </c>
      <c r="I6" s="204" t="s">
        <v>132</v>
      </c>
      <c r="J6" s="204" t="s">
        <v>33</v>
      </c>
      <c r="K6" s="204" t="s">
        <v>133</v>
      </c>
      <c r="L6" s="204" t="s">
        <v>134</v>
      </c>
      <c r="M6" s="204" t="s">
        <v>135</v>
      </c>
      <c r="N6" s="204" t="s">
        <v>136</v>
      </c>
      <c r="O6" s="204" t="s">
        <v>137</v>
      </c>
      <c r="P6" s="204" t="s">
        <v>138</v>
      </c>
      <c r="Q6" s="204" t="s">
        <v>139</v>
      </c>
      <c r="R6" s="204" t="s">
        <v>140</v>
      </c>
      <c r="S6" s="204" t="s">
        <v>141</v>
      </c>
      <c r="T6" s="204" t="s">
        <v>142</v>
      </c>
      <c r="U6" s="204" t="s">
        <v>143</v>
      </c>
      <c r="V6" s="204" t="s">
        <v>144</v>
      </c>
      <c r="W6" s="204" t="s">
        <v>145</v>
      </c>
      <c r="X6" s="204" t="s">
        <v>146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">
      <c r="A8" s="228" t="s">
        <v>147</v>
      </c>
      <c r="B8" s="229" t="s">
        <v>81</v>
      </c>
      <c r="C8" s="251" t="s">
        <v>82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0.06</v>
      </c>
      <c r="P8" s="232"/>
      <c r="Q8" s="232">
        <f>SUM(Q9:Q10)</f>
        <v>0.28000000000000003</v>
      </c>
      <c r="R8" s="232"/>
      <c r="S8" s="232"/>
      <c r="T8" s="233"/>
      <c r="U8" s="227"/>
      <c r="V8" s="227">
        <f>SUM(V9:V10)</f>
        <v>28.34</v>
      </c>
      <c r="W8" s="227"/>
      <c r="X8" s="227"/>
      <c r="AG8" t="s">
        <v>148</v>
      </c>
    </row>
    <row r="9" spans="1:60" outlineLevel="1" x14ac:dyDescent="0.2">
      <c r="A9" s="241">
        <v>1</v>
      </c>
      <c r="B9" s="242" t="s">
        <v>790</v>
      </c>
      <c r="C9" s="254" t="s">
        <v>791</v>
      </c>
      <c r="D9" s="243" t="s">
        <v>176</v>
      </c>
      <c r="E9" s="244">
        <v>51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8.0000000000000007E-5</v>
      </c>
      <c r="O9" s="246">
        <f>ROUND(E9*N9,2)</f>
        <v>0</v>
      </c>
      <c r="P9" s="246">
        <v>1E-3</v>
      </c>
      <c r="Q9" s="246">
        <f>ROUND(E9*P9,2)</f>
        <v>0.05</v>
      </c>
      <c r="R9" s="246"/>
      <c r="S9" s="246" t="s">
        <v>152</v>
      </c>
      <c r="T9" s="247" t="s">
        <v>152</v>
      </c>
      <c r="U9" s="224">
        <v>0.152</v>
      </c>
      <c r="V9" s="224">
        <f>ROUND(E9*U9,2)</f>
        <v>7.75</v>
      </c>
      <c r="W9" s="224"/>
      <c r="X9" s="224" t="s">
        <v>153</v>
      </c>
      <c r="Y9" s="205"/>
      <c r="Z9" s="205"/>
      <c r="AA9" s="205"/>
      <c r="AB9" s="205"/>
      <c r="AC9" s="205"/>
      <c r="AD9" s="205"/>
      <c r="AE9" s="205"/>
      <c r="AF9" s="205"/>
      <c r="AG9" s="205" t="s">
        <v>154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41">
        <v>2</v>
      </c>
      <c r="B10" s="242" t="s">
        <v>792</v>
      </c>
      <c r="C10" s="254" t="s">
        <v>793</v>
      </c>
      <c r="D10" s="243" t="s">
        <v>185</v>
      </c>
      <c r="E10" s="244">
        <v>117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4.8999999999999998E-4</v>
      </c>
      <c r="O10" s="246">
        <f>ROUND(E10*N10,2)</f>
        <v>0.06</v>
      </c>
      <c r="P10" s="246">
        <v>2E-3</v>
      </c>
      <c r="Q10" s="246">
        <f>ROUND(E10*P10,2)</f>
        <v>0.23</v>
      </c>
      <c r="R10" s="246"/>
      <c r="S10" s="246" t="s">
        <v>152</v>
      </c>
      <c r="T10" s="247" t="s">
        <v>152</v>
      </c>
      <c r="U10" s="224">
        <v>0.17599999999999999</v>
      </c>
      <c r="V10" s="224">
        <f>ROUND(E10*U10,2)</f>
        <v>20.59</v>
      </c>
      <c r="W10" s="224"/>
      <c r="X10" s="224" t="s">
        <v>153</v>
      </c>
      <c r="Y10" s="205"/>
      <c r="Z10" s="205"/>
      <c r="AA10" s="205"/>
      <c r="AB10" s="205"/>
      <c r="AC10" s="205"/>
      <c r="AD10" s="205"/>
      <c r="AE10" s="205"/>
      <c r="AF10" s="205"/>
      <c r="AG10" s="205" t="s">
        <v>154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x14ac:dyDescent="0.2">
      <c r="A11" s="228" t="s">
        <v>147</v>
      </c>
      <c r="B11" s="229" t="s">
        <v>115</v>
      </c>
      <c r="C11" s="251" t="s">
        <v>116</v>
      </c>
      <c r="D11" s="230"/>
      <c r="E11" s="231"/>
      <c r="F11" s="232"/>
      <c r="G11" s="232">
        <f>SUMIF(AG12:AG115,"&lt;&gt;NOR",G12:G115)</f>
        <v>0</v>
      </c>
      <c r="H11" s="232"/>
      <c r="I11" s="232">
        <f>SUM(I12:I115)</f>
        <v>0</v>
      </c>
      <c r="J11" s="232"/>
      <c r="K11" s="232">
        <f>SUM(K12:K115)</f>
        <v>0</v>
      </c>
      <c r="L11" s="232"/>
      <c r="M11" s="232">
        <f>SUM(M12:M115)</f>
        <v>0</v>
      </c>
      <c r="N11" s="232"/>
      <c r="O11" s="232">
        <f>SUM(O12:O115)</f>
        <v>0</v>
      </c>
      <c r="P11" s="232"/>
      <c r="Q11" s="232">
        <f>SUM(Q12:Q115)</f>
        <v>0</v>
      </c>
      <c r="R11" s="232"/>
      <c r="S11" s="232"/>
      <c r="T11" s="233"/>
      <c r="U11" s="227"/>
      <c r="V11" s="227">
        <f>SUM(V12:V115)</f>
        <v>41.65</v>
      </c>
      <c r="W11" s="227"/>
      <c r="X11" s="227"/>
      <c r="AG11" t="s">
        <v>148</v>
      </c>
    </row>
    <row r="12" spans="1:60" outlineLevel="1" x14ac:dyDescent="0.2">
      <c r="A12" s="241">
        <v>3</v>
      </c>
      <c r="B12" s="242" t="s">
        <v>794</v>
      </c>
      <c r="C12" s="254" t="s">
        <v>795</v>
      </c>
      <c r="D12" s="243" t="s">
        <v>185</v>
      </c>
      <c r="E12" s="244">
        <v>262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796</v>
      </c>
      <c r="T12" s="247" t="s">
        <v>796</v>
      </c>
      <c r="U12" s="224">
        <v>0.06</v>
      </c>
      <c r="V12" s="224">
        <f>ROUND(E12*U12,2)</f>
        <v>15.72</v>
      </c>
      <c r="W12" s="224"/>
      <c r="X12" s="224" t="s">
        <v>153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154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41">
        <v>4</v>
      </c>
      <c r="B13" s="242" t="s">
        <v>797</v>
      </c>
      <c r="C13" s="254" t="s">
        <v>798</v>
      </c>
      <c r="D13" s="243" t="s">
        <v>185</v>
      </c>
      <c r="E13" s="244">
        <v>10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152</v>
      </c>
      <c r="T13" s="247" t="s">
        <v>152</v>
      </c>
      <c r="U13" s="224">
        <v>0.21</v>
      </c>
      <c r="V13" s="224">
        <f>ROUND(E13*U13,2)</f>
        <v>2.1</v>
      </c>
      <c r="W13" s="224"/>
      <c r="X13" s="224" t="s">
        <v>153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154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41">
        <v>5</v>
      </c>
      <c r="B14" s="242" t="s">
        <v>799</v>
      </c>
      <c r="C14" s="254" t="s">
        <v>800</v>
      </c>
      <c r="D14" s="243" t="s">
        <v>185</v>
      </c>
      <c r="E14" s="244">
        <v>120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152</v>
      </c>
      <c r="T14" s="247" t="s">
        <v>177</v>
      </c>
      <c r="U14" s="224">
        <v>0</v>
      </c>
      <c r="V14" s="224">
        <f>ROUND(E14*U14,2)</f>
        <v>0</v>
      </c>
      <c r="W14" s="224"/>
      <c r="X14" s="224" t="s">
        <v>153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587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41">
        <v>6</v>
      </c>
      <c r="B15" s="242" t="s">
        <v>801</v>
      </c>
      <c r="C15" s="254" t="s">
        <v>802</v>
      </c>
      <c r="D15" s="243" t="s">
        <v>185</v>
      </c>
      <c r="E15" s="244">
        <v>43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152</v>
      </c>
      <c r="T15" s="247" t="s">
        <v>177</v>
      </c>
      <c r="U15" s="224">
        <v>0</v>
      </c>
      <c r="V15" s="224">
        <f>ROUND(E15*U15,2)</f>
        <v>0</v>
      </c>
      <c r="W15" s="224"/>
      <c r="X15" s="224" t="s">
        <v>153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587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41">
        <v>7</v>
      </c>
      <c r="B16" s="242" t="s">
        <v>803</v>
      </c>
      <c r="C16" s="254" t="s">
        <v>804</v>
      </c>
      <c r="D16" s="243" t="s">
        <v>185</v>
      </c>
      <c r="E16" s="244">
        <v>5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152</v>
      </c>
      <c r="T16" s="247" t="s">
        <v>177</v>
      </c>
      <c r="U16" s="224">
        <v>0</v>
      </c>
      <c r="V16" s="224">
        <f>ROUND(E16*U16,2)</f>
        <v>0</v>
      </c>
      <c r="W16" s="224"/>
      <c r="X16" s="224" t="s">
        <v>153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587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ht="22.5" outlineLevel="1" x14ac:dyDescent="0.2">
      <c r="A17" s="241">
        <v>8</v>
      </c>
      <c r="B17" s="242" t="s">
        <v>805</v>
      </c>
      <c r="C17" s="254" t="s">
        <v>806</v>
      </c>
      <c r="D17" s="243" t="s">
        <v>176</v>
      </c>
      <c r="E17" s="244">
        <v>38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152</v>
      </c>
      <c r="T17" s="247" t="s">
        <v>177</v>
      </c>
      <c r="U17" s="224">
        <v>0</v>
      </c>
      <c r="V17" s="224">
        <f>ROUND(E17*U17,2)</f>
        <v>0</v>
      </c>
      <c r="W17" s="224"/>
      <c r="X17" s="224" t="s">
        <v>153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587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241">
        <v>9</v>
      </c>
      <c r="B18" s="242" t="s">
        <v>807</v>
      </c>
      <c r="C18" s="254" t="s">
        <v>808</v>
      </c>
      <c r="D18" s="243" t="s">
        <v>176</v>
      </c>
      <c r="E18" s="244">
        <v>7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152</v>
      </c>
      <c r="T18" s="247" t="s">
        <v>177</v>
      </c>
      <c r="U18" s="224">
        <v>0</v>
      </c>
      <c r="V18" s="224">
        <f>ROUND(E18*U18,2)</f>
        <v>0</v>
      </c>
      <c r="W18" s="224"/>
      <c r="X18" s="224" t="s">
        <v>153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587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41">
        <v>10</v>
      </c>
      <c r="B19" s="242" t="s">
        <v>809</v>
      </c>
      <c r="C19" s="254" t="s">
        <v>810</v>
      </c>
      <c r="D19" s="243" t="s">
        <v>176</v>
      </c>
      <c r="E19" s="244">
        <v>6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152</v>
      </c>
      <c r="T19" s="247" t="s">
        <v>177</v>
      </c>
      <c r="U19" s="224">
        <v>0</v>
      </c>
      <c r="V19" s="224">
        <f>ROUND(E19*U19,2)</f>
        <v>0</v>
      </c>
      <c r="W19" s="224"/>
      <c r="X19" s="224" t="s">
        <v>153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587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41">
        <v>11</v>
      </c>
      <c r="B20" s="242" t="s">
        <v>811</v>
      </c>
      <c r="C20" s="254" t="s">
        <v>812</v>
      </c>
      <c r="D20" s="243" t="s">
        <v>285</v>
      </c>
      <c r="E20" s="244">
        <v>120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286</v>
      </c>
      <c r="T20" s="247" t="s">
        <v>177</v>
      </c>
      <c r="U20" s="224">
        <v>0</v>
      </c>
      <c r="V20" s="224">
        <f>ROUND(E20*U20,2)</f>
        <v>0</v>
      </c>
      <c r="W20" s="224"/>
      <c r="X20" s="224" t="s">
        <v>153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587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41">
        <v>12</v>
      </c>
      <c r="B21" s="242" t="s">
        <v>813</v>
      </c>
      <c r="C21" s="254" t="s">
        <v>814</v>
      </c>
      <c r="D21" s="243" t="s">
        <v>176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152</v>
      </c>
      <c r="T21" s="247" t="s">
        <v>177</v>
      </c>
      <c r="U21" s="224">
        <v>0</v>
      </c>
      <c r="V21" s="224">
        <f>ROUND(E21*U21,2)</f>
        <v>0</v>
      </c>
      <c r="W21" s="224"/>
      <c r="X21" s="224" t="s">
        <v>153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587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41">
        <v>13</v>
      </c>
      <c r="B22" s="242" t="s">
        <v>813</v>
      </c>
      <c r="C22" s="254" t="s">
        <v>814</v>
      </c>
      <c r="D22" s="243" t="s">
        <v>176</v>
      </c>
      <c r="E22" s="244">
        <v>3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152</v>
      </c>
      <c r="T22" s="247" t="s">
        <v>177</v>
      </c>
      <c r="U22" s="224">
        <v>0</v>
      </c>
      <c r="V22" s="224">
        <f>ROUND(E22*U22,2)</f>
        <v>0</v>
      </c>
      <c r="W22" s="224"/>
      <c r="X22" s="224" t="s">
        <v>153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587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41">
        <v>14</v>
      </c>
      <c r="B23" s="242" t="s">
        <v>815</v>
      </c>
      <c r="C23" s="254" t="s">
        <v>816</v>
      </c>
      <c r="D23" s="243" t="s">
        <v>176</v>
      </c>
      <c r="E23" s="244">
        <v>7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152</v>
      </c>
      <c r="T23" s="247" t="s">
        <v>177</v>
      </c>
      <c r="U23" s="224">
        <v>0</v>
      </c>
      <c r="V23" s="224">
        <f>ROUND(E23*U23,2)</f>
        <v>0</v>
      </c>
      <c r="W23" s="224"/>
      <c r="X23" s="224" t="s">
        <v>153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587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41">
        <v>15</v>
      </c>
      <c r="B24" s="242" t="s">
        <v>817</v>
      </c>
      <c r="C24" s="254" t="s">
        <v>818</v>
      </c>
      <c r="D24" s="243" t="s">
        <v>176</v>
      </c>
      <c r="E24" s="244">
        <v>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152</v>
      </c>
      <c r="T24" s="247" t="s">
        <v>177</v>
      </c>
      <c r="U24" s="224">
        <v>0</v>
      </c>
      <c r="V24" s="224">
        <f>ROUND(E24*U24,2)</f>
        <v>0</v>
      </c>
      <c r="W24" s="224"/>
      <c r="X24" s="224" t="s">
        <v>153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587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41">
        <v>16</v>
      </c>
      <c r="B25" s="242" t="s">
        <v>819</v>
      </c>
      <c r="C25" s="254" t="s">
        <v>820</v>
      </c>
      <c r="D25" s="243" t="s">
        <v>176</v>
      </c>
      <c r="E25" s="244">
        <v>3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152</v>
      </c>
      <c r="T25" s="247" t="s">
        <v>177</v>
      </c>
      <c r="U25" s="224">
        <v>0</v>
      </c>
      <c r="V25" s="224">
        <f>ROUND(E25*U25,2)</f>
        <v>0</v>
      </c>
      <c r="W25" s="224"/>
      <c r="X25" s="224" t="s">
        <v>153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587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41">
        <v>17</v>
      </c>
      <c r="B26" s="242" t="s">
        <v>821</v>
      </c>
      <c r="C26" s="254" t="s">
        <v>822</v>
      </c>
      <c r="D26" s="243" t="s">
        <v>176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152</v>
      </c>
      <c r="T26" s="247" t="s">
        <v>177</v>
      </c>
      <c r="U26" s="224">
        <v>0</v>
      </c>
      <c r="V26" s="224">
        <f>ROUND(E26*U26,2)</f>
        <v>0</v>
      </c>
      <c r="W26" s="224"/>
      <c r="X26" s="224" t="s">
        <v>153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587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ht="22.5" outlineLevel="1" x14ac:dyDescent="0.2">
      <c r="A27" s="241">
        <v>18</v>
      </c>
      <c r="B27" s="242" t="s">
        <v>823</v>
      </c>
      <c r="C27" s="254" t="s">
        <v>824</v>
      </c>
      <c r="D27" s="243" t="s">
        <v>285</v>
      </c>
      <c r="E27" s="244">
        <v>8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286</v>
      </c>
      <c r="T27" s="247" t="s">
        <v>177</v>
      </c>
      <c r="U27" s="224">
        <v>0</v>
      </c>
      <c r="V27" s="224">
        <f>ROUND(E27*U27,2)</f>
        <v>0</v>
      </c>
      <c r="W27" s="224"/>
      <c r="X27" s="224" t="s">
        <v>153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587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41">
        <v>19</v>
      </c>
      <c r="B28" s="242" t="s">
        <v>825</v>
      </c>
      <c r="C28" s="254" t="s">
        <v>826</v>
      </c>
      <c r="D28" s="243" t="s">
        <v>285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286</v>
      </c>
      <c r="T28" s="247" t="s">
        <v>177</v>
      </c>
      <c r="U28" s="224">
        <v>0</v>
      </c>
      <c r="V28" s="224">
        <f>ROUND(E28*U28,2)</f>
        <v>0</v>
      </c>
      <c r="W28" s="224"/>
      <c r="X28" s="224" t="s">
        <v>153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154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ht="22.5" outlineLevel="1" x14ac:dyDescent="0.2">
      <c r="A29" s="241">
        <v>20</v>
      </c>
      <c r="B29" s="242" t="s">
        <v>827</v>
      </c>
      <c r="C29" s="254" t="s">
        <v>828</v>
      </c>
      <c r="D29" s="243" t="s">
        <v>176</v>
      </c>
      <c r="E29" s="244">
        <v>39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152</v>
      </c>
      <c r="T29" s="247" t="s">
        <v>177</v>
      </c>
      <c r="U29" s="224">
        <v>0</v>
      </c>
      <c r="V29" s="224">
        <f>ROUND(E29*U29,2)</f>
        <v>0</v>
      </c>
      <c r="W29" s="224"/>
      <c r="X29" s="224" t="s">
        <v>153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587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41">
        <v>21</v>
      </c>
      <c r="B30" s="242" t="s">
        <v>829</v>
      </c>
      <c r="C30" s="254" t="s">
        <v>830</v>
      </c>
      <c r="D30" s="243" t="s">
        <v>285</v>
      </c>
      <c r="E30" s="244">
        <v>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286</v>
      </c>
      <c r="T30" s="247" t="s">
        <v>177</v>
      </c>
      <c r="U30" s="224">
        <v>0</v>
      </c>
      <c r="V30" s="224">
        <f>ROUND(E30*U30,2)</f>
        <v>0</v>
      </c>
      <c r="W30" s="224"/>
      <c r="X30" s="224" t="s">
        <v>153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587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41">
        <v>22</v>
      </c>
      <c r="B31" s="242" t="s">
        <v>831</v>
      </c>
      <c r="C31" s="254" t="s">
        <v>832</v>
      </c>
      <c r="D31" s="243" t="s">
        <v>176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152</v>
      </c>
      <c r="T31" s="247" t="s">
        <v>177</v>
      </c>
      <c r="U31" s="224">
        <v>0</v>
      </c>
      <c r="V31" s="224">
        <f>ROUND(E31*U31,2)</f>
        <v>0</v>
      </c>
      <c r="W31" s="224"/>
      <c r="X31" s="224" t="s">
        <v>153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587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41">
        <v>23</v>
      </c>
      <c r="B32" s="242" t="s">
        <v>833</v>
      </c>
      <c r="C32" s="254" t="s">
        <v>834</v>
      </c>
      <c r="D32" s="243" t="s">
        <v>285</v>
      </c>
      <c r="E32" s="244">
        <v>2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286</v>
      </c>
      <c r="T32" s="247" t="s">
        <v>177</v>
      </c>
      <c r="U32" s="224">
        <v>0</v>
      </c>
      <c r="V32" s="224">
        <f>ROUND(E32*U32,2)</f>
        <v>0</v>
      </c>
      <c r="W32" s="224"/>
      <c r="X32" s="224" t="s">
        <v>153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587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41">
        <v>24</v>
      </c>
      <c r="B33" s="242" t="s">
        <v>835</v>
      </c>
      <c r="C33" s="254" t="s">
        <v>836</v>
      </c>
      <c r="D33" s="243" t="s">
        <v>176</v>
      </c>
      <c r="E33" s="244">
        <v>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837</v>
      </c>
      <c r="T33" s="247" t="s">
        <v>837</v>
      </c>
      <c r="U33" s="224">
        <v>2.13</v>
      </c>
      <c r="V33" s="224">
        <f>ROUND(E33*U33,2)</f>
        <v>4.26</v>
      </c>
      <c r="W33" s="224"/>
      <c r="X33" s="224" t="s">
        <v>153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154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41">
        <v>25</v>
      </c>
      <c r="B34" s="242" t="s">
        <v>838</v>
      </c>
      <c r="C34" s="254" t="s">
        <v>839</v>
      </c>
      <c r="D34" s="243" t="s">
        <v>285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286</v>
      </c>
      <c r="T34" s="247" t="s">
        <v>177</v>
      </c>
      <c r="U34" s="224">
        <v>0</v>
      </c>
      <c r="V34" s="224">
        <f>ROUND(E34*U34,2)</f>
        <v>0</v>
      </c>
      <c r="W34" s="224"/>
      <c r="X34" s="224" t="s">
        <v>153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587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41">
        <v>26</v>
      </c>
      <c r="B35" s="242" t="s">
        <v>840</v>
      </c>
      <c r="C35" s="254" t="s">
        <v>841</v>
      </c>
      <c r="D35" s="243" t="s">
        <v>176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152</v>
      </c>
      <c r="T35" s="247" t="s">
        <v>177</v>
      </c>
      <c r="U35" s="224">
        <v>0</v>
      </c>
      <c r="V35" s="224">
        <f>ROUND(E35*U35,2)</f>
        <v>0</v>
      </c>
      <c r="W35" s="224"/>
      <c r="X35" s="224" t="s">
        <v>153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587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41">
        <v>27</v>
      </c>
      <c r="B36" s="242" t="s">
        <v>842</v>
      </c>
      <c r="C36" s="254" t="s">
        <v>843</v>
      </c>
      <c r="D36" s="243" t="s">
        <v>285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286</v>
      </c>
      <c r="T36" s="247" t="s">
        <v>177</v>
      </c>
      <c r="U36" s="224">
        <v>0</v>
      </c>
      <c r="V36" s="224">
        <f>ROUND(E36*U36,2)</f>
        <v>0</v>
      </c>
      <c r="W36" s="224"/>
      <c r="X36" s="224" t="s">
        <v>153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587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41">
        <v>28</v>
      </c>
      <c r="B37" s="242" t="s">
        <v>844</v>
      </c>
      <c r="C37" s="254" t="s">
        <v>845</v>
      </c>
      <c r="D37" s="243" t="s">
        <v>285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286</v>
      </c>
      <c r="T37" s="247" t="s">
        <v>177</v>
      </c>
      <c r="U37" s="224">
        <v>0</v>
      </c>
      <c r="V37" s="224">
        <f>ROUND(E37*U37,2)</f>
        <v>0</v>
      </c>
      <c r="W37" s="224"/>
      <c r="X37" s="224" t="s">
        <v>153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587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41">
        <v>29</v>
      </c>
      <c r="B38" s="242" t="s">
        <v>846</v>
      </c>
      <c r="C38" s="254" t="s">
        <v>847</v>
      </c>
      <c r="D38" s="243" t="s">
        <v>176</v>
      </c>
      <c r="E38" s="244">
        <v>2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796</v>
      </c>
      <c r="T38" s="247" t="s">
        <v>796</v>
      </c>
      <c r="U38" s="224">
        <v>4.4305000000000003</v>
      </c>
      <c r="V38" s="224">
        <f>ROUND(E38*U38,2)</f>
        <v>8.86</v>
      </c>
      <c r="W38" s="224"/>
      <c r="X38" s="224" t="s">
        <v>153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154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41">
        <v>30</v>
      </c>
      <c r="B39" s="242" t="s">
        <v>848</v>
      </c>
      <c r="C39" s="254" t="s">
        <v>849</v>
      </c>
      <c r="D39" s="243" t="s">
        <v>185</v>
      </c>
      <c r="E39" s="244">
        <v>12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152</v>
      </c>
      <c r="T39" s="247" t="s">
        <v>177</v>
      </c>
      <c r="U39" s="224">
        <v>0</v>
      </c>
      <c r="V39" s="224">
        <f>ROUND(E39*U39,2)</f>
        <v>0</v>
      </c>
      <c r="W39" s="224"/>
      <c r="X39" s="224" t="s">
        <v>153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587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41">
        <v>31</v>
      </c>
      <c r="B40" s="242" t="s">
        <v>850</v>
      </c>
      <c r="C40" s="254" t="s">
        <v>851</v>
      </c>
      <c r="D40" s="243" t="s">
        <v>185</v>
      </c>
      <c r="E40" s="244">
        <v>28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152</v>
      </c>
      <c r="T40" s="247" t="s">
        <v>177</v>
      </c>
      <c r="U40" s="224">
        <v>0</v>
      </c>
      <c r="V40" s="224">
        <f>ROUND(E40*U40,2)</f>
        <v>0</v>
      </c>
      <c r="W40" s="224"/>
      <c r="X40" s="224" t="s">
        <v>153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587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41">
        <v>32</v>
      </c>
      <c r="B41" s="242" t="s">
        <v>852</v>
      </c>
      <c r="C41" s="254" t="s">
        <v>853</v>
      </c>
      <c r="D41" s="243" t="s">
        <v>185</v>
      </c>
      <c r="E41" s="244">
        <v>20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286</v>
      </c>
      <c r="T41" s="247" t="s">
        <v>796</v>
      </c>
      <c r="U41" s="224">
        <v>6.4149999999999999E-2</v>
      </c>
      <c r="V41" s="224">
        <f>ROUND(E41*U41,2)</f>
        <v>1.28</v>
      </c>
      <c r="W41" s="224"/>
      <c r="X41" s="224" t="s">
        <v>153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154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41">
        <v>33</v>
      </c>
      <c r="B42" s="242" t="s">
        <v>854</v>
      </c>
      <c r="C42" s="254" t="s">
        <v>855</v>
      </c>
      <c r="D42" s="243" t="s">
        <v>185</v>
      </c>
      <c r="E42" s="244">
        <v>63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796</v>
      </c>
      <c r="T42" s="247" t="s">
        <v>796</v>
      </c>
      <c r="U42" s="224">
        <v>6.4149999999999999E-2</v>
      </c>
      <c r="V42" s="224">
        <f>ROUND(E42*U42,2)</f>
        <v>4.04</v>
      </c>
      <c r="W42" s="224"/>
      <c r="X42" s="224" t="s">
        <v>153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154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41">
        <v>34</v>
      </c>
      <c r="B43" s="242" t="s">
        <v>856</v>
      </c>
      <c r="C43" s="254" t="s">
        <v>857</v>
      </c>
      <c r="D43" s="243" t="s">
        <v>185</v>
      </c>
      <c r="E43" s="244">
        <v>44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796</v>
      </c>
      <c r="T43" s="247" t="s">
        <v>796</v>
      </c>
      <c r="U43" s="224">
        <v>6.4149999999999999E-2</v>
      </c>
      <c r="V43" s="224">
        <f>ROUND(E43*U43,2)</f>
        <v>2.82</v>
      </c>
      <c r="W43" s="224"/>
      <c r="X43" s="224" t="s">
        <v>153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154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41">
        <v>35</v>
      </c>
      <c r="B44" s="242" t="s">
        <v>858</v>
      </c>
      <c r="C44" s="254" t="s">
        <v>859</v>
      </c>
      <c r="D44" s="243" t="s">
        <v>185</v>
      </c>
      <c r="E44" s="244">
        <v>40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796</v>
      </c>
      <c r="T44" s="247" t="s">
        <v>796</v>
      </c>
      <c r="U44" s="224">
        <v>6.4149999999999999E-2</v>
      </c>
      <c r="V44" s="224">
        <f>ROUND(E44*U44,2)</f>
        <v>2.57</v>
      </c>
      <c r="W44" s="224"/>
      <c r="X44" s="224" t="s">
        <v>153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154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ht="22.5" outlineLevel="1" x14ac:dyDescent="0.2">
      <c r="A45" s="241">
        <v>36</v>
      </c>
      <c r="B45" s="242" t="s">
        <v>860</v>
      </c>
      <c r="C45" s="254" t="s">
        <v>861</v>
      </c>
      <c r="D45" s="243" t="s">
        <v>185</v>
      </c>
      <c r="E45" s="244">
        <v>40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286</v>
      </c>
      <c r="T45" s="247" t="s">
        <v>177</v>
      </c>
      <c r="U45" s="224">
        <v>0</v>
      </c>
      <c r="V45" s="224">
        <f>ROUND(E45*U45,2)</f>
        <v>0</v>
      </c>
      <c r="W45" s="224"/>
      <c r="X45" s="224" t="s">
        <v>153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587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41">
        <v>37</v>
      </c>
      <c r="B46" s="242" t="s">
        <v>862</v>
      </c>
      <c r="C46" s="254" t="s">
        <v>863</v>
      </c>
      <c r="D46" s="243" t="s">
        <v>185</v>
      </c>
      <c r="E46" s="244">
        <v>20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286</v>
      </c>
      <c r="T46" s="247" t="s">
        <v>177</v>
      </c>
      <c r="U46" s="224">
        <v>0</v>
      </c>
      <c r="V46" s="224">
        <f>ROUND(E46*U46,2)</f>
        <v>0</v>
      </c>
      <c r="W46" s="224"/>
      <c r="X46" s="224" t="s">
        <v>153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587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41">
        <v>38</v>
      </c>
      <c r="B47" s="242" t="s">
        <v>864</v>
      </c>
      <c r="C47" s="254" t="s">
        <v>865</v>
      </c>
      <c r="D47" s="243" t="s">
        <v>185</v>
      </c>
      <c r="E47" s="244">
        <v>20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286</v>
      </c>
      <c r="T47" s="247" t="s">
        <v>177</v>
      </c>
      <c r="U47" s="224">
        <v>0</v>
      </c>
      <c r="V47" s="224">
        <f>ROUND(E47*U47,2)</f>
        <v>0</v>
      </c>
      <c r="W47" s="224"/>
      <c r="X47" s="224" t="s">
        <v>153</v>
      </c>
      <c r="Y47" s="205"/>
      <c r="Z47" s="205"/>
      <c r="AA47" s="205"/>
      <c r="AB47" s="205"/>
      <c r="AC47" s="205"/>
      <c r="AD47" s="205"/>
      <c r="AE47" s="205"/>
      <c r="AF47" s="205"/>
      <c r="AG47" s="205" t="s">
        <v>587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41">
        <v>39</v>
      </c>
      <c r="B48" s="242" t="s">
        <v>866</v>
      </c>
      <c r="C48" s="254" t="s">
        <v>867</v>
      </c>
      <c r="D48" s="243" t="s">
        <v>185</v>
      </c>
      <c r="E48" s="244">
        <v>171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286</v>
      </c>
      <c r="T48" s="247" t="s">
        <v>177</v>
      </c>
      <c r="U48" s="224">
        <v>0</v>
      </c>
      <c r="V48" s="224">
        <f>ROUND(E48*U48,2)</f>
        <v>0</v>
      </c>
      <c r="W48" s="224"/>
      <c r="X48" s="224" t="s">
        <v>153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587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ht="22.5" outlineLevel="1" x14ac:dyDescent="0.2">
      <c r="A49" s="241">
        <v>40</v>
      </c>
      <c r="B49" s="242" t="s">
        <v>868</v>
      </c>
      <c r="C49" s="254" t="s">
        <v>869</v>
      </c>
      <c r="D49" s="243" t="s">
        <v>185</v>
      </c>
      <c r="E49" s="244">
        <v>103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152</v>
      </c>
      <c r="T49" s="247" t="s">
        <v>177</v>
      </c>
      <c r="U49" s="224">
        <v>0</v>
      </c>
      <c r="V49" s="224">
        <f>ROUND(E49*U49,2)</f>
        <v>0</v>
      </c>
      <c r="W49" s="224"/>
      <c r="X49" s="224" t="s">
        <v>153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587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ht="22.5" outlineLevel="1" x14ac:dyDescent="0.2">
      <c r="A50" s="241">
        <v>41</v>
      </c>
      <c r="B50" s="242" t="s">
        <v>870</v>
      </c>
      <c r="C50" s="254" t="s">
        <v>871</v>
      </c>
      <c r="D50" s="243" t="s">
        <v>185</v>
      </c>
      <c r="E50" s="244">
        <v>181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152</v>
      </c>
      <c r="T50" s="247" t="s">
        <v>177</v>
      </c>
      <c r="U50" s="224">
        <v>0</v>
      </c>
      <c r="V50" s="224">
        <f>ROUND(E50*U50,2)</f>
        <v>0</v>
      </c>
      <c r="W50" s="224"/>
      <c r="X50" s="224" t="s">
        <v>153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587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ht="22.5" outlineLevel="1" x14ac:dyDescent="0.2">
      <c r="A51" s="241">
        <v>42</v>
      </c>
      <c r="B51" s="242" t="s">
        <v>872</v>
      </c>
      <c r="C51" s="254" t="s">
        <v>873</v>
      </c>
      <c r="D51" s="243" t="s">
        <v>185</v>
      </c>
      <c r="E51" s="244">
        <v>28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152</v>
      </c>
      <c r="T51" s="247" t="s">
        <v>177</v>
      </c>
      <c r="U51" s="224">
        <v>0</v>
      </c>
      <c r="V51" s="224">
        <f>ROUND(E51*U51,2)</f>
        <v>0</v>
      </c>
      <c r="W51" s="224"/>
      <c r="X51" s="224" t="s">
        <v>153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587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ht="22.5" outlineLevel="1" x14ac:dyDescent="0.2">
      <c r="A52" s="241">
        <v>43</v>
      </c>
      <c r="B52" s="242" t="s">
        <v>874</v>
      </c>
      <c r="C52" s="254" t="s">
        <v>875</v>
      </c>
      <c r="D52" s="243" t="s">
        <v>185</v>
      </c>
      <c r="E52" s="244">
        <v>134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152</v>
      </c>
      <c r="T52" s="247" t="s">
        <v>177</v>
      </c>
      <c r="U52" s="224">
        <v>0</v>
      </c>
      <c r="V52" s="224">
        <f>ROUND(E52*U52,2)</f>
        <v>0</v>
      </c>
      <c r="W52" s="224"/>
      <c r="X52" s="224" t="s">
        <v>153</v>
      </c>
      <c r="Y52" s="205"/>
      <c r="Z52" s="205"/>
      <c r="AA52" s="205"/>
      <c r="AB52" s="205"/>
      <c r="AC52" s="205"/>
      <c r="AD52" s="205"/>
      <c r="AE52" s="205"/>
      <c r="AF52" s="205"/>
      <c r="AG52" s="205" t="s">
        <v>587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41">
        <v>44</v>
      </c>
      <c r="B53" s="242" t="s">
        <v>876</v>
      </c>
      <c r="C53" s="254" t="s">
        <v>877</v>
      </c>
      <c r="D53" s="243" t="s">
        <v>185</v>
      </c>
      <c r="E53" s="244">
        <v>12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152</v>
      </c>
      <c r="T53" s="247" t="s">
        <v>177</v>
      </c>
      <c r="U53" s="224">
        <v>0</v>
      </c>
      <c r="V53" s="224">
        <f>ROUND(E53*U53,2)</f>
        <v>0</v>
      </c>
      <c r="W53" s="224"/>
      <c r="X53" s="224" t="s">
        <v>153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587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41">
        <v>45</v>
      </c>
      <c r="B54" s="242" t="s">
        <v>878</v>
      </c>
      <c r="C54" s="254" t="s">
        <v>879</v>
      </c>
      <c r="D54" s="243" t="s">
        <v>176</v>
      </c>
      <c r="E54" s="244">
        <v>120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152</v>
      </c>
      <c r="T54" s="247" t="s">
        <v>177</v>
      </c>
      <c r="U54" s="224">
        <v>0</v>
      </c>
      <c r="V54" s="224">
        <f>ROUND(E54*U54,2)</f>
        <v>0</v>
      </c>
      <c r="W54" s="224"/>
      <c r="X54" s="224" t="s">
        <v>153</v>
      </c>
      <c r="Y54" s="205"/>
      <c r="Z54" s="205"/>
      <c r="AA54" s="205"/>
      <c r="AB54" s="205"/>
      <c r="AC54" s="205"/>
      <c r="AD54" s="205"/>
      <c r="AE54" s="205"/>
      <c r="AF54" s="205"/>
      <c r="AG54" s="205" t="s">
        <v>587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41">
        <v>46</v>
      </c>
      <c r="B55" s="242" t="s">
        <v>880</v>
      </c>
      <c r="C55" s="254" t="s">
        <v>881</v>
      </c>
      <c r="D55" s="243" t="s">
        <v>185</v>
      </c>
      <c r="E55" s="244">
        <v>20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286</v>
      </c>
      <c r="T55" s="247" t="s">
        <v>177</v>
      </c>
      <c r="U55" s="224">
        <v>0</v>
      </c>
      <c r="V55" s="224">
        <f>ROUND(E55*U55,2)</f>
        <v>0</v>
      </c>
      <c r="W55" s="224"/>
      <c r="X55" s="224" t="s">
        <v>153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154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41">
        <v>47</v>
      </c>
      <c r="B56" s="242" t="s">
        <v>882</v>
      </c>
      <c r="C56" s="254" t="s">
        <v>883</v>
      </c>
      <c r="D56" s="243" t="s">
        <v>176</v>
      </c>
      <c r="E56" s="244">
        <v>28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286</v>
      </c>
      <c r="T56" s="247" t="s">
        <v>177</v>
      </c>
      <c r="U56" s="224">
        <v>0</v>
      </c>
      <c r="V56" s="224">
        <f>ROUND(E56*U56,2)</f>
        <v>0</v>
      </c>
      <c r="W56" s="224"/>
      <c r="X56" s="224" t="s">
        <v>153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587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41">
        <v>48</v>
      </c>
      <c r="B57" s="242" t="s">
        <v>884</v>
      </c>
      <c r="C57" s="254" t="s">
        <v>885</v>
      </c>
      <c r="D57" s="243" t="s">
        <v>285</v>
      </c>
      <c r="E57" s="244">
        <v>3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286</v>
      </c>
      <c r="T57" s="247" t="s">
        <v>177</v>
      </c>
      <c r="U57" s="224">
        <v>0</v>
      </c>
      <c r="V57" s="224">
        <f>ROUND(E57*U57,2)</f>
        <v>0</v>
      </c>
      <c r="W57" s="224"/>
      <c r="X57" s="224" t="s">
        <v>153</v>
      </c>
      <c r="Y57" s="205"/>
      <c r="Z57" s="205"/>
      <c r="AA57" s="205"/>
      <c r="AB57" s="205"/>
      <c r="AC57" s="205"/>
      <c r="AD57" s="205"/>
      <c r="AE57" s="205"/>
      <c r="AF57" s="205"/>
      <c r="AG57" s="205" t="s">
        <v>587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41">
        <v>49</v>
      </c>
      <c r="B58" s="242" t="s">
        <v>886</v>
      </c>
      <c r="C58" s="254" t="s">
        <v>887</v>
      </c>
      <c r="D58" s="243" t="s">
        <v>285</v>
      </c>
      <c r="E58" s="244">
        <v>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286</v>
      </c>
      <c r="T58" s="247" t="s">
        <v>177</v>
      </c>
      <c r="U58" s="224">
        <v>0</v>
      </c>
      <c r="V58" s="224">
        <f>ROUND(E58*U58,2)</f>
        <v>0</v>
      </c>
      <c r="W58" s="224"/>
      <c r="X58" s="224" t="s">
        <v>153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587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ht="22.5" outlineLevel="1" x14ac:dyDescent="0.2">
      <c r="A59" s="241">
        <v>50</v>
      </c>
      <c r="B59" s="242" t="s">
        <v>888</v>
      </c>
      <c r="C59" s="254" t="s">
        <v>889</v>
      </c>
      <c r="D59" s="243" t="s">
        <v>285</v>
      </c>
      <c r="E59" s="244">
        <v>23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286</v>
      </c>
      <c r="T59" s="247" t="s">
        <v>177</v>
      </c>
      <c r="U59" s="224">
        <v>0</v>
      </c>
      <c r="V59" s="224">
        <f>ROUND(E59*U59,2)</f>
        <v>0</v>
      </c>
      <c r="W59" s="224"/>
      <c r="X59" s="224" t="s">
        <v>153</v>
      </c>
      <c r="Y59" s="205"/>
      <c r="Z59" s="205"/>
      <c r="AA59" s="205"/>
      <c r="AB59" s="205"/>
      <c r="AC59" s="205"/>
      <c r="AD59" s="205"/>
      <c r="AE59" s="205"/>
      <c r="AF59" s="205"/>
      <c r="AG59" s="205" t="s">
        <v>587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41">
        <v>51</v>
      </c>
      <c r="B60" s="242" t="s">
        <v>890</v>
      </c>
      <c r="C60" s="254" t="s">
        <v>883</v>
      </c>
      <c r="D60" s="243" t="s">
        <v>285</v>
      </c>
      <c r="E60" s="244">
        <v>28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286</v>
      </c>
      <c r="T60" s="247" t="s">
        <v>177</v>
      </c>
      <c r="U60" s="224">
        <v>0</v>
      </c>
      <c r="V60" s="224">
        <f>ROUND(E60*U60,2)</f>
        <v>0</v>
      </c>
      <c r="W60" s="224"/>
      <c r="X60" s="224" t="s">
        <v>207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274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41">
        <v>52</v>
      </c>
      <c r="B61" s="242" t="s">
        <v>891</v>
      </c>
      <c r="C61" s="254" t="s">
        <v>892</v>
      </c>
      <c r="D61" s="243" t="s">
        <v>893</v>
      </c>
      <c r="E61" s="244">
        <v>16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286</v>
      </c>
      <c r="T61" s="247" t="s">
        <v>177</v>
      </c>
      <c r="U61" s="224">
        <v>0</v>
      </c>
      <c r="V61" s="224">
        <f>ROUND(E61*U61,2)</f>
        <v>0</v>
      </c>
      <c r="W61" s="224"/>
      <c r="X61" s="224" t="s">
        <v>207</v>
      </c>
      <c r="Y61" s="205"/>
      <c r="Z61" s="205"/>
      <c r="AA61" s="205"/>
      <c r="AB61" s="205"/>
      <c r="AC61" s="205"/>
      <c r="AD61" s="205"/>
      <c r="AE61" s="205"/>
      <c r="AF61" s="205"/>
      <c r="AG61" s="205" t="s">
        <v>208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41">
        <v>53</v>
      </c>
      <c r="B62" s="242" t="s">
        <v>894</v>
      </c>
      <c r="C62" s="254" t="s">
        <v>895</v>
      </c>
      <c r="D62" s="243" t="s">
        <v>893</v>
      </c>
      <c r="E62" s="244">
        <v>32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286</v>
      </c>
      <c r="T62" s="247" t="s">
        <v>177</v>
      </c>
      <c r="U62" s="224">
        <v>0</v>
      </c>
      <c r="V62" s="224">
        <f>ROUND(E62*U62,2)</f>
        <v>0</v>
      </c>
      <c r="W62" s="224"/>
      <c r="X62" s="224" t="s">
        <v>207</v>
      </c>
      <c r="Y62" s="205"/>
      <c r="Z62" s="205"/>
      <c r="AA62" s="205"/>
      <c r="AB62" s="205"/>
      <c r="AC62" s="205"/>
      <c r="AD62" s="205"/>
      <c r="AE62" s="205"/>
      <c r="AF62" s="205"/>
      <c r="AG62" s="205" t="s">
        <v>208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41">
        <v>54</v>
      </c>
      <c r="B63" s="242" t="s">
        <v>896</v>
      </c>
      <c r="C63" s="254" t="s">
        <v>897</v>
      </c>
      <c r="D63" s="243" t="s">
        <v>185</v>
      </c>
      <c r="E63" s="244">
        <v>120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286</v>
      </c>
      <c r="T63" s="247" t="s">
        <v>177</v>
      </c>
      <c r="U63" s="224">
        <v>0</v>
      </c>
      <c r="V63" s="224">
        <f>ROUND(E63*U63,2)</f>
        <v>0</v>
      </c>
      <c r="W63" s="224"/>
      <c r="X63" s="224" t="s">
        <v>207</v>
      </c>
      <c r="Y63" s="205"/>
      <c r="Z63" s="205"/>
      <c r="AA63" s="205"/>
      <c r="AB63" s="205"/>
      <c r="AC63" s="205"/>
      <c r="AD63" s="205"/>
      <c r="AE63" s="205"/>
      <c r="AF63" s="205"/>
      <c r="AG63" s="205" t="s">
        <v>274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41">
        <v>55</v>
      </c>
      <c r="B64" s="242" t="s">
        <v>898</v>
      </c>
      <c r="C64" s="254" t="s">
        <v>899</v>
      </c>
      <c r="D64" s="243" t="s">
        <v>185</v>
      </c>
      <c r="E64" s="244">
        <v>43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286</v>
      </c>
      <c r="T64" s="247" t="s">
        <v>177</v>
      </c>
      <c r="U64" s="224">
        <v>0</v>
      </c>
      <c r="V64" s="224">
        <f>ROUND(E64*U64,2)</f>
        <v>0</v>
      </c>
      <c r="W64" s="224"/>
      <c r="X64" s="224" t="s">
        <v>207</v>
      </c>
      <c r="Y64" s="205"/>
      <c r="Z64" s="205"/>
      <c r="AA64" s="205"/>
      <c r="AB64" s="205"/>
      <c r="AC64" s="205"/>
      <c r="AD64" s="205"/>
      <c r="AE64" s="205"/>
      <c r="AF64" s="205"/>
      <c r="AG64" s="205" t="s">
        <v>274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41">
        <v>56</v>
      </c>
      <c r="B65" s="242" t="s">
        <v>900</v>
      </c>
      <c r="C65" s="254" t="s">
        <v>901</v>
      </c>
      <c r="D65" s="243" t="s">
        <v>185</v>
      </c>
      <c r="E65" s="244">
        <v>3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286</v>
      </c>
      <c r="T65" s="247" t="s">
        <v>177</v>
      </c>
      <c r="U65" s="224">
        <v>0</v>
      </c>
      <c r="V65" s="224">
        <f>ROUND(E65*U65,2)</f>
        <v>0</v>
      </c>
      <c r="W65" s="224"/>
      <c r="X65" s="224" t="s">
        <v>207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274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41">
        <v>57</v>
      </c>
      <c r="B66" s="242" t="s">
        <v>902</v>
      </c>
      <c r="C66" s="254" t="s">
        <v>903</v>
      </c>
      <c r="D66" s="243" t="s">
        <v>285</v>
      </c>
      <c r="E66" s="244">
        <v>38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286</v>
      </c>
      <c r="T66" s="247" t="s">
        <v>177</v>
      </c>
      <c r="U66" s="224">
        <v>0</v>
      </c>
      <c r="V66" s="224">
        <f>ROUND(E66*U66,2)</f>
        <v>0</v>
      </c>
      <c r="W66" s="224"/>
      <c r="X66" s="224" t="s">
        <v>207</v>
      </c>
      <c r="Y66" s="205"/>
      <c r="Z66" s="205"/>
      <c r="AA66" s="205"/>
      <c r="AB66" s="205"/>
      <c r="AC66" s="205"/>
      <c r="AD66" s="205"/>
      <c r="AE66" s="205"/>
      <c r="AF66" s="205"/>
      <c r="AG66" s="205" t="s">
        <v>274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41">
        <v>58</v>
      </c>
      <c r="B67" s="242" t="s">
        <v>904</v>
      </c>
      <c r="C67" s="254" t="s">
        <v>905</v>
      </c>
      <c r="D67" s="243" t="s">
        <v>285</v>
      </c>
      <c r="E67" s="244">
        <v>7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286</v>
      </c>
      <c r="T67" s="247" t="s">
        <v>177</v>
      </c>
      <c r="U67" s="224">
        <v>0</v>
      </c>
      <c r="V67" s="224">
        <f>ROUND(E67*U67,2)</f>
        <v>0</v>
      </c>
      <c r="W67" s="224"/>
      <c r="X67" s="224" t="s">
        <v>207</v>
      </c>
      <c r="Y67" s="205"/>
      <c r="Z67" s="205"/>
      <c r="AA67" s="205"/>
      <c r="AB67" s="205"/>
      <c r="AC67" s="205"/>
      <c r="AD67" s="205"/>
      <c r="AE67" s="205"/>
      <c r="AF67" s="205"/>
      <c r="AG67" s="205" t="s">
        <v>274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41">
        <v>59</v>
      </c>
      <c r="B68" s="242" t="s">
        <v>906</v>
      </c>
      <c r="C68" s="254" t="s">
        <v>907</v>
      </c>
      <c r="D68" s="243" t="s">
        <v>285</v>
      </c>
      <c r="E68" s="244">
        <v>6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286</v>
      </c>
      <c r="T68" s="247" t="s">
        <v>177</v>
      </c>
      <c r="U68" s="224">
        <v>0</v>
      </c>
      <c r="V68" s="224">
        <f>ROUND(E68*U68,2)</f>
        <v>0</v>
      </c>
      <c r="W68" s="224"/>
      <c r="X68" s="224" t="s">
        <v>207</v>
      </c>
      <c r="Y68" s="205"/>
      <c r="Z68" s="205"/>
      <c r="AA68" s="205"/>
      <c r="AB68" s="205"/>
      <c r="AC68" s="205"/>
      <c r="AD68" s="205"/>
      <c r="AE68" s="205"/>
      <c r="AF68" s="205"/>
      <c r="AG68" s="205" t="s">
        <v>274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41">
        <v>60</v>
      </c>
      <c r="B69" s="242" t="s">
        <v>908</v>
      </c>
      <c r="C69" s="254" t="s">
        <v>909</v>
      </c>
      <c r="D69" s="243" t="s">
        <v>285</v>
      </c>
      <c r="E69" s="244">
        <v>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286</v>
      </c>
      <c r="T69" s="247" t="s">
        <v>177</v>
      </c>
      <c r="U69" s="224">
        <v>0</v>
      </c>
      <c r="V69" s="224">
        <f>ROUND(E69*U69,2)</f>
        <v>0</v>
      </c>
      <c r="W69" s="224"/>
      <c r="X69" s="224" t="s">
        <v>207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274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41">
        <v>61</v>
      </c>
      <c r="B70" s="242" t="s">
        <v>910</v>
      </c>
      <c r="C70" s="254" t="s">
        <v>911</v>
      </c>
      <c r="D70" s="243" t="s">
        <v>285</v>
      </c>
      <c r="E70" s="244">
        <v>3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286</v>
      </c>
      <c r="T70" s="247" t="s">
        <v>177</v>
      </c>
      <c r="U70" s="224">
        <v>0</v>
      </c>
      <c r="V70" s="224">
        <f>ROUND(E70*U70,2)</f>
        <v>0</v>
      </c>
      <c r="W70" s="224"/>
      <c r="X70" s="224" t="s">
        <v>207</v>
      </c>
      <c r="Y70" s="205"/>
      <c r="Z70" s="205"/>
      <c r="AA70" s="205"/>
      <c r="AB70" s="205"/>
      <c r="AC70" s="205"/>
      <c r="AD70" s="205"/>
      <c r="AE70" s="205"/>
      <c r="AF70" s="205"/>
      <c r="AG70" s="205" t="s">
        <v>274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41">
        <v>62</v>
      </c>
      <c r="B71" s="242" t="s">
        <v>912</v>
      </c>
      <c r="C71" s="254" t="s">
        <v>913</v>
      </c>
      <c r="D71" s="243" t="s">
        <v>285</v>
      </c>
      <c r="E71" s="244">
        <v>7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286</v>
      </c>
      <c r="T71" s="247" t="s">
        <v>177</v>
      </c>
      <c r="U71" s="224">
        <v>0</v>
      </c>
      <c r="V71" s="224">
        <f>ROUND(E71*U71,2)</f>
        <v>0</v>
      </c>
      <c r="W71" s="224"/>
      <c r="X71" s="224" t="s">
        <v>207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274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41">
        <v>63</v>
      </c>
      <c r="B72" s="242" t="s">
        <v>914</v>
      </c>
      <c r="C72" s="254" t="s">
        <v>915</v>
      </c>
      <c r="D72" s="243" t="s">
        <v>285</v>
      </c>
      <c r="E72" s="244">
        <v>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286</v>
      </c>
      <c r="T72" s="247" t="s">
        <v>177</v>
      </c>
      <c r="U72" s="224">
        <v>0</v>
      </c>
      <c r="V72" s="224">
        <f>ROUND(E72*U72,2)</f>
        <v>0</v>
      </c>
      <c r="W72" s="224"/>
      <c r="X72" s="224" t="s">
        <v>207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274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41">
        <v>64</v>
      </c>
      <c r="B73" s="242" t="s">
        <v>916</v>
      </c>
      <c r="C73" s="254" t="s">
        <v>917</v>
      </c>
      <c r="D73" s="243" t="s">
        <v>285</v>
      </c>
      <c r="E73" s="244">
        <v>3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286</v>
      </c>
      <c r="T73" s="247" t="s">
        <v>177</v>
      </c>
      <c r="U73" s="224">
        <v>0</v>
      </c>
      <c r="V73" s="224">
        <f>ROUND(E73*U73,2)</f>
        <v>0</v>
      </c>
      <c r="W73" s="224"/>
      <c r="X73" s="224" t="s">
        <v>207</v>
      </c>
      <c r="Y73" s="205"/>
      <c r="Z73" s="205"/>
      <c r="AA73" s="205"/>
      <c r="AB73" s="205"/>
      <c r="AC73" s="205"/>
      <c r="AD73" s="205"/>
      <c r="AE73" s="205"/>
      <c r="AF73" s="205"/>
      <c r="AG73" s="205" t="s">
        <v>274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41">
        <v>65</v>
      </c>
      <c r="B74" s="242" t="s">
        <v>918</v>
      </c>
      <c r="C74" s="254" t="s">
        <v>919</v>
      </c>
      <c r="D74" s="243" t="s">
        <v>285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286</v>
      </c>
      <c r="T74" s="247" t="s">
        <v>177</v>
      </c>
      <c r="U74" s="224">
        <v>0</v>
      </c>
      <c r="V74" s="224">
        <f>ROUND(E74*U74,2)</f>
        <v>0</v>
      </c>
      <c r="W74" s="224"/>
      <c r="X74" s="224" t="s">
        <v>207</v>
      </c>
      <c r="Y74" s="205"/>
      <c r="Z74" s="205"/>
      <c r="AA74" s="205"/>
      <c r="AB74" s="205"/>
      <c r="AC74" s="205"/>
      <c r="AD74" s="205"/>
      <c r="AE74" s="205"/>
      <c r="AF74" s="205"/>
      <c r="AG74" s="205" t="s">
        <v>274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41">
        <v>66</v>
      </c>
      <c r="B75" s="242" t="s">
        <v>920</v>
      </c>
      <c r="C75" s="254" t="s">
        <v>921</v>
      </c>
      <c r="D75" s="243" t="s">
        <v>285</v>
      </c>
      <c r="E75" s="244">
        <v>39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286</v>
      </c>
      <c r="T75" s="247" t="s">
        <v>177</v>
      </c>
      <c r="U75" s="224">
        <v>0</v>
      </c>
      <c r="V75" s="224">
        <f>ROUND(E75*U75,2)</f>
        <v>0</v>
      </c>
      <c r="W75" s="224"/>
      <c r="X75" s="224" t="s">
        <v>207</v>
      </c>
      <c r="Y75" s="205"/>
      <c r="Z75" s="205"/>
      <c r="AA75" s="205"/>
      <c r="AB75" s="205"/>
      <c r="AC75" s="205"/>
      <c r="AD75" s="205"/>
      <c r="AE75" s="205"/>
      <c r="AF75" s="205"/>
      <c r="AG75" s="205" t="s">
        <v>274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ht="22.5" outlineLevel="1" x14ac:dyDescent="0.2">
      <c r="A76" s="241">
        <v>67</v>
      </c>
      <c r="B76" s="242" t="s">
        <v>922</v>
      </c>
      <c r="C76" s="254" t="s">
        <v>923</v>
      </c>
      <c r="D76" s="243" t="s">
        <v>285</v>
      </c>
      <c r="E76" s="244">
        <v>8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286</v>
      </c>
      <c r="T76" s="247" t="s">
        <v>177</v>
      </c>
      <c r="U76" s="224">
        <v>0</v>
      </c>
      <c r="V76" s="224">
        <f>ROUND(E76*U76,2)</f>
        <v>0</v>
      </c>
      <c r="W76" s="224"/>
      <c r="X76" s="224" t="s">
        <v>207</v>
      </c>
      <c r="Y76" s="205"/>
      <c r="Z76" s="205"/>
      <c r="AA76" s="205"/>
      <c r="AB76" s="205"/>
      <c r="AC76" s="205"/>
      <c r="AD76" s="205"/>
      <c r="AE76" s="205"/>
      <c r="AF76" s="205"/>
      <c r="AG76" s="205" t="s">
        <v>274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41">
        <v>68</v>
      </c>
      <c r="B77" s="242" t="s">
        <v>924</v>
      </c>
      <c r="C77" s="254" t="s">
        <v>826</v>
      </c>
      <c r="D77" s="243" t="s">
        <v>285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286</v>
      </c>
      <c r="T77" s="247" t="s">
        <v>177</v>
      </c>
      <c r="U77" s="224">
        <v>0</v>
      </c>
      <c r="V77" s="224">
        <f>ROUND(E77*U77,2)</f>
        <v>0</v>
      </c>
      <c r="W77" s="224"/>
      <c r="X77" s="224" t="s">
        <v>207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274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">
      <c r="A78" s="241">
        <v>69</v>
      </c>
      <c r="B78" s="242" t="s">
        <v>925</v>
      </c>
      <c r="C78" s="254" t="s">
        <v>845</v>
      </c>
      <c r="D78" s="243" t="s">
        <v>285</v>
      </c>
      <c r="E78" s="244">
        <v>2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286</v>
      </c>
      <c r="T78" s="247" t="s">
        <v>177</v>
      </c>
      <c r="U78" s="224">
        <v>0</v>
      </c>
      <c r="V78" s="224">
        <f>ROUND(E78*U78,2)</f>
        <v>0</v>
      </c>
      <c r="W78" s="224"/>
      <c r="X78" s="224" t="s">
        <v>207</v>
      </c>
      <c r="Y78" s="205"/>
      <c r="Z78" s="205"/>
      <c r="AA78" s="205"/>
      <c r="AB78" s="205"/>
      <c r="AC78" s="205"/>
      <c r="AD78" s="205"/>
      <c r="AE78" s="205"/>
      <c r="AF78" s="205"/>
      <c r="AG78" s="205" t="s">
        <v>274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41">
        <v>70</v>
      </c>
      <c r="B79" s="242" t="s">
        <v>926</v>
      </c>
      <c r="C79" s="254" t="s">
        <v>927</v>
      </c>
      <c r="D79" s="243" t="s">
        <v>285</v>
      </c>
      <c r="E79" s="244">
        <v>2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286</v>
      </c>
      <c r="T79" s="247" t="s">
        <v>177</v>
      </c>
      <c r="U79" s="224">
        <v>0</v>
      </c>
      <c r="V79" s="224">
        <f>ROUND(E79*U79,2)</f>
        <v>0</v>
      </c>
      <c r="W79" s="224"/>
      <c r="X79" s="224" t="s">
        <v>207</v>
      </c>
      <c r="Y79" s="205"/>
      <c r="Z79" s="205"/>
      <c r="AA79" s="205"/>
      <c r="AB79" s="205"/>
      <c r="AC79" s="205"/>
      <c r="AD79" s="205"/>
      <c r="AE79" s="205"/>
      <c r="AF79" s="205"/>
      <c r="AG79" s="205" t="s">
        <v>274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41">
        <v>71</v>
      </c>
      <c r="B80" s="242" t="s">
        <v>928</v>
      </c>
      <c r="C80" s="254" t="s">
        <v>929</v>
      </c>
      <c r="D80" s="243" t="s">
        <v>285</v>
      </c>
      <c r="E80" s="244">
        <v>4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286</v>
      </c>
      <c r="T80" s="247" t="s">
        <v>177</v>
      </c>
      <c r="U80" s="224">
        <v>0</v>
      </c>
      <c r="V80" s="224">
        <f>ROUND(E80*U80,2)</f>
        <v>0</v>
      </c>
      <c r="W80" s="224"/>
      <c r="X80" s="224" t="s">
        <v>207</v>
      </c>
      <c r="Y80" s="205"/>
      <c r="Z80" s="205"/>
      <c r="AA80" s="205"/>
      <c r="AB80" s="205"/>
      <c r="AC80" s="205"/>
      <c r="AD80" s="205"/>
      <c r="AE80" s="205"/>
      <c r="AF80" s="205"/>
      <c r="AG80" s="205" t="s">
        <v>274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41">
        <v>72</v>
      </c>
      <c r="B81" s="242" t="s">
        <v>930</v>
      </c>
      <c r="C81" s="254" t="s">
        <v>931</v>
      </c>
      <c r="D81" s="243" t="s">
        <v>185</v>
      </c>
      <c r="E81" s="244">
        <v>103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286</v>
      </c>
      <c r="T81" s="247" t="s">
        <v>177</v>
      </c>
      <c r="U81" s="224">
        <v>0</v>
      </c>
      <c r="V81" s="224">
        <f>ROUND(E81*U81,2)</f>
        <v>0</v>
      </c>
      <c r="W81" s="224"/>
      <c r="X81" s="224" t="s">
        <v>207</v>
      </c>
      <c r="Y81" s="205"/>
      <c r="Z81" s="205"/>
      <c r="AA81" s="205"/>
      <c r="AB81" s="205"/>
      <c r="AC81" s="205"/>
      <c r="AD81" s="205"/>
      <c r="AE81" s="205"/>
      <c r="AF81" s="205"/>
      <c r="AG81" s="205" t="s">
        <v>274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241">
        <v>73</v>
      </c>
      <c r="B82" s="242" t="s">
        <v>932</v>
      </c>
      <c r="C82" s="254" t="s">
        <v>933</v>
      </c>
      <c r="D82" s="243" t="s">
        <v>185</v>
      </c>
      <c r="E82" s="244">
        <v>28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286</v>
      </c>
      <c r="T82" s="247" t="s">
        <v>177</v>
      </c>
      <c r="U82" s="224">
        <v>0</v>
      </c>
      <c r="V82" s="224">
        <f>ROUND(E82*U82,2)</f>
        <v>0</v>
      </c>
      <c r="W82" s="224"/>
      <c r="X82" s="224" t="s">
        <v>207</v>
      </c>
      <c r="Y82" s="205"/>
      <c r="Z82" s="205"/>
      <c r="AA82" s="205"/>
      <c r="AB82" s="205"/>
      <c r="AC82" s="205"/>
      <c r="AD82" s="205"/>
      <c r="AE82" s="205"/>
      <c r="AF82" s="205"/>
      <c r="AG82" s="205" t="s">
        <v>274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241">
        <v>74</v>
      </c>
      <c r="B83" s="242" t="s">
        <v>934</v>
      </c>
      <c r="C83" s="254" t="s">
        <v>935</v>
      </c>
      <c r="D83" s="243" t="s">
        <v>185</v>
      </c>
      <c r="E83" s="244">
        <v>134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286</v>
      </c>
      <c r="T83" s="247" t="s">
        <v>177</v>
      </c>
      <c r="U83" s="224">
        <v>0</v>
      </c>
      <c r="V83" s="224">
        <f>ROUND(E83*U83,2)</f>
        <v>0</v>
      </c>
      <c r="W83" s="224"/>
      <c r="X83" s="224" t="s">
        <v>207</v>
      </c>
      <c r="Y83" s="205"/>
      <c r="Z83" s="205"/>
      <c r="AA83" s="205"/>
      <c r="AB83" s="205"/>
      <c r="AC83" s="205"/>
      <c r="AD83" s="205"/>
      <c r="AE83" s="205"/>
      <c r="AF83" s="205"/>
      <c r="AG83" s="205" t="s">
        <v>274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241">
        <v>75</v>
      </c>
      <c r="B84" s="242" t="s">
        <v>936</v>
      </c>
      <c r="C84" s="254" t="s">
        <v>937</v>
      </c>
      <c r="D84" s="243" t="s">
        <v>185</v>
      </c>
      <c r="E84" s="244">
        <v>12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286</v>
      </c>
      <c r="T84" s="247" t="s">
        <v>177</v>
      </c>
      <c r="U84" s="224">
        <v>0</v>
      </c>
      <c r="V84" s="224">
        <f>ROUND(E84*U84,2)</f>
        <v>0</v>
      </c>
      <c r="W84" s="224"/>
      <c r="X84" s="224" t="s">
        <v>207</v>
      </c>
      <c r="Y84" s="205"/>
      <c r="Z84" s="205"/>
      <c r="AA84" s="205"/>
      <c r="AB84" s="205"/>
      <c r="AC84" s="205"/>
      <c r="AD84" s="205"/>
      <c r="AE84" s="205"/>
      <c r="AF84" s="205"/>
      <c r="AG84" s="205" t="s">
        <v>274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241">
        <v>76</v>
      </c>
      <c r="B85" s="242" t="s">
        <v>938</v>
      </c>
      <c r="C85" s="254" t="s">
        <v>939</v>
      </c>
      <c r="D85" s="243" t="s">
        <v>185</v>
      </c>
      <c r="E85" s="244">
        <v>44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286</v>
      </c>
      <c r="T85" s="247" t="s">
        <v>177</v>
      </c>
      <c r="U85" s="224">
        <v>0</v>
      </c>
      <c r="V85" s="224">
        <f>ROUND(E85*U85,2)</f>
        <v>0</v>
      </c>
      <c r="W85" s="224"/>
      <c r="X85" s="224" t="s">
        <v>207</v>
      </c>
      <c r="Y85" s="205"/>
      <c r="Z85" s="205"/>
      <c r="AA85" s="205"/>
      <c r="AB85" s="205"/>
      <c r="AC85" s="205"/>
      <c r="AD85" s="205"/>
      <c r="AE85" s="205"/>
      <c r="AF85" s="205"/>
      <c r="AG85" s="205" t="s">
        <v>274</v>
      </c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241">
        <v>77</v>
      </c>
      <c r="B86" s="242" t="s">
        <v>940</v>
      </c>
      <c r="C86" s="254" t="s">
        <v>941</v>
      </c>
      <c r="D86" s="243" t="s">
        <v>942</v>
      </c>
      <c r="E86" s="244">
        <v>20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286</v>
      </c>
      <c r="T86" s="247" t="s">
        <v>177</v>
      </c>
      <c r="U86" s="224">
        <v>0</v>
      </c>
      <c r="V86" s="224">
        <f>ROUND(E86*U86,2)</f>
        <v>0</v>
      </c>
      <c r="W86" s="224"/>
      <c r="X86" s="224" t="s">
        <v>207</v>
      </c>
      <c r="Y86" s="205"/>
      <c r="Z86" s="205"/>
      <c r="AA86" s="205"/>
      <c r="AB86" s="205"/>
      <c r="AC86" s="205"/>
      <c r="AD86" s="205"/>
      <c r="AE86" s="205"/>
      <c r="AF86" s="205"/>
      <c r="AG86" s="205" t="s">
        <v>208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">
      <c r="A87" s="241">
        <v>78</v>
      </c>
      <c r="B87" s="242" t="s">
        <v>943</v>
      </c>
      <c r="C87" s="254" t="s">
        <v>944</v>
      </c>
      <c r="D87" s="243" t="s">
        <v>185</v>
      </c>
      <c r="E87" s="244">
        <v>63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286</v>
      </c>
      <c r="T87" s="247" t="s">
        <v>177</v>
      </c>
      <c r="U87" s="224">
        <v>0</v>
      </c>
      <c r="V87" s="224">
        <f>ROUND(E87*U87,2)</f>
        <v>0</v>
      </c>
      <c r="W87" s="224"/>
      <c r="X87" s="224" t="s">
        <v>207</v>
      </c>
      <c r="Y87" s="205"/>
      <c r="Z87" s="205"/>
      <c r="AA87" s="205"/>
      <c r="AB87" s="205"/>
      <c r="AC87" s="205"/>
      <c r="AD87" s="205"/>
      <c r="AE87" s="205"/>
      <c r="AF87" s="205"/>
      <c r="AG87" s="205" t="s">
        <v>274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">
      <c r="A88" s="241">
        <v>79</v>
      </c>
      <c r="B88" s="242" t="s">
        <v>945</v>
      </c>
      <c r="C88" s="254" t="s">
        <v>946</v>
      </c>
      <c r="D88" s="243" t="s">
        <v>185</v>
      </c>
      <c r="E88" s="244">
        <v>262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286</v>
      </c>
      <c r="T88" s="247" t="s">
        <v>177</v>
      </c>
      <c r="U88" s="224">
        <v>0</v>
      </c>
      <c r="V88" s="224">
        <f>ROUND(E88*U88,2)</f>
        <v>0</v>
      </c>
      <c r="W88" s="224"/>
      <c r="X88" s="224" t="s">
        <v>207</v>
      </c>
      <c r="Y88" s="205"/>
      <c r="Z88" s="205"/>
      <c r="AA88" s="205"/>
      <c r="AB88" s="205"/>
      <c r="AC88" s="205"/>
      <c r="AD88" s="205"/>
      <c r="AE88" s="205"/>
      <c r="AF88" s="205"/>
      <c r="AG88" s="205" t="s">
        <v>274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241">
        <v>80</v>
      </c>
      <c r="B89" s="242" t="s">
        <v>947</v>
      </c>
      <c r="C89" s="254" t="s">
        <v>948</v>
      </c>
      <c r="D89" s="243" t="s">
        <v>185</v>
      </c>
      <c r="E89" s="244">
        <v>40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286</v>
      </c>
      <c r="T89" s="247" t="s">
        <v>177</v>
      </c>
      <c r="U89" s="224">
        <v>0</v>
      </c>
      <c r="V89" s="224">
        <f>ROUND(E89*U89,2)</f>
        <v>0</v>
      </c>
      <c r="W89" s="224"/>
      <c r="X89" s="224" t="s">
        <v>207</v>
      </c>
      <c r="Y89" s="205"/>
      <c r="Z89" s="205"/>
      <c r="AA89" s="205"/>
      <c r="AB89" s="205"/>
      <c r="AC89" s="205"/>
      <c r="AD89" s="205"/>
      <c r="AE89" s="205"/>
      <c r="AF89" s="205"/>
      <c r="AG89" s="205" t="s">
        <v>274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ht="22.5" outlineLevel="1" x14ac:dyDescent="0.2">
      <c r="A90" s="241">
        <v>81</v>
      </c>
      <c r="B90" s="242" t="s">
        <v>949</v>
      </c>
      <c r="C90" s="254" t="s">
        <v>950</v>
      </c>
      <c r="D90" s="243" t="s">
        <v>185</v>
      </c>
      <c r="E90" s="244">
        <v>40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286</v>
      </c>
      <c r="T90" s="247" t="s">
        <v>177</v>
      </c>
      <c r="U90" s="224">
        <v>0</v>
      </c>
      <c r="V90" s="224">
        <f>ROUND(E90*U90,2)</f>
        <v>0</v>
      </c>
      <c r="W90" s="224"/>
      <c r="X90" s="224" t="s">
        <v>207</v>
      </c>
      <c r="Y90" s="205"/>
      <c r="Z90" s="205"/>
      <c r="AA90" s="205"/>
      <c r="AB90" s="205"/>
      <c r="AC90" s="205"/>
      <c r="AD90" s="205"/>
      <c r="AE90" s="205"/>
      <c r="AF90" s="205"/>
      <c r="AG90" s="205" t="s">
        <v>274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241">
        <v>82</v>
      </c>
      <c r="B91" s="242" t="s">
        <v>951</v>
      </c>
      <c r="C91" s="254" t="s">
        <v>952</v>
      </c>
      <c r="D91" s="243" t="s">
        <v>185</v>
      </c>
      <c r="E91" s="244">
        <v>20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286</v>
      </c>
      <c r="T91" s="247" t="s">
        <v>177</v>
      </c>
      <c r="U91" s="224">
        <v>0</v>
      </c>
      <c r="V91" s="224">
        <f>ROUND(E91*U91,2)</f>
        <v>0</v>
      </c>
      <c r="W91" s="224"/>
      <c r="X91" s="224" t="s">
        <v>207</v>
      </c>
      <c r="Y91" s="205"/>
      <c r="Z91" s="205"/>
      <c r="AA91" s="205"/>
      <c r="AB91" s="205"/>
      <c r="AC91" s="205"/>
      <c r="AD91" s="205"/>
      <c r="AE91" s="205"/>
      <c r="AF91" s="205"/>
      <c r="AG91" s="205" t="s">
        <v>274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241">
        <v>83</v>
      </c>
      <c r="B92" s="242" t="s">
        <v>953</v>
      </c>
      <c r="C92" s="254" t="s">
        <v>954</v>
      </c>
      <c r="D92" s="243" t="s">
        <v>185</v>
      </c>
      <c r="E92" s="244">
        <v>20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286</v>
      </c>
      <c r="T92" s="247" t="s">
        <v>177</v>
      </c>
      <c r="U92" s="224">
        <v>0</v>
      </c>
      <c r="V92" s="224">
        <f>ROUND(E92*U92,2)</f>
        <v>0</v>
      </c>
      <c r="W92" s="224"/>
      <c r="X92" s="224" t="s">
        <v>207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274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">
      <c r="A93" s="241">
        <v>84</v>
      </c>
      <c r="B93" s="242" t="s">
        <v>955</v>
      </c>
      <c r="C93" s="254" t="s">
        <v>956</v>
      </c>
      <c r="D93" s="243" t="s">
        <v>285</v>
      </c>
      <c r="E93" s="244">
        <v>120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286</v>
      </c>
      <c r="T93" s="247" t="s">
        <v>177</v>
      </c>
      <c r="U93" s="224">
        <v>0</v>
      </c>
      <c r="V93" s="224">
        <f>ROUND(E93*U93,2)</f>
        <v>0</v>
      </c>
      <c r="W93" s="224"/>
      <c r="X93" s="224" t="s">
        <v>207</v>
      </c>
      <c r="Y93" s="205"/>
      <c r="Z93" s="205"/>
      <c r="AA93" s="205"/>
      <c r="AB93" s="205"/>
      <c r="AC93" s="205"/>
      <c r="AD93" s="205"/>
      <c r="AE93" s="205"/>
      <c r="AF93" s="205"/>
      <c r="AG93" s="205" t="s">
        <v>274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">
      <c r="A94" s="241">
        <v>85</v>
      </c>
      <c r="B94" s="242" t="s">
        <v>957</v>
      </c>
      <c r="C94" s="254" t="s">
        <v>958</v>
      </c>
      <c r="D94" s="243" t="s">
        <v>285</v>
      </c>
      <c r="E94" s="244">
        <v>120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286</v>
      </c>
      <c r="T94" s="247" t="s">
        <v>177</v>
      </c>
      <c r="U94" s="224">
        <v>0</v>
      </c>
      <c r="V94" s="224">
        <f>ROUND(E94*U94,2)</f>
        <v>0</v>
      </c>
      <c r="W94" s="224"/>
      <c r="X94" s="224" t="s">
        <v>207</v>
      </c>
      <c r="Y94" s="205"/>
      <c r="Z94" s="205"/>
      <c r="AA94" s="205"/>
      <c r="AB94" s="205"/>
      <c r="AC94" s="205"/>
      <c r="AD94" s="205"/>
      <c r="AE94" s="205"/>
      <c r="AF94" s="205"/>
      <c r="AG94" s="205" t="s">
        <v>208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241">
        <v>86</v>
      </c>
      <c r="B95" s="242" t="s">
        <v>959</v>
      </c>
      <c r="C95" s="254" t="s">
        <v>881</v>
      </c>
      <c r="D95" s="243" t="s">
        <v>185</v>
      </c>
      <c r="E95" s="244">
        <v>20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286</v>
      </c>
      <c r="T95" s="247" t="s">
        <v>177</v>
      </c>
      <c r="U95" s="224">
        <v>0</v>
      </c>
      <c r="V95" s="224">
        <f>ROUND(E95*U95,2)</f>
        <v>0</v>
      </c>
      <c r="W95" s="224"/>
      <c r="X95" s="224" t="s">
        <v>207</v>
      </c>
      <c r="Y95" s="205"/>
      <c r="Z95" s="205"/>
      <c r="AA95" s="205"/>
      <c r="AB95" s="205"/>
      <c r="AC95" s="205"/>
      <c r="AD95" s="205"/>
      <c r="AE95" s="205"/>
      <c r="AF95" s="205"/>
      <c r="AG95" s="205" t="s">
        <v>274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241">
        <v>87</v>
      </c>
      <c r="B96" s="242" t="s">
        <v>960</v>
      </c>
      <c r="C96" s="254" t="s">
        <v>961</v>
      </c>
      <c r="D96" s="243" t="s">
        <v>942</v>
      </c>
      <c r="E96" s="244">
        <v>10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286</v>
      </c>
      <c r="T96" s="247" t="s">
        <v>177</v>
      </c>
      <c r="U96" s="224">
        <v>0</v>
      </c>
      <c r="V96" s="224">
        <f>ROUND(E96*U96,2)</f>
        <v>0</v>
      </c>
      <c r="W96" s="224"/>
      <c r="X96" s="224" t="s">
        <v>207</v>
      </c>
      <c r="Y96" s="205"/>
      <c r="Z96" s="205"/>
      <c r="AA96" s="205"/>
      <c r="AB96" s="205"/>
      <c r="AC96" s="205"/>
      <c r="AD96" s="205"/>
      <c r="AE96" s="205"/>
      <c r="AF96" s="205"/>
      <c r="AG96" s="205" t="s">
        <v>208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241">
        <v>88</v>
      </c>
      <c r="B97" s="242" t="s">
        <v>962</v>
      </c>
      <c r="C97" s="254" t="s">
        <v>963</v>
      </c>
      <c r="D97" s="243" t="s">
        <v>185</v>
      </c>
      <c r="E97" s="244">
        <v>3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286</v>
      </c>
      <c r="T97" s="247" t="s">
        <v>177</v>
      </c>
      <c r="U97" s="224">
        <v>0</v>
      </c>
      <c r="V97" s="224">
        <f>ROUND(E97*U97,2)</f>
        <v>0</v>
      </c>
      <c r="W97" s="224"/>
      <c r="X97" s="224" t="s">
        <v>207</v>
      </c>
      <c r="Y97" s="205"/>
      <c r="Z97" s="205"/>
      <c r="AA97" s="205"/>
      <c r="AB97" s="205"/>
      <c r="AC97" s="205"/>
      <c r="AD97" s="205"/>
      <c r="AE97" s="205"/>
      <c r="AF97" s="205"/>
      <c r="AG97" s="205" t="s">
        <v>274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241">
        <v>89</v>
      </c>
      <c r="B98" s="242" t="s">
        <v>964</v>
      </c>
      <c r="C98" s="254" t="s">
        <v>965</v>
      </c>
      <c r="D98" s="243" t="s">
        <v>185</v>
      </c>
      <c r="E98" s="244">
        <v>3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286</v>
      </c>
      <c r="T98" s="247" t="s">
        <v>177</v>
      </c>
      <c r="U98" s="224">
        <v>0</v>
      </c>
      <c r="V98" s="224">
        <f>ROUND(E98*U98,2)</f>
        <v>0</v>
      </c>
      <c r="W98" s="224"/>
      <c r="X98" s="224" t="s">
        <v>207</v>
      </c>
      <c r="Y98" s="205"/>
      <c r="Z98" s="205"/>
      <c r="AA98" s="205"/>
      <c r="AB98" s="205"/>
      <c r="AC98" s="205"/>
      <c r="AD98" s="205"/>
      <c r="AE98" s="205"/>
      <c r="AF98" s="205"/>
      <c r="AG98" s="205" t="s">
        <v>274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241">
        <v>90</v>
      </c>
      <c r="B99" s="242" t="s">
        <v>966</v>
      </c>
      <c r="C99" s="254" t="s">
        <v>967</v>
      </c>
      <c r="D99" s="243" t="s">
        <v>285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286</v>
      </c>
      <c r="T99" s="247" t="s">
        <v>177</v>
      </c>
      <c r="U99" s="224">
        <v>0</v>
      </c>
      <c r="V99" s="224">
        <f>ROUND(E99*U99,2)</f>
        <v>0</v>
      </c>
      <c r="W99" s="224"/>
      <c r="X99" s="224" t="s">
        <v>207</v>
      </c>
      <c r="Y99" s="205"/>
      <c r="Z99" s="205"/>
      <c r="AA99" s="205"/>
      <c r="AB99" s="205"/>
      <c r="AC99" s="205"/>
      <c r="AD99" s="205"/>
      <c r="AE99" s="205"/>
      <c r="AF99" s="205"/>
      <c r="AG99" s="205" t="s">
        <v>274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241">
        <v>91</v>
      </c>
      <c r="B100" s="242" t="s">
        <v>968</v>
      </c>
      <c r="C100" s="254" t="s">
        <v>969</v>
      </c>
      <c r="D100" s="243" t="s">
        <v>285</v>
      </c>
      <c r="E100" s="244">
        <v>1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286</v>
      </c>
      <c r="T100" s="247" t="s">
        <v>177</v>
      </c>
      <c r="U100" s="224">
        <v>0</v>
      </c>
      <c r="V100" s="224">
        <f>ROUND(E100*U100,2)</f>
        <v>0</v>
      </c>
      <c r="W100" s="224"/>
      <c r="X100" s="224" t="s">
        <v>207</v>
      </c>
      <c r="Y100" s="205"/>
      <c r="Z100" s="205"/>
      <c r="AA100" s="205"/>
      <c r="AB100" s="205"/>
      <c r="AC100" s="205"/>
      <c r="AD100" s="205"/>
      <c r="AE100" s="205"/>
      <c r="AF100" s="205"/>
      <c r="AG100" s="205" t="s">
        <v>274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">
      <c r="A101" s="241">
        <v>92</v>
      </c>
      <c r="B101" s="242" t="s">
        <v>970</v>
      </c>
      <c r="C101" s="254" t="s">
        <v>971</v>
      </c>
      <c r="D101" s="243" t="s">
        <v>285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286</v>
      </c>
      <c r="T101" s="247" t="s">
        <v>177</v>
      </c>
      <c r="U101" s="224">
        <v>0</v>
      </c>
      <c r="V101" s="224">
        <f>ROUND(E101*U101,2)</f>
        <v>0</v>
      </c>
      <c r="W101" s="224"/>
      <c r="X101" s="224" t="s">
        <v>207</v>
      </c>
      <c r="Y101" s="205"/>
      <c r="Z101" s="205"/>
      <c r="AA101" s="205"/>
      <c r="AB101" s="205"/>
      <c r="AC101" s="205"/>
      <c r="AD101" s="205"/>
      <c r="AE101" s="205"/>
      <c r="AF101" s="205"/>
      <c r="AG101" s="205" t="s">
        <v>274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">
      <c r="A102" s="241">
        <v>93</v>
      </c>
      <c r="B102" s="242" t="s">
        <v>972</v>
      </c>
      <c r="C102" s="254" t="s">
        <v>973</v>
      </c>
      <c r="D102" s="243" t="s">
        <v>285</v>
      </c>
      <c r="E102" s="244">
        <v>2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286</v>
      </c>
      <c r="T102" s="247" t="s">
        <v>177</v>
      </c>
      <c r="U102" s="224">
        <v>0</v>
      </c>
      <c r="V102" s="224">
        <f>ROUND(E102*U102,2)</f>
        <v>0</v>
      </c>
      <c r="W102" s="224"/>
      <c r="X102" s="224" t="s">
        <v>207</v>
      </c>
      <c r="Y102" s="205"/>
      <c r="Z102" s="205"/>
      <c r="AA102" s="205"/>
      <c r="AB102" s="205"/>
      <c r="AC102" s="205"/>
      <c r="AD102" s="205"/>
      <c r="AE102" s="205"/>
      <c r="AF102" s="205"/>
      <c r="AG102" s="205" t="s">
        <v>274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41">
        <v>94</v>
      </c>
      <c r="B103" s="242" t="s">
        <v>972</v>
      </c>
      <c r="C103" s="254" t="s">
        <v>973</v>
      </c>
      <c r="D103" s="243" t="s">
        <v>285</v>
      </c>
      <c r="E103" s="244">
        <v>7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0</v>
      </c>
      <c r="O103" s="246">
        <f>ROUND(E103*N103,2)</f>
        <v>0</v>
      </c>
      <c r="P103" s="246">
        <v>0</v>
      </c>
      <c r="Q103" s="246">
        <f>ROUND(E103*P103,2)</f>
        <v>0</v>
      </c>
      <c r="R103" s="246"/>
      <c r="S103" s="246" t="s">
        <v>286</v>
      </c>
      <c r="T103" s="247" t="s">
        <v>177</v>
      </c>
      <c r="U103" s="224">
        <v>0</v>
      </c>
      <c r="V103" s="224">
        <f>ROUND(E103*U103,2)</f>
        <v>0</v>
      </c>
      <c r="W103" s="224"/>
      <c r="X103" s="224" t="s">
        <v>207</v>
      </c>
      <c r="Y103" s="205"/>
      <c r="Z103" s="205"/>
      <c r="AA103" s="205"/>
      <c r="AB103" s="205"/>
      <c r="AC103" s="205"/>
      <c r="AD103" s="205"/>
      <c r="AE103" s="205"/>
      <c r="AF103" s="205"/>
      <c r="AG103" s="205" t="s">
        <v>208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241">
        <v>95</v>
      </c>
      <c r="B104" s="242" t="s">
        <v>974</v>
      </c>
      <c r="C104" s="254" t="s">
        <v>834</v>
      </c>
      <c r="D104" s="243" t="s">
        <v>285</v>
      </c>
      <c r="E104" s="244">
        <v>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286</v>
      </c>
      <c r="T104" s="247" t="s">
        <v>177</v>
      </c>
      <c r="U104" s="224">
        <v>0</v>
      </c>
      <c r="V104" s="224">
        <f>ROUND(E104*U104,2)</f>
        <v>0</v>
      </c>
      <c r="W104" s="224"/>
      <c r="X104" s="224" t="s">
        <v>207</v>
      </c>
      <c r="Y104" s="205"/>
      <c r="Z104" s="205"/>
      <c r="AA104" s="205"/>
      <c r="AB104" s="205"/>
      <c r="AC104" s="205"/>
      <c r="AD104" s="205"/>
      <c r="AE104" s="205"/>
      <c r="AF104" s="205"/>
      <c r="AG104" s="205" t="s">
        <v>274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41">
        <v>96</v>
      </c>
      <c r="B105" s="242" t="s">
        <v>975</v>
      </c>
      <c r="C105" s="254" t="s">
        <v>976</v>
      </c>
      <c r="D105" s="243" t="s">
        <v>285</v>
      </c>
      <c r="E105" s="244">
        <v>10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0</v>
      </c>
      <c r="Q105" s="246">
        <f>ROUND(E105*P105,2)</f>
        <v>0</v>
      </c>
      <c r="R105" s="246"/>
      <c r="S105" s="246" t="s">
        <v>286</v>
      </c>
      <c r="T105" s="247" t="s">
        <v>177</v>
      </c>
      <c r="U105" s="224">
        <v>0</v>
      </c>
      <c r="V105" s="224">
        <f>ROUND(E105*U105,2)</f>
        <v>0</v>
      </c>
      <c r="W105" s="224"/>
      <c r="X105" s="224" t="s">
        <v>207</v>
      </c>
      <c r="Y105" s="205"/>
      <c r="Z105" s="205"/>
      <c r="AA105" s="205"/>
      <c r="AB105" s="205"/>
      <c r="AC105" s="205"/>
      <c r="AD105" s="205"/>
      <c r="AE105" s="205"/>
      <c r="AF105" s="205"/>
      <c r="AG105" s="205" t="s">
        <v>274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241">
        <v>97</v>
      </c>
      <c r="B106" s="242" t="s">
        <v>977</v>
      </c>
      <c r="C106" s="254" t="s">
        <v>978</v>
      </c>
      <c r="D106" s="243" t="s">
        <v>285</v>
      </c>
      <c r="E106" s="244">
        <v>2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286</v>
      </c>
      <c r="T106" s="247" t="s">
        <v>177</v>
      </c>
      <c r="U106" s="224">
        <v>0</v>
      </c>
      <c r="V106" s="224">
        <f>ROUND(E106*U106,2)</f>
        <v>0</v>
      </c>
      <c r="W106" s="224"/>
      <c r="X106" s="224" t="s">
        <v>207</v>
      </c>
      <c r="Y106" s="205"/>
      <c r="Z106" s="205"/>
      <c r="AA106" s="205"/>
      <c r="AB106" s="205"/>
      <c r="AC106" s="205"/>
      <c r="AD106" s="205"/>
      <c r="AE106" s="205"/>
      <c r="AF106" s="205"/>
      <c r="AG106" s="205" t="s">
        <v>274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241">
        <v>98</v>
      </c>
      <c r="B107" s="242" t="s">
        <v>979</v>
      </c>
      <c r="C107" s="254" t="s">
        <v>885</v>
      </c>
      <c r="D107" s="243" t="s">
        <v>285</v>
      </c>
      <c r="E107" s="244">
        <v>3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/>
      <c r="S107" s="246" t="s">
        <v>286</v>
      </c>
      <c r="T107" s="247" t="s">
        <v>177</v>
      </c>
      <c r="U107" s="224">
        <v>0</v>
      </c>
      <c r="V107" s="224">
        <f>ROUND(E107*U107,2)</f>
        <v>0</v>
      </c>
      <c r="W107" s="224"/>
      <c r="X107" s="224" t="s">
        <v>207</v>
      </c>
      <c r="Y107" s="205"/>
      <c r="Z107" s="205"/>
      <c r="AA107" s="205"/>
      <c r="AB107" s="205"/>
      <c r="AC107" s="205"/>
      <c r="AD107" s="205"/>
      <c r="AE107" s="205"/>
      <c r="AF107" s="205"/>
      <c r="AG107" s="205" t="s">
        <v>274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">
      <c r="A108" s="241">
        <v>99</v>
      </c>
      <c r="B108" s="242" t="s">
        <v>980</v>
      </c>
      <c r="C108" s="254" t="s">
        <v>887</v>
      </c>
      <c r="D108" s="243" t="s">
        <v>285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286</v>
      </c>
      <c r="T108" s="247" t="s">
        <v>177</v>
      </c>
      <c r="U108" s="224">
        <v>0</v>
      </c>
      <c r="V108" s="224">
        <f>ROUND(E108*U108,2)</f>
        <v>0</v>
      </c>
      <c r="W108" s="224"/>
      <c r="X108" s="224" t="s">
        <v>207</v>
      </c>
      <c r="Y108" s="205"/>
      <c r="Z108" s="205"/>
      <c r="AA108" s="205"/>
      <c r="AB108" s="205"/>
      <c r="AC108" s="205"/>
      <c r="AD108" s="205"/>
      <c r="AE108" s="205"/>
      <c r="AF108" s="205"/>
      <c r="AG108" s="205" t="s">
        <v>274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ht="22.5" outlineLevel="1" x14ac:dyDescent="0.2">
      <c r="A109" s="241">
        <v>100</v>
      </c>
      <c r="B109" s="242" t="s">
        <v>981</v>
      </c>
      <c r="C109" s="254" t="s">
        <v>889</v>
      </c>
      <c r="D109" s="243" t="s">
        <v>285</v>
      </c>
      <c r="E109" s="244">
        <v>23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6"/>
      <c r="S109" s="246" t="s">
        <v>286</v>
      </c>
      <c r="T109" s="247" t="s">
        <v>177</v>
      </c>
      <c r="U109" s="224">
        <v>0</v>
      </c>
      <c r="V109" s="224">
        <f>ROUND(E109*U109,2)</f>
        <v>0</v>
      </c>
      <c r="W109" s="224"/>
      <c r="X109" s="224" t="s">
        <v>207</v>
      </c>
      <c r="Y109" s="205"/>
      <c r="Z109" s="205"/>
      <c r="AA109" s="205"/>
      <c r="AB109" s="205"/>
      <c r="AC109" s="205"/>
      <c r="AD109" s="205"/>
      <c r="AE109" s="205"/>
      <c r="AF109" s="205"/>
      <c r="AG109" s="205" t="s">
        <v>274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">
      <c r="A110" s="241">
        <v>101</v>
      </c>
      <c r="B110" s="242" t="s">
        <v>982</v>
      </c>
      <c r="C110" s="254" t="s">
        <v>983</v>
      </c>
      <c r="D110" s="243" t="s">
        <v>185</v>
      </c>
      <c r="E110" s="244">
        <v>171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286</v>
      </c>
      <c r="T110" s="247" t="s">
        <v>177</v>
      </c>
      <c r="U110" s="224">
        <v>0</v>
      </c>
      <c r="V110" s="224">
        <f>ROUND(E110*U110,2)</f>
        <v>0</v>
      </c>
      <c r="W110" s="224"/>
      <c r="X110" s="224" t="s">
        <v>207</v>
      </c>
      <c r="Y110" s="205"/>
      <c r="Z110" s="205"/>
      <c r="AA110" s="205"/>
      <c r="AB110" s="205"/>
      <c r="AC110" s="205"/>
      <c r="AD110" s="205"/>
      <c r="AE110" s="205"/>
      <c r="AF110" s="205"/>
      <c r="AG110" s="205" t="s">
        <v>274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">
      <c r="A111" s="241">
        <v>102</v>
      </c>
      <c r="B111" s="242" t="s">
        <v>984</v>
      </c>
      <c r="C111" s="254" t="s">
        <v>985</v>
      </c>
      <c r="D111" s="243" t="s">
        <v>185</v>
      </c>
      <c r="E111" s="244">
        <v>181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6"/>
      <c r="S111" s="246" t="s">
        <v>286</v>
      </c>
      <c r="T111" s="247" t="s">
        <v>177</v>
      </c>
      <c r="U111" s="224">
        <v>0</v>
      </c>
      <c r="V111" s="224">
        <f>ROUND(E111*U111,2)</f>
        <v>0</v>
      </c>
      <c r="W111" s="224"/>
      <c r="X111" s="224" t="s">
        <v>207</v>
      </c>
      <c r="Y111" s="205"/>
      <c r="Z111" s="205"/>
      <c r="AA111" s="205"/>
      <c r="AB111" s="205"/>
      <c r="AC111" s="205"/>
      <c r="AD111" s="205"/>
      <c r="AE111" s="205"/>
      <c r="AF111" s="205"/>
      <c r="AG111" s="205" t="s">
        <v>274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">
      <c r="A112" s="241">
        <v>103</v>
      </c>
      <c r="B112" s="242" t="s">
        <v>986</v>
      </c>
      <c r="C112" s="254" t="s">
        <v>987</v>
      </c>
      <c r="D112" s="243" t="s">
        <v>185</v>
      </c>
      <c r="E112" s="244">
        <v>12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286</v>
      </c>
      <c r="T112" s="247" t="s">
        <v>177</v>
      </c>
      <c r="U112" s="224">
        <v>0</v>
      </c>
      <c r="V112" s="224">
        <f>ROUND(E112*U112,2)</f>
        <v>0</v>
      </c>
      <c r="W112" s="224"/>
      <c r="X112" s="224" t="s">
        <v>207</v>
      </c>
      <c r="Y112" s="205"/>
      <c r="Z112" s="205"/>
      <c r="AA112" s="205"/>
      <c r="AB112" s="205"/>
      <c r="AC112" s="205"/>
      <c r="AD112" s="205"/>
      <c r="AE112" s="205"/>
      <c r="AF112" s="205"/>
      <c r="AG112" s="205" t="s">
        <v>274</v>
      </c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">
      <c r="A113" s="241">
        <v>104</v>
      </c>
      <c r="B113" s="242" t="s">
        <v>988</v>
      </c>
      <c r="C113" s="254" t="s">
        <v>989</v>
      </c>
      <c r="D113" s="243" t="s">
        <v>185</v>
      </c>
      <c r="E113" s="244">
        <v>28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 t="s">
        <v>286</v>
      </c>
      <c r="T113" s="247" t="s">
        <v>177</v>
      </c>
      <c r="U113" s="224">
        <v>0</v>
      </c>
      <c r="V113" s="224">
        <f>ROUND(E113*U113,2)</f>
        <v>0</v>
      </c>
      <c r="W113" s="224"/>
      <c r="X113" s="224" t="s">
        <v>207</v>
      </c>
      <c r="Y113" s="205"/>
      <c r="Z113" s="205"/>
      <c r="AA113" s="205"/>
      <c r="AB113" s="205"/>
      <c r="AC113" s="205"/>
      <c r="AD113" s="205"/>
      <c r="AE113" s="205"/>
      <c r="AF113" s="205"/>
      <c r="AG113" s="205" t="s">
        <v>274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">
      <c r="A114" s="241">
        <v>105</v>
      </c>
      <c r="B114" s="242" t="s">
        <v>990</v>
      </c>
      <c r="C114" s="254" t="s">
        <v>991</v>
      </c>
      <c r="D114" s="243" t="s">
        <v>285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286</v>
      </c>
      <c r="T114" s="247" t="s">
        <v>177</v>
      </c>
      <c r="U114" s="224">
        <v>0</v>
      </c>
      <c r="V114" s="224">
        <f>ROUND(E114*U114,2)</f>
        <v>0</v>
      </c>
      <c r="W114" s="224"/>
      <c r="X114" s="224" t="s">
        <v>207</v>
      </c>
      <c r="Y114" s="205"/>
      <c r="Z114" s="205"/>
      <c r="AA114" s="205"/>
      <c r="AB114" s="205"/>
      <c r="AC114" s="205"/>
      <c r="AD114" s="205"/>
      <c r="AE114" s="205"/>
      <c r="AF114" s="205"/>
      <c r="AG114" s="205" t="s">
        <v>274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">
      <c r="A115" s="241">
        <v>106</v>
      </c>
      <c r="B115" s="242" t="s">
        <v>838</v>
      </c>
      <c r="C115" s="254" t="s">
        <v>992</v>
      </c>
      <c r="D115" s="243" t="s">
        <v>285</v>
      </c>
      <c r="E115" s="244">
        <v>1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286</v>
      </c>
      <c r="T115" s="247" t="s">
        <v>177</v>
      </c>
      <c r="U115" s="224">
        <v>0</v>
      </c>
      <c r="V115" s="224">
        <f>ROUND(E115*U115,2)</f>
        <v>0</v>
      </c>
      <c r="W115" s="224"/>
      <c r="X115" s="224" t="s">
        <v>993</v>
      </c>
      <c r="Y115" s="205"/>
      <c r="Z115" s="205"/>
      <c r="AA115" s="205"/>
      <c r="AB115" s="205"/>
      <c r="AC115" s="205"/>
      <c r="AD115" s="205"/>
      <c r="AE115" s="205"/>
      <c r="AF115" s="205"/>
      <c r="AG115" s="205" t="s">
        <v>994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x14ac:dyDescent="0.2">
      <c r="A116" s="228" t="s">
        <v>147</v>
      </c>
      <c r="B116" s="229" t="s">
        <v>121</v>
      </c>
      <c r="C116" s="251" t="s">
        <v>30</v>
      </c>
      <c r="D116" s="230"/>
      <c r="E116" s="231"/>
      <c r="F116" s="232"/>
      <c r="G116" s="232">
        <f>SUMIF(AG117:AG117,"&lt;&gt;NOR",G117:G117)</f>
        <v>0</v>
      </c>
      <c r="H116" s="232"/>
      <c r="I116" s="232">
        <f>SUM(I117:I117)</f>
        <v>0</v>
      </c>
      <c r="J116" s="232"/>
      <c r="K116" s="232">
        <f>SUM(K117:K117)</f>
        <v>0</v>
      </c>
      <c r="L116" s="232"/>
      <c r="M116" s="232">
        <f>SUM(M117:M117)</f>
        <v>0</v>
      </c>
      <c r="N116" s="232"/>
      <c r="O116" s="232">
        <f>SUM(O117:O117)</f>
        <v>0</v>
      </c>
      <c r="P116" s="232"/>
      <c r="Q116" s="232">
        <f>SUM(Q117:Q117)</f>
        <v>0</v>
      </c>
      <c r="R116" s="232"/>
      <c r="S116" s="232"/>
      <c r="T116" s="233"/>
      <c r="U116" s="227"/>
      <c r="V116" s="227">
        <f>SUM(V117:V117)</f>
        <v>0</v>
      </c>
      <c r="W116" s="227"/>
      <c r="X116" s="227"/>
      <c r="AG116" t="s">
        <v>148</v>
      </c>
    </row>
    <row r="117" spans="1:60" outlineLevel="1" x14ac:dyDescent="0.2">
      <c r="A117" s="234">
        <v>107</v>
      </c>
      <c r="B117" s="235" t="s">
        <v>48</v>
      </c>
      <c r="C117" s="252" t="s">
        <v>995</v>
      </c>
      <c r="D117" s="236" t="s">
        <v>285</v>
      </c>
      <c r="E117" s="237">
        <v>1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286</v>
      </c>
      <c r="T117" s="240" t="s">
        <v>177</v>
      </c>
      <c r="U117" s="224">
        <v>0</v>
      </c>
      <c r="V117" s="224">
        <f>ROUND(E117*U117,2)</f>
        <v>0</v>
      </c>
      <c r="W117" s="224"/>
      <c r="X117" s="224" t="s">
        <v>153</v>
      </c>
      <c r="Y117" s="205"/>
      <c r="Z117" s="205"/>
      <c r="AA117" s="205"/>
      <c r="AB117" s="205"/>
      <c r="AC117" s="205"/>
      <c r="AD117" s="205"/>
      <c r="AE117" s="205"/>
      <c r="AF117" s="205"/>
      <c r="AG117" s="205" t="s">
        <v>587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x14ac:dyDescent="0.2">
      <c r="A118" s="5"/>
      <c r="B118" s="6"/>
      <c r="C118" s="257"/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AE118">
        <v>15</v>
      </c>
      <c r="AF118">
        <v>21</v>
      </c>
    </row>
    <row r="119" spans="1:60" x14ac:dyDescent="0.2">
      <c r="A119" s="208"/>
      <c r="B119" s="209" t="s">
        <v>31</v>
      </c>
      <c r="C119" s="258"/>
      <c r="D119" s="210"/>
      <c r="E119" s="211"/>
      <c r="F119" s="211"/>
      <c r="G119" s="250">
        <f>G8+G11+G116</f>
        <v>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AE119">
        <f>SUMIF(L7:L117,AE118,G7:G117)</f>
        <v>0</v>
      </c>
      <c r="AF119">
        <f>SUMIF(L7:L117,AF118,G7:G117)</f>
        <v>0</v>
      </c>
      <c r="AG119" t="s">
        <v>619</v>
      </c>
    </row>
    <row r="120" spans="1:60" x14ac:dyDescent="0.2">
      <c r="A120" s="5"/>
      <c r="B120" s="6"/>
      <c r="C120" s="257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60" x14ac:dyDescent="0.2">
      <c r="A121" s="5"/>
      <c r="B121" s="6"/>
      <c r="C121" s="257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60" x14ac:dyDescent="0.2">
      <c r="A122" s="212" t="s">
        <v>620</v>
      </c>
      <c r="B122" s="212"/>
      <c r="C122" s="259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60" x14ac:dyDescent="0.2">
      <c r="A123" s="213"/>
      <c r="B123" s="214"/>
      <c r="C123" s="260"/>
      <c r="D123" s="214"/>
      <c r="E123" s="214"/>
      <c r="F123" s="214"/>
      <c r="G123" s="21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AG123" t="s">
        <v>621</v>
      </c>
    </row>
    <row r="124" spans="1:60" x14ac:dyDescent="0.2">
      <c r="A124" s="216"/>
      <c r="B124" s="217"/>
      <c r="C124" s="261"/>
      <c r="D124" s="217"/>
      <c r="E124" s="217"/>
      <c r="F124" s="217"/>
      <c r="G124" s="21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60" x14ac:dyDescent="0.2">
      <c r="A125" s="216"/>
      <c r="B125" s="217"/>
      <c r="C125" s="261"/>
      <c r="D125" s="217"/>
      <c r="E125" s="217"/>
      <c r="F125" s="217"/>
      <c r="G125" s="21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60" x14ac:dyDescent="0.2">
      <c r="A126" s="216"/>
      <c r="B126" s="217"/>
      <c r="C126" s="261"/>
      <c r="D126" s="217"/>
      <c r="E126" s="217"/>
      <c r="F126" s="217"/>
      <c r="G126" s="21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60" x14ac:dyDescent="0.2">
      <c r="A127" s="219"/>
      <c r="B127" s="220"/>
      <c r="C127" s="262"/>
      <c r="D127" s="220"/>
      <c r="E127" s="220"/>
      <c r="F127" s="220"/>
      <c r="G127" s="22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60" x14ac:dyDescent="0.2">
      <c r="A128" s="5"/>
      <c r="B128" s="6"/>
      <c r="C128" s="257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3:33" x14ac:dyDescent="0.2">
      <c r="C129" s="263"/>
      <c r="D129" s="189"/>
      <c r="AG129" t="s">
        <v>622</v>
      </c>
    </row>
    <row r="130" spans="3:33" x14ac:dyDescent="0.2">
      <c r="D130" s="189"/>
    </row>
    <row r="131" spans="3:33" x14ac:dyDescent="0.2">
      <c r="D131" s="189"/>
    </row>
    <row r="132" spans="3:33" x14ac:dyDescent="0.2">
      <c r="D132" s="189"/>
    </row>
    <row r="133" spans="3:33" x14ac:dyDescent="0.2">
      <c r="D133" s="189"/>
    </row>
    <row r="134" spans="3:33" x14ac:dyDescent="0.2">
      <c r="D134" s="189"/>
    </row>
    <row r="135" spans="3:33" x14ac:dyDescent="0.2">
      <c r="D135" s="189"/>
    </row>
    <row r="136" spans="3:33" x14ac:dyDescent="0.2">
      <c r="D136" s="189"/>
    </row>
    <row r="137" spans="3:33" x14ac:dyDescent="0.2">
      <c r="D137" s="189"/>
    </row>
    <row r="138" spans="3:33" x14ac:dyDescent="0.2">
      <c r="D138" s="189"/>
    </row>
    <row r="139" spans="3:33" x14ac:dyDescent="0.2">
      <c r="D139" s="189"/>
    </row>
    <row r="140" spans="3:33" x14ac:dyDescent="0.2">
      <c r="D140" s="189"/>
    </row>
    <row r="141" spans="3:33" x14ac:dyDescent="0.2">
      <c r="D141" s="189"/>
    </row>
    <row r="142" spans="3:33" x14ac:dyDescent="0.2">
      <c r="D142" s="189"/>
    </row>
    <row r="143" spans="3:33" x14ac:dyDescent="0.2">
      <c r="D143" s="189"/>
    </row>
    <row r="144" spans="3:33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mergeCells count="6">
    <mergeCell ref="A1:G1"/>
    <mergeCell ref="C2:G2"/>
    <mergeCell ref="C3:G3"/>
    <mergeCell ref="C4:G4"/>
    <mergeCell ref="A122:C122"/>
    <mergeCell ref="A123:G1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 01 Pol</vt:lpstr>
      <vt:lpstr>1 02 Pol</vt:lpstr>
      <vt:lpstr>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03 Pol'!Názvy_tisku</vt:lpstr>
      <vt:lpstr>oadresa</vt:lpstr>
      <vt:lpstr>Stavba!Objednatel</vt:lpstr>
      <vt:lpstr>Stavba!Objekt</vt:lpstr>
      <vt:lpstr>'1 01 Pol'!Oblast_tisku</vt:lpstr>
      <vt:lpstr>'1 02 Pol'!Oblast_tisku</vt:lpstr>
      <vt:lpstr>'1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Matulová</dc:creator>
  <cp:lastModifiedBy>Marie Matulová</cp:lastModifiedBy>
  <cp:lastPrinted>2014-02-28T09:52:57Z</cp:lastPrinted>
  <dcterms:created xsi:type="dcterms:W3CDTF">2009-04-08T07:15:50Z</dcterms:created>
  <dcterms:modified xsi:type="dcterms:W3CDTF">2019-04-18T11:26:53Z</dcterms:modified>
</cp:coreProperties>
</file>