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Admin\Desktop\VV\"/>
    </mc:Choice>
  </mc:AlternateContent>
  <xr:revisionPtr revIDLastSave="0" documentId="13_ncr:1_{2101605F-B95F-4447-BE59-7AD9B304D771}" xr6:coauthVersionLast="36" xr6:coauthVersionMax="36" xr10:uidLastSave="{00000000-0000-0000-0000-000000000000}"/>
  <workbookProtection workbookAlgorithmName="SHA-512" workbookHashValue="3zlgz8RgRS/A7M89Jn42p3vg5E0bI4Ym2qosrAi/6e0MXyQGYc5IYpAToozThaHDuBbkjLGhFi6hdUDR6vZoug==" workbookSaltValue="/q7nLb1hc+cadJVADd2S3Q==" workbookSpinCount="100000" lockStructure="1"/>
  <bookViews>
    <workbookView xWindow="0" yWindow="0" windowWidth="17970" windowHeight="6075" xr2:uid="{00000000-000D-0000-FFFF-FFFF00000000}"/>
  </bookViews>
  <sheets>
    <sheet name="Rekapitulace stavby" sheetId="1" r:id="rId1"/>
    <sheet name="01 - ASŘ" sheetId="2" r:id="rId2"/>
    <sheet name="02 - ÚT" sheetId="3" r:id="rId3"/>
    <sheet name="03 - VZT" sheetId="4" r:id="rId4"/>
    <sheet name="04 - MaR" sheetId="5" r:id="rId5"/>
    <sheet name="05 - ZTI" sheetId="6" r:id="rId6"/>
    <sheet name="06 - NN" sheetId="7" r:id="rId7"/>
    <sheet name="07 - Slaboproud" sheetId="8" r:id="rId8"/>
    <sheet name="08 - Mediciální plyny" sheetId="9" r:id="rId9"/>
    <sheet name="09 - NN přípojka" sheetId="11" r:id="rId10"/>
    <sheet name="10 - Přesun MRI" sheetId="12" r:id="rId11"/>
    <sheet name="VORN - Vedlejší a ostatní..." sheetId="13" r:id="rId12"/>
    <sheet name="Pokyny pro vyplnění" sheetId="14" r:id="rId13"/>
  </sheets>
  <definedNames>
    <definedName name="_xlnm._FilterDatabase" localSheetId="1" hidden="1">'01 - ASŘ'!$C$102:$K$1325</definedName>
    <definedName name="_xlnm._FilterDatabase" localSheetId="2" hidden="1">'02 - ÚT'!$C$77:$K$81</definedName>
    <definedName name="_xlnm._FilterDatabase" localSheetId="3" hidden="1">'03 - VZT'!$C$77:$K$81</definedName>
    <definedName name="_xlnm._FilterDatabase" localSheetId="4" hidden="1">'04 - MaR'!$C$77:$K$81</definedName>
    <definedName name="_xlnm._FilterDatabase" localSheetId="5" hidden="1">'05 - ZTI'!$C$77:$K$81</definedName>
    <definedName name="_xlnm._FilterDatabase" localSheetId="6" hidden="1">'06 - NN'!$C$77:$K$81</definedName>
    <definedName name="_xlnm._FilterDatabase" localSheetId="7" hidden="1">'07 - Slaboproud'!$C$77:$K$81</definedName>
    <definedName name="_xlnm._FilterDatabase" localSheetId="8" hidden="1">'08 - Mediciální plyny'!$C$77:$K$81</definedName>
    <definedName name="_xlnm._FilterDatabase" localSheetId="9" hidden="1">'09 - NN přípojka'!$C$77:$K$81</definedName>
    <definedName name="_xlnm._FilterDatabase" localSheetId="10" hidden="1">'10 - Přesun MRI'!$C$80:$K$107</definedName>
    <definedName name="_xlnm._FilterDatabase" localSheetId="11" hidden="1">'VORN - Vedlejší a ostatní...'!$C$83:$K$116</definedName>
    <definedName name="_xlnm.Print_Titles" localSheetId="1">'01 - ASŘ'!$102:$102</definedName>
    <definedName name="_xlnm.Print_Titles" localSheetId="2">'02 - ÚT'!$77:$77</definedName>
    <definedName name="_xlnm.Print_Titles" localSheetId="3">'03 - VZT'!$77:$77</definedName>
    <definedName name="_xlnm.Print_Titles" localSheetId="4">'04 - MaR'!$77:$77</definedName>
    <definedName name="_xlnm.Print_Titles" localSheetId="5">'05 - ZTI'!$77:$77</definedName>
    <definedName name="_xlnm.Print_Titles" localSheetId="6">'06 - NN'!$77:$77</definedName>
    <definedName name="_xlnm.Print_Titles" localSheetId="7">'07 - Slaboproud'!$77:$77</definedName>
    <definedName name="_xlnm.Print_Titles" localSheetId="8">'08 - Mediciální plyny'!$77:$77</definedName>
    <definedName name="_xlnm.Print_Titles" localSheetId="9">'09 - NN přípojka'!$77:$77</definedName>
    <definedName name="_xlnm.Print_Titles" localSheetId="10">'10 - Přesun MRI'!$80:$80</definedName>
    <definedName name="_xlnm.Print_Titles" localSheetId="0">'Rekapitulace stavby'!$49:$49</definedName>
    <definedName name="_xlnm.Print_Titles" localSheetId="11">'VORN - Vedlejší a ostatní...'!$83:$83</definedName>
    <definedName name="_xlnm.Print_Area" localSheetId="1">'01 - ASŘ'!$C$4:$J$36,'01 - ASŘ'!$C$42:$J$84,'01 - ASŘ'!$C$90:$K$1325</definedName>
    <definedName name="_xlnm.Print_Area" localSheetId="2">'02 - ÚT'!$C$4:$J$36,'02 - ÚT'!$C$42:$J$59,'02 - ÚT'!$C$65:$K$81</definedName>
    <definedName name="_xlnm.Print_Area" localSheetId="3">'03 - VZT'!$C$4:$J$36,'03 - VZT'!$C$42:$J$59,'03 - VZT'!$C$65:$K$81</definedName>
    <definedName name="_xlnm.Print_Area" localSheetId="4">'04 - MaR'!$C$4:$J$36,'04 - MaR'!$C$42:$J$59,'04 - MaR'!$C$65:$K$81</definedName>
    <definedName name="_xlnm.Print_Area" localSheetId="5">'05 - ZTI'!$C$4:$J$36,'05 - ZTI'!$C$42:$J$59,'05 - ZTI'!$C$65:$K$81</definedName>
    <definedName name="_xlnm.Print_Area" localSheetId="6">'06 - NN'!$C$4:$J$36,'06 - NN'!$C$42:$J$59,'06 - NN'!$C$65:$K$81</definedName>
    <definedName name="_xlnm.Print_Area" localSheetId="7">'07 - Slaboproud'!$C$4:$J$36,'07 - Slaboproud'!$C$42:$J$59,'07 - Slaboproud'!$C$65:$K$81</definedName>
    <definedName name="_xlnm.Print_Area" localSheetId="8">'08 - Mediciální plyny'!$C$4:$J$36,'08 - Mediciální plyny'!$C$42:$J$59,'08 - Mediciální plyny'!$C$65:$K$81</definedName>
    <definedName name="_xlnm.Print_Area" localSheetId="9">'09 - NN přípojka'!$C$4:$J$36,'09 - NN přípojka'!$C$42:$J$59,'09 - NN přípojka'!$C$65:$K$81</definedName>
    <definedName name="_xlnm.Print_Area" localSheetId="10">'10 - Přesun MRI'!$C$4:$J$36,'10 - Přesun MRI'!$C$42:$J$62,'10 - Přesun MRI'!$C$68:$K$107</definedName>
    <definedName name="_xlnm.Print_Area" localSheetId="12">'Pokyny pro vyplnění'!$B$2:$K$69,'Pokyny pro vyplnění'!$B$72:$K$116,'Pokyny pro vyplnění'!$B$119:$K$188,'Pokyny pro vyplnění'!$B$196:$K$216</definedName>
    <definedName name="_xlnm.Print_Area" localSheetId="0">'Rekapitulace stavby'!$D$4:$AO$33,'Rekapitulace stavby'!$C$39:$AQ$63</definedName>
    <definedName name="_xlnm.Print_Area" localSheetId="11">'VORN - Vedlejší a ostatní...'!$C$4:$J$36,'VORN - Vedlejší a ostatní...'!$C$42:$J$65,'VORN - Vedlejší a ostatní...'!$C$71:$K$116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Y62" i="1" l="1"/>
  <c r="AX62" i="1"/>
  <c r="BI116" i="13"/>
  <c r="BH116" i="13"/>
  <c r="BG116" i="13"/>
  <c r="BF116" i="13"/>
  <c r="T116" i="13"/>
  <c r="T115" i="13"/>
  <c r="R116" i="13"/>
  <c r="R115" i="13" s="1"/>
  <c r="P116" i="13"/>
  <c r="P115" i="13"/>
  <c r="BK116" i="13"/>
  <c r="BK115" i="13" s="1"/>
  <c r="J115" i="13" s="1"/>
  <c r="J64" i="13" s="1"/>
  <c r="J116" i="13"/>
  <c r="BE116" i="13" s="1"/>
  <c r="BI114" i="13"/>
  <c r="BH114" i="13"/>
  <c r="BG114" i="13"/>
  <c r="BF114" i="13"/>
  <c r="T114" i="13"/>
  <c r="T113" i="13"/>
  <c r="R114" i="13"/>
  <c r="R113" i="13" s="1"/>
  <c r="P114" i="13"/>
  <c r="P113" i="13"/>
  <c r="BK114" i="13"/>
  <c r="BK113" i="13" s="1"/>
  <c r="J113" i="13" s="1"/>
  <c r="J63" i="13" s="1"/>
  <c r="J114" i="13"/>
  <c r="BE114" i="13" s="1"/>
  <c r="BI112" i="13"/>
  <c r="BH112" i="13"/>
  <c r="BG112" i="13"/>
  <c r="BF112" i="13"/>
  <c r="T112" i="13"/>
  <c r="T111" i="13"/>
  <c r="R112" i="13"/>
  <c r="R111" i="13" s="1"/>
  <c r="P112" i="13"/>
  <c r="P111" i="13"/>
  <c r="BK112" i="13"/>
  <c r="BK111" i="13" s="1"/>
  <c r="J111" i="13" s="1"/>
  <c r="J62" i="13" s="1"/>
  <c r="J112" i="13"/>
  <c r="BE112" i="13" s="1"/>
  <c r="BI110" i="13"/>
  <c r="BH110" i="13"/>
  <c r="BG110" i="13"/>
  <c r="BF110" i="13"/>
  <c r="T110" i="13"/>
  <c r="R110" i="13"/>
  <c r="P110" i="13"/>
  <c r="BK110" i="13"/>
  <c r="J110" i="13"/>
  <c r="BE110" i="13"/>
  <c r="BI109" i="13"/>
  <c r="BH109" i="13"/>
  <c r="BG109" i="13"/>
  <c r="BF109" i="13"/>
  <c r="T109" i="13"/>
  <c r="R109" i="13"/>
  <c r="P109" i="13"/>
  <c r="BK109" i="13"/>
  <c r="J109" i="13"/>
  <c r="BE109" i="13" s="1"/>
  <c r="BI108" i="13"/>
  <c r="BH108" i="13"/>
  <c r="BG108" i="13"/>
  <c r="BF108" i="13"/>
  <c r="T108" i="13"/>
  <c r="T107" i="13"/>
  <c r="R108" i="13"/>
  <c r="R107" i="13" s="1"/>
  <c r="P108" i="13"/>
  <c r="P107" i="13"/>
  <c r="BK108" i="13"/>
  <c r="BK107" i="13" s="1"/>
  <c r="J107" i="13" s="1"/>
  <c r="J61" i="13" s="1"/>
  <c r="J108" i="13"/>
  <c r="BE108" i="13" s="1"/>
  <c r="BI106" i="13"/>
  <c r="BH106" i="13"/>
  <c r="BG106" i="13"/>
  <c r="BF106" i="13"/>
  <c r="T106" i="13"/>
  <c r="T105" i="13"/>
  <c r="R106" i="13"/>
  <c r="R105" i="13" s="1"/>
  <c r="P106" i="13"/>
  <c r="P105" i="13"/>
  <c r="BK106" i="13"/>
  <c r="BK105" i="13" s="1"/>
  <c r="J105" i="13" s="1"/>
  <c r="J60" i="13" s="1"/>
  <c r="J106" i="13"/>
  <c r="BE106" i="13" s="1"/>
  <c r="BI104" i="13"/>
  <c r="BH104" i="13"/>
  <c r="BG104" i="13"/>
  <c r="BF104" i="13"/>
  <c r="T104" i="13"/>
  <c r="R104" i="13"/>
  <c r="P104" i="13"/>
  <c r="BK104" i="13"/>
  <c r="J104" i="13"/>
  <c r="BE104" i="13"/>
  <c r="BI103" i="13"/>
  <c r="BH103" i="13"/>
  <c r="BG103" i="13"/>
  <c r="BF103" i="13"/>
  <c r="T103" i="13"/>
  <c r="R103" i="13"/>
  <c r="P103" i="13"/>
  <c r="BK103" i="13"/>
  <c r="J103" i="13"/>
  <c r="BE103" i="13" s="1"/>
  <c r="BI102" i="13"/>
  <c r="BH102" i="13"/>
  <c r="BG102" i="13"/>
  <c r="BF102" i="13"/>
  <c r="T102" i="13"/>
  <c r="R102" i="13"/>
  <c r="P102" i="13"/>
  <c r="BK102" i="13"/>
  <c r="J102" i="13"/>
  <c r="BE102" i="13"/>
  <c r="BI101" i="13"/>
  <c r="BH101" i="13"/>
  <c r="BG101" i="13"/>
  <c r="BF101" i="13"/>
  <c r="T101" i="13"/>
  <c r="R101" i="13"/>
  <c r="P101" i="13"/>
  <c r="BK101" i="13"/>
  <c r="J101" i="13"/>
  <c r="BE101" i="13" s="1"/>
  <c r="BI100" i="13"/>
  <c r="BH100" i="13"/>
  <c r="BG100" i="13"/>
  <c r="BF100" i="13"/>
  <c r="T100" i="13"/>
  <c r="R100" i="13"/>
  <c r="P100" i="13"/>
  <c r="BK100" i="13"/>
  <c r="J100" i="13"/>
  <c r="BE100" i="13"/>
  <c r="BI99" i="13"/>
  <c r="BH99" i="13"/>
  <c r="BG99" i="13"/>
  <c r="BF99" i="13"/>
  <c r="T99" i="13"/>
  <c r="R99" i="13"/>
  <c r="P99" i="13"/>
  <c r="BK99" i="13"/>
  <c r="J99" i="13"/>
  <c r="BE99" i="13" s="1"/>
  <c r="BI98" i="13"/>
  <c r="BH98" i="13"/>
  <c r="BG98" i="13"/>
  <c r="BF98" i="13"/>
  <c r="T98" i="13"/>
  <c r="R98" i="13"/>
  <c r="P98" i="13"/>
  <c r="BK98" i="13"/>
  <c r="J98" i="13"/>
  <c r="BE98" i="13"/>
  <c r="BI97" i="13"/>
  <c r="BH97" i="13"/>
  <c r="BG97" i="13"/>
  <c r="BF97" i="13"/>
  <c r="T97" i="13"/>
  <c r="R97" i="13"/>
  <c r="P97" i="13"/>
  <c r="BK97" i="13"/>
  <c r="J97" i="13"/>
  <c r="BE97" i="13" s="1"/>
  <c r="BI96" i="13"/>
  <c r="BH96" i="13"/>
  <c r="BG96" i="13"/>
  <c r="BF96" i="13"/>
  <c r="T96" i="13"/>
  <c r="R96" i="13"/>
  <c r="P96" i="13"/>
  <c r="BK96" i="13"/>
  <c r="J96" i="13"/>
  <c r="BE96" i="13"/>
  <c r="BI95" i="13"/>
  <c r="BH95" i="13"/>
  <c r="BG95" i="13"/>
  <c r="BF95" i="13"/>
  <c r="T95" i="13"/>
  <c r="R95" i="13"/>
  <c r="P95" i="13"/>
  <c r="BK95" i="13"/>
  <c r="J95" i="13"/>
  <c r="BE95" i="13" s="1"/>
  <c r="BI94" i="13"/>
  <c r="BH94" i="13"/>
  <c r="BG94" i="13"/>
  <c r="BF94" i="13"/>
  <c r="T94" i="13"/>
  <c r="T93" i="13"/>
  <c r="R94" i="13"/>
  <c r="P94" i="13"/>
  <c r="P93" i="13"/>
  <c r="BK94" i="13"/>
  <c r="J94" i="13"/>
  <c r="BE94" i="13" s="1"/>
  <c r="BI92" i="13"/>
  <c r="BH92" i="13"/>
  <c r="BG92" i="13"/>
  <c r="BF92" i="13"/>
  <c r="T92" i="13"/>
  <c r="R92" i="13"/>
  <c r="P92" i="13"/>
  <c r="BK92" i="13"/>
  <c r="J92" i="13"/>
  <c r="BE92" i="13"/>
  <c r="BI91" i="13"/>
  <c r="BH91" i="13"/>
  <c r="BG91" i="13"/>
  <c r="BF91" i="13"/>
  <c r="T91" i="13"/>
  <c r="R91" i="13"/>
  <c r="P91" i="13"/>
  <c r="BK91" i="13"/>
  <c r="J91" i="13"/>
  <c r="BE91" i="13" s="1"/>
  <c r="BI90" i="13"/>
  <c r="BH90" i="13"/>
  <c r="BG90" i="13"/>
  <c r="BF90" i="13"/>
  <c r="T90" i="13"/>
  <c r="R90" i="13"/>
  <c r="P90" i="13"/>
  <c r="BK90" i="13"/>
  <c r="J90" i="13"/>
  <c r="BE90" i="13"/>
  <c r="BI89" i="13"/>
  <c r="BH89" i="13"/>
  <c r="BG89" i="13"/>
  <c r="BF89" i="13"/>
  <c r="T89" i="13"/>
  <c r="R89" i="13"/>
  <c r="P89" i="13"/>
  <c r="BK89" i="13"/>
  <c r="J89" i="13"/>
  <c r="BE89" i="13" s="1"/>
  <c r="J30" i="13" s="1"/>
  <c r="AV62" i="1" s="1"/>
  <c r="BI88" i="13"/>
  <c r="BH88" i="13"/>
  <c r="BG88" i="13"/>
  <c r="BF88" i="13"/>
  <c r="T88" i="13"/>
  <c r="R88" i="13"/>
  <c r="P88" i="13"/>
  <c r="BK88" i="13"/>
  <c r="J88" i="13"/>
  <c r="BE88" i="13"/>
  <c r="BI87" i="13"/>
  <c r="F34" i="13" s="1"/>
  <c r="BD62" i="1" s="1"/>
  <c r="BH87" i="13"/>
  <c r="F33" i="13" s="1"/>
  <c r="BC62" i="1" s="1"/>
  <c r="BG87" i="13"/>
  <c r="F32" i="13"/>
  <c r="BB62" i="1" s="1"/>
  <c r="BF87" i="13"/>
  <c r="T87" i="13"/>
  <c r="T86" i="13"/>
  <c r="R87" i="13"/>
  <c r="R86" i="13"/>
  <c r="P87" i="13"/>
  <c r="P86" i="13"/>
  <c r="BK87" i="13"/>
  <c r="J87" i="13"/>
  <c r="BE87" i="13" s="1"/>
  <c r="J80" i="13"/>
  <c r="F80" i="13"/>
  <c r="F78" i="13"/>
  <c r="E76" i="13"/>
  <c r="J51" i="13"/>
  <c r="F51" i="13"/>
  <c r="F49" i="13"/>
  <c r="E47" i="13"/>
  <c r="J18" i="13"/>
  <c r="E18" i="13"/>
  <c r="J17" i="13"/>
  <c r="J12" i="13"/>
  <c r="E7" i="13"/>
  <c r="E45" i="13" s="1"/>
  <c r="AY61" i="1"/>
  <c r="AX61" i="1"/>
  <c r="BI107" i="12"/>
  <c r="BH107" i="12"/>
  <c r="BG107" i="12"/>
  <c r="BF107" i="12"/>
  <c r="T107" i="12"/>
  <c r="R107" i="12"/>
  <c r="P107" i="12"/>
  <c r="BK107" i="12"/>
  <c r="J107" i="12"/>
  <c r="BE107" i="12" s="1"/>
  <c r="BI106" i="12"/>
  <c r="BH106" i="12"/>
  <c r="BG106" i="12"/>
  <c r="BF106" i="12"/>
  <c r="T106" i="12"/>
  <c r="R106" i="12"/>
  <c r="P106" i="12"/>
  <c r="BK106" i="12"/>
  <c r="J106" i="12"/>
  <c r="BE106" i="12" s="1"/>
  <c r="BI105" i="12"/>
  <c r="BH105" i="12"/>
  <c r="BG105" i="12"/>
  <c r="BF105" i="12"/>
  <c r="T105" i="12"/>
  <c r="R105" i="12"/>
  <c r="P105" i="12"/>
  <c r="BK105" i="12"/>
  <c r="J105" i="12"/>
  <c r="BE105" i="12" s="1"/>
  <c r="BI104" i="12"/>
  <c r="BH104" i="12"/>
  <c r="BG104" i="12"/>
  <c r="BF104" i="12"/>
  <c r="T104" i="12"/>
  <c r="R104" i="12"/>
  <c r="P104" i="12"/>
  <c r="BK104" i="12"/>
  <c r="J104" i="12"/>
  <c r="BE104" i="12"/>
  <c r="BI103" i="12"/>
  <c r="BH103" i="12"/>
  <c r="BG103" i="12"/>
  <c r="BF103" i="12"/>
  <c r="T103" i="12"/>
  <c r="R103" i="12"/>
  <c r="P103" i="12"/>
  <c r="BK103" i="12"/>
  <c r="J103" i="12"/>
  <c r="BE103" i="12" s="1"/>
  <c r="BI100" i="12"/>
  <c r="BH100" i="12"/>
  <c r="BG100" i="12"/>
  <c r="BF100" i="12"/>
  <c r="T100" i="12"/>
  <c r="R100" i="12"/>
  <c r="R99" i="12" s="1"/>
  <c r="R98" i="12" s="1"/>
  <c r="P100" i="12"/>
  <c r="BK100" i="12"/>
  <c r="BK99" i="12"/>
  <c r="J100" i="12"/>
  <c r="BE100" i="12" s="1"/>
  <c r="BI97" i="12"/>
  <c r="BH97" i="12"/>
  <c r="BG97" i="12"/>
  <c r="BF97" i="12"/>
  <c r="T97" i="12"/>
  <c r="R97" i="12"/>
  <c r="P97" i="12"/>
  <c r="BK97" i="12"/>
  <c r="J97" i="12"/>
  <c r="BE97" i="12" s="1"/>
  <c r="BI96" i="12"/>
  <c r="BH96" i="12"/>
  <c r="BG96" i="12"/>
  <c r="BF96" i="12"/>
  <c r="T96" i="12"/>
  <c r="R96" i="12"/>
  <c r="P96" i="12"/>
  <c r="P92" i="12" s="1"/>
  <c r="BK96" i="12"/>
  <c r="J96" i="12"/>
  <c r="BE96" i="12"/>
  <c r="BI94" i="12"/>
  <c r="BH94" i="12"/>
  <c r="BG94" i="12"/>
  <c r="BF94" i="12"/>
  <c r="T94" i="12"/>
  <c r="R94" i="12"/>
  <c r="P94" i="12"/>
  <c r="BK94" i="12"/>
  <c r="J94" i="12"/>
  <c r="BE94" i="12" s="1"/>
  <c r="BI93" i="12"/>
  <c r="BH93" i="12"/>
  <c r="BG93" i="12"/>
  <c r="BF93" i="12"/>
  <c r="T93" i="12"/>
  <c r="R93" i="12"/>
  <c r="R92" i="12" s="1"/>
  <c r="P93" i="12"/>
  <c r="BK93" i="12"/>
  <c r="BK92" i="12" s="1"/>
  <c r="J92" i="12" s="1"/>
  <c r="J59" i="12" s="1"/>
  <c r="J93" i="12"/>
  <c r="BE93" i="12"/>
  <c r="BI91" i="12"/>
  <c r="BH91" i="12"/>
  <c r="BG91" i="12"/>
  <c r="BF91" i="12"/>
  <c r="T91" i="12"/>
  <c r="R91" i="12"/>
  <c r="P91" i="12"/>
  <c r="BK91" i="12"/>
  <c r="J91" i="12"/>
  <c r="BE91" i="12"/>
  <c r="BI90" i="12"/>
  <c r="BH90" i="12"/>
  <c r="BG90" i="12"/>
  <c r="BF90" i="12"/>
  <c r="T90" i="12"/>
  <c r="R90" i="12"/>
  <c r="P90" i="12"/>
  <c r="BK90" i="12"/>
  <c r="J90" i="12"/>
  <c r="BE90" i="12" s="1"/>
  <c r="BI89" i="12"/>
  <c r="BH89" i="12"/>
  <c r="BG89" i="12"/>
  <c r="BF89" i="12"/>
  <c r="T89" i="12"/>
  <c r="R89" i="12"/>
  <c r="P89" i="12"/>
  <c r="BK89" i="12"/>
  <c r="J89" i="12"/>
  <c r="BE89" i="12"/>
  <c r="BI88" i="12"/>
  <c r="BH88" i="12"/>
  <c r="BG88" i="12"/>
  <c r="BF88" i="12"/>
  <c r="T88" i="12"/>
  <c r="R88" i="12"/>
  <c r="P88" i="12"/>
  <c r="BK88" i="12"/>
  <c r="J88" i="12"/>
  <c r="BE88" i="12" s="1"/>
  <c r="BI84" i="12"/>
  <c r="BH84" i="12"/>
  <c r="F33" i="12" s="1"/>
  <c r="BC61" i="1" s="1"/>
  <c r="BG84" i="12"/>
  <c r="BF84" i="12"/>
  <c r="F31" i="12" s="1"/>
  <c r="BA61" i="1" s="1"/>
  <c r="J31" i="12"/>
  <c r="AW61" i="1" s="1"/>
  <c r="T84" i="12"/>
  <c r="T83" i="12" s="1"/>
  <c r="R84" i="12"/>
  <c r="R83" i="12" s="1"/>
  <c r="P84" i="12"/>
  <c r="P83" i="12" s="1"/>
  <c r="P82" i="12" s="1"/>
  <c r="BK84" i="12"/>
  <c r="BK83" i="12" s="1"/>
  <c r="J84" i="12"/>
  <c r="BE84" i="12"/>
  <c r="J77" i="12"/>
  <c r="F77" i="12"/>
  <c r="F75" i="12"/>
  <c r="E73" i="12"/>
  <c r="J51" i="12"/>
  <c r="F51" i="12"/>
  <c r="F49" i="12"/>
  <c r="E47" i="12"/>
  <c r="J18" i="12"/>
  <c r="E18" i="12"/>
  <c r="F78" i="12" s="1"/>
  <c r="J17" i="12"/>
  <c r="J12" i="12"/>
  <c r="J75" i="12" s="1"/>
  <c r="E7" i="12"/>
  <c r="AY60" i="1"/>
  <c r="AX60" i="1"/>
  <c r="BI81" i="11"/>
  <c r="F34" i="11" s="1"/>
  <c r="BD60" i="1" s="1"/>
  <c r="BH81" i="11"/>
  <c r="F33" i="11" s="1"/>
  <c r="BC60" i="1" s="1"/>
  <c r="BG81" i="11"/>
  <c r="F32" i="11"/>
  <c r="BB60" i="1" s="1"/>
  <c r="BF81" i="11"/>
  <c r="J31" i="11"/>
  <c r="AW60" i="1"/>
  <c r="AT60" i="1" s="1"/>
  <c r="F31" i="11"/>
  <c r="BA60" i="1" s="1"/>
  <c r="T81" i="11"/>
  <c r="T80" i="11"/>
  <c r="T79" i="11" s="1"/>
  <c r="T78" i="11" s="1"/>
  <c r="R81" i="11"/>
  <c r="R80" i="11"/>
  <c r="R79" i="11" s="1"/>
  <c r="R78" i="11" s="1"/>
  <c r="P81" i="11"/>
  <c r="P80" i="11"/>
  <c r="P79" i="11" s="1"/>
  <c r="P78" i="11" s="1"/>
  <c r="AU60" i="1" s="1"/>
  <c r="BK81" i="11"/>
  <c r="BK80" i="11" s="1"/>
  <c r="J81" i="11"/>
  <c r="BE81" i="11"/>
  <c r="F30" i="11" s="1"/>
  <c r="AZ60" i="1" s="1"/>
  <c r="J30" i="11"/>
  <c r="AV60" i="1" s="1"/>
  <c r="J74" i="11"/>
  <c r="F74" i="11"/>
  <c r="F72" i="11"/>
  <c r="E70" i="11"/>
  <c r="J51" i="11"/>
  <c r="F51" i="11"/>
  <c r="F49" i="11"/>
  <c r="E47" i="11"/>
  <c r="J18" i="11"/>
  <c r="E18" i="11"/>
  <c r="J17" i="11"/>
  <c r="J12" i="11"/>
  <c r="E7" i="11"/>
  <c r="E45" i="11" s="1"/>
  <c r="AY59" i="1"/>
  <c r="AX59" i="1"/>
  <c r="BI81" i="9"/>
  <c r="F34" i="9"/>
  <c r="BD59" i="1" s="1"/>
  <c r="BH81" i="9"/>
  <c r="F33" i="9"/>
  <c r="BC59" i="1"/>
  <c r="BG81" i="9"/>
  <c r="F32" i="9" s="1"/>
  <c r="BB59" i="1"/>
  <c r="BF81" i="9"/>
  <c r="J31" i="9"/>
  <c r="AW59" i="1" s="1"/>
  <c r="AT59" i="1" s="1"/>
  <c r="F31" i="9"/>
  <c r="BA59" i="1"/>
  <c r="T81" i="9"/>
  <c r="T80" i="9" s="1"/>
  <c r="T79" i="9"/>
  <c r="T78" i="9" s="1"/>
  <c r="R81" i="9"/>
  <c r="R80" i="9" s="1"/>
  <c r="R79" i="9" s="1"/>
  <c r="R78" i="9"/>
  <c r="P81" i="9"/>
  <c r="P80" i="9" s="1"/>
  <c r="P79" i="9" s="1"/>
  <c r="P78" i="9" s="1"/>
  <c r="AU59" i="1" s="1"/>
  <c r="BK81" i="9"/>
  <c r="BK80" i="9"/>
  <c r="J81" i="9"/>
  <c r="BE81" i="9"/>
  <c r="J30" i="9" s="1"/>
  <c r="AV59" i="1" s="1"/>
  <c r="F30" i="9"/>
  <c r="AZ59" i="1"/>
  <c r="J74" i="9"/>
  <c r="F74" i="9"/>
  <c r="F72" i="9"/>
  <c r="E70" i="9"/>
  <c r="J51" i="9"/>
  <c r="F51" i="9"/>
  <c r="F49" i="9"/>
  <c r="E47" i="9"/>
  <c r="J18" i="9"/>
  <c r="E18" i="9"/>
  <c r="J17" i="9"/>
  <c r="J12" i="9"/>
  <c r="J72" i="9" s="1"/>
  <c r="J49" i="9"/>
  <c r="E7" i="9"/>
  <c r="E45" i="9" s="1"/>
  <c r="E68" i="9"/>
  <c r="AY58" i="1"/>
  <c r="AX58" i="1"/>
  <c r="BI81" i="8"/>
  <c r="F34" i="8" s="1"/>
  <c r="BD58" i="1"/>
  <c r="BH81" i="8"/>
  <c r="F33" i="8"/>
  <c r="BC58" i="1" s="1"/>
  <c r="BG81" i="8"/>
  <c r="F32" i="8"/>
  <c r="BB58" i="1"/>
  <c r="BF81" i="8"/>
  <c r="J31" i="8"/>
  <c r="AW58" i="1"/>
  <c r="F31" i="8"/>
  <c r="BA58" i="1" s="1"/>
  <c r="T81" i="8"/>
  <c r="T80" i="8" s="1"/>
  <c r="T79" i="8" s="1"/>
  <c r="T78" i="8" s="1"/>
  <c r="R81" i="8"/>
  <c r="R80" i="8" s="1"/>
  <c r="R79" i="8" s="1"/>
  <c r="R78" i="8" s="1"/>
  <c r="P81" i="8"/>
  <c r="P80" i="8"/>
  <c r="P79" i="8"/>
  <c r="P78" i="8" s="1"/>
  <c r="AU58" i="1" s="1"/>
  <c r="BK81" i="8"/>
  <c r="BK80" i="8"/>
  <c r="J80" i="8" s="1"/>
  <c r="J58" i="8" s="1"/>
  <c r="BK79" i="8"/>
  <c r="J81" i="8"/>
  <c r="BE81" i="8"/>
  <c r="F30" i="8" s="1"/>
  <c r="AZ58" i="1" s="1"/>
  <c r="J30" i="8"/>
  <c r="AV58" i="1" s="1"/>
  <c r="AT58" i="1" s="1"/>
  <c r="J74" i="8"/>
  <c r="F74" i="8"/>
  <c r="F72" i="8"/>
  <c r="E70" i="8"/>
  <c r="J51" i="8"/>
  <c r="F51" i="8"/>
  <c r="F49" i="8"/>
  <c r="E47" i="8"/>
  <c r="J18" i="8"/>
  <c r="E18" i="8"/>
  <c r="F52" i="8" s="1"/>
  <c r="J17" i="8"/>
  <c r="J12" i="8"/>
  <c r="J49" i="8" s="1"/>
  <c r="E7" i="8"/>
  <c r="E45" i="8" s="1"/>
  <c r="E68" i="8"/>
  <c r="AY57" i="1"/>
  <c r="AX57" i="1"/>
  <c r="BI81" i="7"/>
  <c r="F34" i="7" s="1"/>
  <c r="BD57" i="1" s="1"/>
  <c r="BH81" i="7"/>
  <c r="F33" i="7"/>
  <c r="BC57" i="1"/>
  <c r="BG81" i="7"/>
  <c r="F32" i="7"/>
  <c r="BB57" i="1"/>
  <c r="BF81" i="7"/>
  <c r="T81" i="7"/>
  <c r="T80" i="7"/>
  <c r="T79" i="7"/>
  <c r="T78" i="7"/>
  <c r="R81" i="7"/>
  <c r="R80" i="7"/>
  <c r="R79" i="7"/>
  <c r="R78" i="7"/>
  <c r="P81" i="7"/>
  <c r="P80" i="7"/>
  <c r="P79" i="7"/>
  <c r="P78" i="7"/>
  <c r="AU57" i="1" s="1"/>
  <c r="BK81" i="7"/>
  <c r="BK80" i="7" s="1"/>
  <c r="J81" i="7"/>
  <c r="BE81" i="7" s="1"/>
  <c r="J30" i="7" s="1"/>
  <c r="AV57" i="1" s="1"/>
  <c r="F30" i="7"/>
  <c r="AZ57" i="1" s="1"/>
  <c r="J74" i="7"/>
  <c r="F74" i="7"/>
  <c r="F72" i="7"/>
  <c r="E70" i="7"/>
  <c r="J51" i="7"/>
  <c r="F51" i="7"/>
  <c r="F49" i="7"/>
  <c r="E47" i="7"/>
  <c r="J18" i="7"/>
  <c r="E18" i="7"/>
  <c r="J17" i="7"/>
  <c r="J12" i="7"/>
  <c r="E7" i="7"/>
  <c r="E68" i="7" s="1"/>
  <c r="E45" i="7"/>
  <c r="AY56" i="1"/>
  <c r="AX56" i="1"/>
  <c r="BI81" i="6"/>
  <c r="F34" i="6" s="1"/>
  <c r="BD56" i="1" s="1"/>
  <c r="BH81" i="6"/>
  <c r="F33" i="6"/>
  <c r="BC56" i="1" s="1"/>
  <c r="BG81" i="6"/>
  <c r="F32" i="6" s="1"/>
  <c r="BB56" i="1"/>
  <c r="BF81" i="6"/>
  <c r="T81" i="6"/>
  <c r="T80" i="6" s="1"/>
  <c r="T79" i="6" s="1"/>
  <c r="T78" i="6" s="1"/>
  <c r="R81" i="6"/>
  <c r="R80" i="6" s="1"/>
  <c r="R79" i="6"/>
  <c r="R78" i="6" s="1"/>
  <c r="P81" i="6"/>
  <c r="P80" i="6" s="1"/>
  <c r="P79" i="6"/>
  <c r="P78" i="6"/>
  <c r="AU56" i="1" s="1"/>
  <c r="BK81" i="6"/>
  <c r="BK80" i="6"/>
  <c r="BK79" i="6" s="1"/>
  <c r="J81" i="6"/>
  <c r="BE81" i="6"/>
  <c r="J74" i="6"/>
  <c r="F74" i="6"/>
  <c r="F72" i="6"/>
  <c r="E70" i="6"/>
  <c r="J51" i="6"/>
  <c r="F51" i="6"/>
  <c r="F49" i="6"/>
  <c r="E47" i="6"/>
  <c r="J18" i="6"/>
  <c r="E18" i="6"/>
  <c r="F75" i="6" s="1"/>
  <c r="J17" i="6"/>
  <c r="J12" i="6"/>
  <c r="J72" i="6" s="1"/>
  <c r="E7" i="6"/>
  <c r="E68" i="6" s="1"/>
  <c r="E45" i="6"/>
  <c r="AY55" i="1"/>
  <c r="AX55" i="1"/>
  <c r="BI81" i="5"/>
  <c r="F34" i="5"/>
  <c r="BD55" i="1"/>
  <c r="BH81" i="5"/>
  <c r="F33" i="5" s="1"/>
  <c r="BC55" i="1" s="1"/>
  <c r="BG81" i="5"/>
  <c r="F32" i="5"/>
  <c r="BB55" i="1" s="1"/>
  <c r="BF81" i="5"/>
  <c r="T81" i="5"/>
  <c r="T80" i="5" s="1"/>
  <c r="T79" i="5" s="1"/>
  <c r="T78" i="5" s="1"/>
  <c r="R81" i="5"/>
  <c r="R80" i="5"/>
  <c r="R79" i="5" s="1"/>
  <c r="R78" i="5" s="1"/>
  <c r="P81" i="5"/>
  <c r="P80" i="5"/>
  <c r="P79" i="5" s="1"/>
  <c r="P78" i="5"/>
  <c r="AU55" i="1" s="1"/>
  <c r="BK81" i="5"/>
  <c r="BK80" i="5" s="1"/>
  <c r="J80" i="5"/>
  <c r="J58" i="5" s="1"/>
  <c r="BK79" i="5"/>
  <c r="J81" i="5"/>
  <c r="BE81" i="5"/>
  <c r="J30" i="5"/>
  <c r="AV55" i="1" s="1"/>
  <c r="F30" i="5"/>
  <c r="AZ55" i="1" s="1"/>
  <c r="J74" i="5"/>
  <c r="F74" i="5"/>
  <c r="F72" i="5"/>
  <c r="E70" i="5"/>
  <c r="J51" i="5"/>
  <c r="F51" i="5"/>
  <c r="F49" i="5"/>
  <c r="E47" i="5"/>
  <c r="J18" i="5"/>
  <c r="E18" i="5"/>
  <c r="F75" i="5" s="1"/>
  <c r="J17" i="5"/>
  <c r="J12" i="5"/>
  <c r="E7" i="5"/>
  <c r="E45" i="5" s="1"/>
  <c r="AY54" i="1"/>
  <c r="AX54" i="1"/>
  <c r="BI81" i="4"/>
  <c r="F34" i="4" s="1"/>
  <c r="BD54" i="1"/>
  <c r="BH81" i="4"/>
  <c r="F33" i="4" s="1"/>
  <c r="BC54" i="1" s="1"/>
  <c r="BG81" i="4"/>
  <c r="F32" i="4"/>
  <c r="BB54" i="1"/>
  <c r="BF81" i="4"/>
  <c r="J31" i="4"/>
  <c r="AW54" i="1"/>
  <c r="F31" i="4"/>
  <c r="BA54" i="1" s="1"/>
  <c r="T81" i="4"/>
  <c r="T80" i="4"/>
  <c r="T79" i="4"/>
  <c r="T78" i="4" s="1"/>
  <c r="R81" i="4"/>
  <c r="R80" i="4" s="1"/>
  <c r="R79" i="4" s="1"/>
  <c r="R78" i="4" s="1"/>
  <c r="P81" i="4"/>
  <c r="P80" i="4" s="1"/>
  <c r="P79" i="4" s="1"/>
  <c r="P78" i="4" s="1"/>
  <c r="AU54" i="1" s="1"/>
  <c r="BK81" i="4"/>
  <c r="BK80" i="4"/>
  <c r="J81" i="4"/>
  <c r="BE81" i="4"/>
  <c r="J74" i="4"/>
  <c r="F74" i="4"/>
  <c r="F72" i="4"/>
  <c r="E70" i="4"/>
  <c r="J51" i="4"/>
  <c r="F51" i="4"/>
  <c r="F49" i="4"/>
  <c r="E47" i="4"/>
  <c r="J18" i="4"/>
  <c r="E18" i="4"/>
  <c r="F52" i="4" s="1"/>
  <c r="J17" i="4"/>
  <c r="J12" i="4"/>
  <c r="J49" i="4" s="1"/>
  <c r="J72" i="4"/>
  <c r="E7" i="4"/>
  <c r="AY53" i="1"/>
  <c r="AX53" i="1"/>
  <c r="BI81" i="3"/>
  <c r="F34" i="3"/>
  <c r="BD53" i="1" s="1"/>
  <c r="BH81" i="3"/>
  <c r="F33" i="3"/>
  <c r="BC53" i="1" s="1"/>
  <c r="BG81" i="3"/>
  <c r="F32" i="3"/>
  <c r="BB53" i="1" s="1"/>
  <c r="BF81" i="3"/>
  <c r="J31" i="3" s="1"/>
  <c r="AW53" i="1"/>
  <c r="F31" i="3"/>
  <c r="BA53" i="1" s="1"/>
  <c r="T81" i="3"/>
  <c r="T80" i="3"/>
  <c r="T79" i="3"/>
  <c r="T78" i="3" s="1"/>
  <c r="R81" i="3"/>
  <c r="R80" i="3"/>
  <c r="R79" i="3"/>
  <c r="R78" i="3" s="1"/>
  <c r="P81" i="3"/>
  <c r="P80" i="3"/>
  <c r="P79" i="3"/>
  <c r="P78" i="3" s="1"/>
  <c r="AU53" i="1" s="1"/>
  <c r="BK81" i="3"/>
  <c r="BK80" i="3"/>
  <c r="BK79" i="3" s="1"/>
  <c r="BK78" i="3" s="1"/>
  <c r="J78" i="3" s="1"/>
  <c r="J56" i="3" s="1"/>
  <c r="J80" i="3"/>
  <c r="J58" i="3" s="1"/>
  <c r="J79" i="3"/>
  <c r="J81" i="3"/>
  <c r="BE81" i="3"/>
  <c r="F30" i="3" s="1"/>
  <c r="AZ53" i="1" s="1"/>
  <c r="J30" i="3"/>
  <c r="AV53" i="1"/>
  <c r="J57" i="3"/>
  <c r="J74" i="3"/>
  <c r="F74" i="3"/>
  <c r="F72" i="3"/>
  <c r="E70" i="3"/>
  <c r="J51" i="3"/>
  <c r="F51" i="3"/>
  <c r="F49" i="3"/>
  <c r="E47" i="3"/>
  <c r="J18" i="3"/>
  <c r="E18" i="3"/>
  <c r="F52" i="3" s="1"/>
  <c r="J17" i="3"/>
  <c r="J12" i="3"/>
  <c r="J49" i="3" s="1"/>
  <c r="J72" i="3"/>
  <c r="E7" i="3"/>
  <c r="E68" i="3" s="1"/>
  <c r="E45" i="3"/>
  <c r="AY52" i="1"/>
  <c r="AX52" i="1"/>
  <c r="BI1325" i="2"/>
  <c r="BH1325" i="2"/>
  <c r="BG1325" i="2"/>
  <c r="BF1325" i="2"/>
  <c r="T1325" i="2"/>
  <c r="T1320" i="2" s="1"/>
  <c r="R1325" i="2"/>
  <c r="P1325" i="2"/>
  <c r="BK1325" i="2"/>
  <c r="J1325" i="2"/>
  <c r="BE1325" i="2"/>
  <c r="BI1321" i="2"/>
  <c r="BH1321" i="2"/>
  <c r="BG1321" i="2"/>
  <c r="BF1321" i="2"/>
  <c r="T1321" i="2"/>
  <c r="R1321" i="2"/>
  <c r="R1320" i="2" s="1"/>
  <c r="P1321" i="2"/>
  <c r="P1320" i="2"/>
  <c r="BK1321" i="2"/>
  <c r="BK1320" i="2" s="1"/>
  <c r="J1320" i="2" s="1"/>
  <c r="J83" i="2" s="1"/>
  <c r="J1321" i="2"/>
  <c r="BE1321" i="2"/>
  <c r="BI1319" i="2"/>
  <c r="BH1319" i="2"/>
  <c r="BG1319" i="2"/>
  <c r="BF1319" i="2"/>
  <c r="T1319" i="2"/>
  <c r="T1318" i="2"/>
  <c r="T1317" i="2"/>
  <c r="R1319" i="2"/>
  <c r="R1318" i="2" s="1"/>
  <c r="R1317" i="2" s="1"/>
  <c r="P1319" i="2"/>
  <c r="P1318" i="2"/>
  <c r="P1317" i="2" s="1"/>
  <c r="BK1319" i="2"/>
  <c r="BK1318" i="2"/>
  <c r="BK1317" i="2" s="1"/>
  <c r="J1317" i="2" s="1"/>
  <c r="J81" i="2" s="1"/>
  <c r="J1319" i="2"/>
  <c r="BE1319" i="2"/>
  <c r="BI1316" i="2"/>
  <c r="BH1316" i="2"/>
  <c r="BG1316" i="2"/>
  <c r="BF1316" i="2"/>
  <c r="T1316" i="2"/>
  <c r="T1312" i="2" s="1"/>
  <c r="R1316" i="2"/>
  <c r="P1316" i="2"/>
  <c r="BK1316" i="2"/>
  <c r="J1316" i="2"/>
  <c r="BE1316" i="2" s="1"/>
  <c r="BI1313" i="2"/>
  <c r="BH1313" i="2"/>
  <c r="BG1313" i="2"/>
  <c r="BF1313" i="2"/>
  <c r="T1313" i="2"/>
  <c r="R1313" i="2"/>
  <c r="R1312" i="2"/>
  <c r="P1313" i="2"/>
  <c r="P1312" i="2"/>
  <c r="BK1313" i="2"/>
  <c r="BK1312" i="2"/>
  <c r="J1312" i="2" s="1"/>
  <c r="J80" i="2" s="1"/>
  <c r="J1313" i="2"/>
  <c r="BE1313" i="2"/>
  <c r="BI1311" i="2"/>
  <c r="BH1311" i="2"/>
  <c r="BG1311" i="2"/>
  <c r="BF1311" i="2"/>
  <c r="T1311" i="2"/>
  <c r="R1311" i="2"/>
  <c r="P1311" i="2"/>
  <c r="BK1311" i="2"/>
  <c r="J1311" i="2"/>
  <c r="BE1311" i="2"/>
  <c r="BI1310" i="2"/>
  <c r="BH1310" i="2"/>
  <c r="BG1310" i="2"/>
  <c r="BF1310" i="2"/>
  <c r="T1310" i="2"/>
  <c r="R1310" i="2"/>
  <c r="P1310" i="2"/>
  <c r="BK1310" i="2"/>
  <c r="J1310" i="2"/>
  <c r="BE1310" i="2"/>
  <c r="BI1309" i="2"/>
  <c r="BH1309" i="2"/>
  <c r="BG1309" i="2"/>
  <c r="BF1309" i="2"/>
  <c r="T1309" i="2"/>
  <c r="R1309" i="2"/>
  <c r="P1309" i="2"/>
  <c r="BK1309" i="2"/>
  <c r="J1309" i="2"/>
  <c r="BE1309" i="2"/>
  <c r="BI1308" i="2"/>
  <c r="BH1308" i="2"/>
  <c r="BG1308" i="2"/>
  <c r="BF1308" i="2"/>
  <c r="T1308" i="2"/>
  <c r="R1308" i="2"/>
  <c r="P1308" i="2"/>
  <c r="BK1308" i="2"/>
  <c r="J1308" i="2"/>
  <c r="BE1308" i="2"/>
  <c r="BI1307" i="2"/>
  <c r="BH1307" i="2"/>
  <c r="BG1307" i="2"/>
  <c r="BF1307" i="2"/>
  <c r="T1307" i="2"/>
  <c r="R1307" i="2"/>
  <c r="P1307" i="2"/>
  <c r="BK1307" i="2"/>
  <c r="J1307" i="2"/>
  <c r="BE1307" i="2"/>
  <c r="BI1306" i="2"/>
  <c r="BH1306" i="2"/>
  <c r="BG1306" i="2"/>
  <c r="BF1306" i="2"/>
  <c r="T1306" i="2"/>
  <c r="R1306" i="2"/>
  <c r="P1306" i="2"/>
  <c r="BK1306" i="2"/>
  <c r="J1306" i="2"/>
  <c r="BE1306" i="2"/>
  <c r="BI1305" i="2"/>
  <c r="BH1305" i="2"/>
  <c r="BG1305" i="2"/>
  <c r="BF1305" i="2"/>
  <c r="T1305" i="2"/>
  <c r="R1305" i="2"/>
  <c r="P1305" i="2"/>
  <c r="P1301" i="2" s="1"/>
  <c r="BK1305" i="2"/>
  <c r="J1305" i="2"/>
  <c r="BE1305" i="2"/>
  <c r="BI1303" i="2"/>
  <c r="BH1303" i="2"/>
  <c r="BG1303" i="2"/>
  <c r="BF1303" i="2"/>
  <c r="T1303" i="2"/>
  <c r="T1301" i="2" s="1"/>
  <c r="R1303" i="2"/>
  <c r="R1301" i="2" s="1"/>
  <c r="P1303" i="2"/>
  <c r="BK1303" i="2"/>
  <c r="J1303" i="2"/>
  <c r="BE1303" i="2"/>
  <c r="BI1302" i="2"/>
  <c r="BH1302" i="2"/>
  <c r="BG1302" i="2"/>
  <c r="BF1302" i="2"/>
  <c r="T1302" i="2"/>
  <c r="R1302" i="2"/>
  <c r="P1302" i="2"/>
  <c r="BK1302" i="2"/>
  <c r="BK1301" i="2" s="1"/>
  <c r="J1301" i="2" s="1"/>
  <c r="J79" i="2" s="1"/>
  <c r="J1302" i="2"/>
  <c r="BE1302" i="2"/>
  <c r="BI1299" i="2"/>
  <c r="BH1299" i="2"/>
  <c r="BG1299" i="2"/>
  <c r="BF1299" i="2"/>
  <c r="T1299" i="2"/>
  <c r="R1299" i="2"/>
  <c r="P1299" i="2"/>
  <c r="BK1299" i="2"/>
  <c r="J1299" i="2"/>
  <c r="BE1299" i="2"/>
  <c r="BI1298" i="2"/>
  <c r="BH1298" i="2"/>
  <c r="BG1298" i="2"/>
  <c r="BF1298" i="2"/>
  <c r="T1298" i="2"/>
  <c r="R1298" i="2"/>
  <c r="P1298" i="2"/>
  <c r="BK1298" i="2"/>
  <c r="J1298" i="2"/>
  <c r="BE1298" i="2"/>
  <c r="BI1296" i="2"/>
  <c r="BH1296" i="2"/>
  <c r="BG1296" i="2"/>
  <c r="BF1296" i="2"/>
  <c r="T1296" i="2"/>
  <c r="R1296" i="2"/>
  <c r="P1296" i="2"/>
  <c r="BK1296" i="2"/>
  <c r="J1296" i="2"/>
  <c r="BE1296" i="2"/>
  <c r="BI1295" i="2"/>
  <c r="BH1295" i="2"/>
  <c r="BG1295" i="2"/>
  <c r="BF1295" i="2"/>
  <c r="T1295" i="2"/>
  <c r="R1295" i="2"/>
  <c r="P1295" i="2"/>
  <c r="BK1295" i="2"/>
  <c r="J1295" i="2"/>
  <c r="BE1295" i="2"/>
  <c r="BI1292" i="2"/>
  <c r="BH1292" i="2"/>
  <c r="BG1292" i="2"/>
  <c r="BF1292" i="2"/>
  <c r="T1292" i="2"/>
  <c r="R1292" i="2"/>
  <c r="P1292" i="2"/>
  <c r="BK1292" i="2"/>
  <c r="J1292" i="2"/>
  <c r="BE1292" i="2"/>
  <c r="BI1291" i="2"/>
  <c r="BH1291" i="2"/>
  <c r="BG1291" i="2"/>
  <c r="BF1291" i="2"/>
  <c r="T1291" i="2"/>
  <c r="R1291" i="2"/>
  <c r="R1288" i="2" s="1"/>
  <c r="P1291" i="2"/>
  <c r="BK1291" i="2"/>
  <c r="J1291" i="2"/>
  <c r="BE1291" i="2"/>
  <c r="BI1290" i="2"/>
  <c r="BH1290" i="2"/>
  <c r="BG1290" i="2"/>
  <c r="BF1290" i="2"/>
  <c r="T1290" i="2"/>
  <c r="R1290" i="2"/>
  <c r="P1290" i="2"/>
  <c r="BK1290" i="2"/>
  <c r="BK1288" i="2" s="1"/>
  <c r="J1288" i="2" s="1"/>
  <c r="J78" i="2" s="1"/>
  <c r="J1290" i="2"/>
  <c r="BE1290" i="2"/>
  <c r="BI1289" i="2"/>
  <c r="BH1289" i="2"/>
  <c r="BG1289" i="2"/>
  <c r="BF1289" i="2"/>
  <c r="T1289" i="2"/>
  <c r="T1288" i="2"/>
  <c r="R1289" i="2"/>
  <c r="P1289" i="2"/>
  <c r="P1288" i="2"/>
  <c r="BK1289" i="2"/>
  <c r="J1289" i="2"/>
  <c r="BE1289" i="2" s="1"/>
  <c r="BI1286" i="2"/>
  <c r="BH1286" i="2"/>
  <c r="BG1286" i="2"/>
  <c r="BF1286" i="2"/>
  <c r="T1286" i="2"/>
  <c r="R1286" i="2"/>
  <c r="P1286" i="2"/>
  <c r="BK1286" i="2"/>
  <c r="J1286" i="2"/>
  <c r="BE1286" i="2"/>
  <c r="BI1282" i="2"/>
  <c r="BH1282" i="2"/>
  <c r="BG1282" i="2"/>
  <c r="BF1282" i="2"/>
  <c r="T1282" i="2"/>
  <c r="R1282" i="2"/>
  <c r="P1282" i="2"/>
  <c r="BK1282" i="2"/>
  <c r="J1282" i="2"/>
  <c r="BE1282" i="2"/>
  <c r="BI1278" i="2"/>
  <c r="BH1278" i="2"/>
  <c r="BG1278" i="2"/>
  <c r="BF1278" i="2"/>
  <c r="T1278" i="2"/>
  <c r="R1278" i="2"/>
  <c r="P1278" i="2"/>
  <c r="BK1278" i="2"/>
  <c r="J1278" i="2"/>
  <c r="BE1278" i="2"/>
  <c r="BI1274" i="2"/>
  <c r="BH1274" i="2"/>
  <c r="BG1274" i="2"/>
  <c r="BF1274" i="2"/>
  <c r="T1274" i="2"/>
  <c r="R1274" i="2"/>
  <c r="P1274" i="2"/>
  <c r="BK1274" i="2"/>
  <c r="J1274" i="2"/>
  <c r="BE1274" i="2"/>
  <c r="BI1272" i="2"/>
  <c r="BH1272" i="2"/>
  <c r="BG1272" i="2"/>
  <c r="BF1272" i="2"/>
  <c r="T1272" i="2"/>
  <c r="R1272" i="2"/>
  <c r="P1272" i="2"/>
  <c r="BK1272" i="2"/>
  <c r="J1272" i="2"/>
  <c r="BE1272" i="2"/>
  <c r="BI1270" i="2"/>
  <c r="BH1270" i="2"/>
  <c r="BG1270" i="2"/>
  <c r="BF1270" i="2"/>
  <c r="T1270" i="2"/>
  <c r="R1270" i="2"/>
  <c r="P1270" i="2"/>
  <c r="BK1270" i="2"/>
  <c r="J1270" i="2"/>
  <c r="BE1270" i="2"/>
  <c r="BI1264" i="2"/>
  <c r="BH1264" i="2"/>
  <c r="BG1264" i="2"/>
  <c r="BF1264" i="2"/>
  <c r="T1264" i="2"/>
  <c r="R1264" i="2"/>
  <c r="P1264" i="2"/>
  <c r="BK1264" i="2"/>
  <c r="J1264" i="2"/>
  <c r="BE1264" i="2"/>
  <c r="BI1262" i="2"/>
  <c r="BH1262" i="2"/>
  <c r="BG1262" i="2"/>
  <c r="BF1262" i="2"/>
  <c r="T1262" i="2"/>
  <c r="R1262" i="2"/>
  <c r="P1262" i="2"/>
  <c r="BK1262" i="2"/>
  <c r="J1262" i="2"/>
  <c r="BE1262" i="2"/>
  <c r="BI1257" i="2"/>
  <c r="BH1257" i="2"/>
  <c r="BG1257" i="2"/>
  <c r="BF1257" i="2"/>
  <c r="T1257" i="2"/>
  <c r="R1257" i="2"/>
  <c r="P1257" i="2"/>
  <c r="BK1257" i="2"/>
  <c r="J1257" i="2"/>
  <c r="BE1257" i="2"/>
  <c r="BI1254" i="2"/>
  <c r="BH1254" i="2"/>
  <c r="BG1254" i="2"/>
  <c r="BF1254" i="2"/>
  <c r="T1254" i="2"/>
  <c r="R1254" i="2"/>
  <c r="P1254" i="2"/>
  <c r="BK1254" i="2"/>
  <c r="J1254" i="2"/>
  <c r="BE1254" i="2"/>
  <c r="BI1248" i="2"/>
  <c r="BH1248" i="2"/>
  <c r="BG1248" i="2"/>
  <c r="BF1248" i="2"/>
  <c r="T1248" i="2"/>
  <c r="R1248" i="2"/>
  <c r="P1248" i="2"/>
  <c r="BK1248" i="2"/>
  <c r="J1248" i="2"/>
  <c r="BE1248" i="2"/>
  <c r="BI1242" i="2"/>
  <c r="BH1242" i="2"/>
  <c r="BG1242" i="2"/>
  <c r="BF1242" i="2"/>
  <c r="T1242" i="2"/>
  <c r="R1242" i="2"/>
  <c r="P1242" i="2"/>
  <c r="BK1242" i="2"/>
  <c r="J1242" i="2"/>
  <c r="BE1242" i="2" s="1"/>
  <c r="BI1241" i="2"/>
  <c r="BH1241" i="2"/>
  <c r="BG1241" i="2"/>
  <c r="BF1241" i="2"/>
  <c r="T1241" i="2"/>
  <c r="R1241" i="2"/>
  <c r="R1234" i="2" s="1"/>
  <c r="P1241" i="2"/>
  <c r="BK1241" i="2"/>
  <c r="J1241" i="2"/>
  <c r="BE1241" i="2"/>
  <c r="BI1235" i="2"/>
  <c r="BH1235" i="2"/>
  <c r="BG1235" i="2"/>
  <c r="BF1235" i="2"/>
  <c r="T1235" i="2"/>
  <c r="T1234" i="2" s="1"/>
  <c r="R1235" i="2"/>
  <c r="P1235" i="2"/>
  <c r="P1234" i="2" s="1"/>
  <c r="BK1235" i="2"/>
  <c r="BK1234" i="2" s="1"/>
  <c r="J1234" i="2" s="1"/>
  <c r="J77" i="2" s="1"/>
  <c r="J1235" i="2"/>
  <c r="BE1235" i="2"/>
  <c r="BI1232" i="2"/>
  <c r="BH1232" i="2"/>
  <c r="BG1232" i="2"/>
  <c r="BF1232" i="2"/>
  <c r="T1232" i="2"/>
  <c r="R1232" i="2"/>
  <c r="P1232" i="2"/>
  <c r="BK1232" i="2"/>
  <c r="J1232" i="2"/>
  <c r="BE1232" i="2" s="1"/>
  <c r="BI1228" i="2"/>
  <c r="BH1228" i="2"/>
  <c r="BG1228" i="2"/>
  <c r="BF1228" i="2"/>
  <c r="T1228" i="2"/>
  <c r="R1228" i="2"/>
  <c r="P1228" i="2"/>
  <c r="BK1228" i="2"/>
  <c r="J1228" i="2"/>
  <c r="BE1228" i="2"/>
  <c r="BI1222" i="2"/>
  <c r="BH1222" i="2"/>
  <c r="BG1222" i="2"/>
  <c r="BF1222" i="2"/>
  <c r="T1222" i="2"/>
  <c r="R1222" i="2"/>
  <c r="P1222" i="2"/>
  <c r="BK1222" i="2"/>
  <c r="J1222" i="2"/>
  <c r="BE1222" i="2" s="1"/>
  <c r="BI1218" i="2"/>
  <c r="BH1218" i="2"/>
  <c r="BG1218" i="2"/>
  <c r="BF1218" i="2"/>
  <c r="T1218" i="2"/>
  <c r="R1218" i="2"/>
  <c r="P1218" i="2"/>
  <c r="BK1218" i="2"/>
  <c r="J1218" i="2"/>
  <c r="BE1218" i="2"/>
  <c r="BI1216" i="2"/>
  <c r="BH1216" i="2"/>
  <c r="BG1216" i="2"/>
  <c r="BF1216" i="2"/>
  <c r="T1216" i="2"/>
  <c r="R1216" i="2"/>
  <c r="P1216" i="2"/>
  <c r="BK1216" i="2"/>
  <c r="J1216" i="2"/>
  <c r="BE1216" i="2" s="1"/>
  <c r="BI1214" i="2"/>
  <c r="BH1214" i="2"/>
  <c r="BG1214" i="2"/>
  <c r="BF1214" i="2"/>
  <c r="T1214" i="2"/>
  <c r="R1214" i="2"/>
  <c r="P1214" i="2"/>
  <c r="BK1214" i="2"/>
  <c r="J1214" i="2"/>
  <c r="BE1214" i="2" s="1"/>
  <c r="BI1212" i="2"/>
  <c r="BH1212" i="2"/>
  <c r="BG1212" i="2"/>
  <c r="BF1212" i="2"/>
  <c r="T1212" i="2"/>
  <c r="R1212" i="2"/>
  <c r="P1212" i="2"/>
  <c r="P1206" i="2" s="1"/>
  <c r="BK1212" i="2"/>
  <c r="J1212" i="2"/>
  <c r="BE1212" i="2" s="1"/>
  <c r="BI1207" i="2"/>
  <c r="BH1207" i="2"/>
  <c r="BG1207" i="2"/>
  <c r="BF1207" i="2"/>
  <c r="T1207" i="2"/>
  <c r="T1206" i="2"/>
  <c r="R1207" i="2"/>
  <c r="P1207" i="2"/>
  <c r="BK1207" i="2"/>
  <c r="BK1206" i="2" s="1"/>
  <c r="J1206" i="2" s="1"/>
  <c r="J76" i="2" s="1"/>
  <c r="J1207" i="2"/>
  <c r="BE1207" i="2" s="1"/>
  <c r="BI1205" i="2"/>
  <c r="BH1205" i="2"/>
  <c r="BG1205" i="2"/>
  <c r="BF1205" i="2"/>
  <c r="T1205" i="2"/>
  <c r="R1205" i="2"/>
  <c r="P1205" i="2"/>
  <c r="BK1205" i="2"/>
  <c r="J1205" i="2"/>
  <c r="BE1205" i="2"/>
  <c r="BI1204" i="2"/>
  <c r="BH1204" i="2"/>
  <c r="BG1204" i="2"/>
  <c r="BF1204" i="2"/>
  <c r="T1204" i="2"/>
  <c r="R1204" i="2"/>
  <c r="P1204" i="2"/>
  <c r="BK1204" i="2"/>
  <c r="BK1165" i="2" s="1"/>
  <c r="J1165" i="2" s="1"/>
  <c r="J75" i="2" s="1"/>
  <c r="J1204" i="2"/>
  <c r="BE1204" i="2" s="1"/>
  <c r="BI1203" i="2"/>
  <c r="BH1203" i="2"/>
  <c r="BG1203" i="2"/>
  <c r="BF1203" i="2"/>
  <c r="T1203" i="2"/>
  <c r="R1203" i="2"/>
  <c r="P1203" i="2"/>
  <c r="BK1203" i="2"/>
  <c r="J1203" i="2"/>
  <c r="BE1203" i="2"/>
  <c r="BI1202" i="2"/>
  <c r="BH1202" i="2"/>
  <c r="BG1202" i="2"/>
  <c r="BF1202" i="2"/>
  <c r="T1202" i="2"/>
  <c r="R1202" i="2"/>
  <c r="P1202" i="2"/>
  <c r="BK1202" i="2"/>
  <c r="J1202" i="2"/>
  <c r="BE1202" i="2" s="1"/>
  <c r="BI1201" i="2"/>
  <c r="BH1201" i="2"/>
  <c r="BG1201" i="2"/>
  <c r="BF1201" i="2"/>
  <c r="T1201" i="2"/>
  <c r="R1201" i="2"/>
  <c r="P1201" i="2"/>
  <c r="BK1201" i="2"/>
  <c r="J1201" i="2"/>
  <c r="BE1201" i="2"/>
  <c r="BI1198" i="2"/>
  <c r="BH1198" i="2"/>
  <c r="BG1198" i="2"/>
  <c r="BF1198" i="2"/>
  <c r="T1198" i="2"/>
  <c r="R1198" i="2"/>
  <c r="P1198" i="2"/>
  <c r="BK1198" i="2"/>
  <c r="J1198" i="2"/>
  <c r="BE1198" i="2" s="1"/>
  <c r="BI1194" i="2"/>
  <c r="BH1194" i="2"/>
  <c r="BG1194" i="2"/>
  <c r="BF1194" i="2"/>
  <c r="T1194" i="2"/>
  <c r="R1194" i="2"/>
  <c r="P1194" i="2"/>
  <c r="BK1194" i="2"/>
  <c r="J1194" i="2"/>
  <c r="BE1194" i="2" s="1"/>
  <c r="BI1193" i="2"/>
  <c r="BH1193" i="2"/>
  <c r="BG1193" i="2"/>
  <c r="BF1193" i="2"/>
  <c r="T1193" i="2"/>
  <c r="R1193" i="2"/>
  <c r="P1193" i="2"/>
  <c r="BK1193" i="2"/>
  <c r="J1193" i="2"/>
  <c r="BE1193" i="2"/>
  <c r="BI1190" i="2"/>
  <c r="BH1190" i="2"/>
  <c r="BG1190" i="2"/>
  <c r="BF1190" i="2"/>
  <c r="T1190" i="2"/>
  <c r="R1190" i="2"/>
  <c r="P1190" i="2"/>
  <c r="BK1190" i="2"/>
  <c r="J1190" i="2"/>
  <c r="BE1190" i="2" s="1"/>
  <c r="BI1189" i="2"/>
  <c r="BH1189" i="2"/>
  <c r="BG1189" i="2"/>
  <c r="BF1189" i="2"/>
  <c r="T1189" i="2"/>
  <c r="R1189" i="2"/>
  <c r="P1189" i="2"/>
  <c r="BK1189" i="2"/>
  <c r="J1189" i="2"/>
  <c r="BE1189" i="2"/>
  <c r="BI1188" i="2"/>
  <c r="BH1188" i="2"/>
  <c r="BG1188" i="2"/>
  <c r="BF1188" i="2"/>
  <c r="T1188" i="2"/>
  <c r="R1188" i="2"/>
  <c r="P1188" i="2"/>
  <c r="BK1188" i="2"/>
  <c r="J1188" i="2"/>
  <c r="BE1188" i="2" s="1"/>
  <c r="BI1187" i="2"/>
  <c r="BH1187" i="2"/>
  <c r="BG1187" i="2"/>
  <c r="BF1187" i="2"/>
  <c r="T1187" i="2"/>
  <c r="R1187" i="2"/>
  <c r="P1187" i="2"/>
  <c r="BK1187" i="2"/>
  <c r="J1187" i="2"/>
  <c r="BE1187" i="2"/>
  <c r="BI1186" i="2"/>
  <c r="BH1186" i="2"/>
  <c r="BG1186" i="2"/>
  <c r="BF1186" i="2"/>
  <c r="T1186" i="2"/>
  <c r="R1186" i="2"/>
  <c r="P1186" i="2"/>
  <c r="BK1186" i="2"/>
  <c r="J1186" i="2"/>
  <c r="BE1186" i="2" s="1"/>
  <c r="BI1180" i="2"/>
  <c r="BH1180" i="2"/>
  <c r="BG1180" i="2"/>
  <c r="BF1180" i="2"/>
  <c r="T1180" i="2"/>
  <c r="R1180" i="2"/>
  <c r="P1180" i="2"/>
  <c r="BK1180" i="2"/>
  <c r="J1180" i="2"/>
  <c r="BE1180" i="2"/>
  <c r="BI1179" i="2"/>
  <c r="BH1179" i="2"/>
  <c r="BG1179" i="2"/>
  <c r="BF1179" i="2"/>
  <c r="T1179" i="2"/>
  <c r="R1179" i="2"/>
  <c r="P1179" i="2"/>
  <c r="BK1179" i="2"/>
  <c r="J1179" i="2"/>
  <c r="BE1179" i="2" s="1"/>
  <c r="BI1176" i="2"/>
  <c r="BH1176" i="2"/>
  <c r="BG1176" i="2"/>
  <c r="BF1176" i="2"/>
  <c r="T1176" i="2"/>
  <c r="R1176" i="2"/>
  <c r="P1176" i="2"/>
  <c r="BK1176" i="2"/>
  <c r="J1176" i="2"/>
  <c r="BE1176" i="2"/>
  <c r="BI1175" i="2"/>
  <c r="BH1175" i="2"/>
  <c r="BG1175" i="2"/>
  <c r="BF1175" i="2"/>
  <c r="T1175" i="2"/>
  <c r="R1175" i="2"/>
  <c r="P1175" i="2"/>
  <c r="BK1175" i="2"/>
  <c r="J1175" i="2"/>
  <c r="BE1175" i="2" s="1"/>
  <c r="BI1171" i="2"/>
  <c r="BH1171" i="2"/>
  <c r="BG1171" i="2"/>
  <c r="BF1171" i="2"/>
  <c r="T1171" i="2"/>
  <c r="R1171" i="2"/>
  <c r="P1171" i="2"/>
  <c r="P1165" i="2" s="1"/>
  <c r="BK1171" i="2"/>
  <c r="J1171" i="2"/>
  <c r="BE1171" i="2"/>
  <c r="BI1170" i="2"/>
  <c r="BH1170" i="2"/>
  <c r="BG1170" i="2"/>
  <c r="BF1170" i="2"/>
  <c r="T1170" i="2"/>
  <c r="T1165" i="2" s="1"/>
  <c r="R1170" i="2"/>
  <c r="P1170" i="2"/>
  <c r="BK1170" i="2"/>
  <c r="J1170" i="2"/>
  <c r="BE1170" i="2" s="1"/>
  <c r="BI1166" i="2"/>
  <c r="BH1166" i="2"/>
  <c r="BG1166" i="2"/>
  <c r="BF1166" i="2"/>
  <c r="T1166" i="2"/>
  <c r="R1166" i="2"/>
  <c r="R1165" i="2"/>
  <c r="P1166" i="2"/>
  <c r="BK1166" i="2"/>
  <c r="J1166" i="2"/>
  <c r="BE1166" i="2"/>
  <c r="BI1163" i="2"/>
  <c r="BH1163" i="2"/>
  <c r="BG1163" i="2"/>
  <c r="BF1163" i="2"/>
  <c r="T1163" i="2"/>
  <c r="R1163" i="2"/>
  <c r="P1163" i="2"/>
  <c r="BK1163" i="2"/>
  <c r="J1163" i="2"/>
  <c r="BE1163" i="2"/>
  <c r="BI1162" i="2"/>
  <c r="BH1162" i="2"/>
  <c r="BG1162" i="2"/>
  <c r="BF1162" i="2"/>
  <c r="T1162" i="2"/>
  <c r="R1162" i="2"/>
  <c r="P1162" i="2"/>
  <c r="BK1162" i="2"/>
  <c r="J1162" i="2"/>
  <c r="BE1162" i="2"/>
  <c r="BI1161" i="2"/>
  <c r="BH1161" i="2"/>
  <c r="BG1161" i="2"/>
  <c r="BF1161" i="2"/>
  <c r="T1161" i="2"/>
  <c r="R1161" i="2"/>
  <c r="P1161" i="2"/>
  <c r="BK1161" i="2"/>
  <c r="J1161" i="2"/>
  <c r="BE1161" i="2"/>
  <c r="BI1160" i="2"/>
  <c r="BH1160" i="2"/>
  <c r="BG1160" i="2"/>
  <c r="BF1160" i="2"/>
  <c r="T1160" i="2"/>
  <c r="R1160" i="2"/>
  <c r="P1160" i="2"/>
  <c r="BK1160" i="2"/>
  <c r="J1160" i="2"/>
  <c r="BE1160" i="2"/>
  <c r="BI1159" i="2"/>
  <c r="BH1159" i="2"/>
  <c r="BG1159" i="2"/>
  <c r="BF1159" i="2"/>
  <c r="T1159" i="2"/>
  <c r="R1159" i="2"/>
  <c r="P1159" i="2"/>
  <c r="BK1159" i="2"/>
  <c r="J1159" i="2"/>
  <c r="BE1159" i="2"/>
  <c r="BI1158" i="2"/>
  <c r="BH1158" i="2"/>
  <c r="BG1158" i="2"/>
  <c r="BF1158" i="2"/>
  <c r="T1158" i="2"/>
  <c r="R1158" i="2"/>
  <c r="P1158" i="2"/>
  <c r="BK1158" i="2"/>
  <c r="J1158" i="2"/>
  <c r="BE1158" i="2"/>
  <c r="BI1157" i="2"/>
  <c r="BH1157" i="2"/>
  <c r="BG1157" i="2"/>
  <c r="BF1157" i="2"/>
  <c r="T1157" i="2"/>
  <c r="R1157" i="2"/>
  <c r="P1157" i="2"/>
  <c r="BK1157" i="2"/>
  <c r="J1157" i="2"/>
  <c r="BE1157" i="2"/>
  <c r="BI1156" i="2"/>
  <c r="BH1156" i="2"/>
  <c r="BG1156" i="2"/>
  <c r="BF1156" i="2"/>
  <c r="T1156" i="2"/>
  <c r="R1156" i="2"/>
  <c r="P1156" i="2"/>
  <c r="BK1156" i="2"/>
  <c r="J1156" i="2"/>
  <c r="BE1156" i="2"/>
  <c r="BI1155" i="2"/>
  <c r="BH1155" i="2"/>
  <c r="BG1155" i="2"/>
  <c r="BF1155" i="2"/>
  <c r="T1155" i="2"/>
  <c r="R1155" i="2"/>
  <c r="P1155" i="2"/>
  <c r="BK1155" i="2"/>
  <c r="J1155" i="2"/>
  <c r="BE1155" i="2"/>
  <c r="BI1154" i="2"/>
  <c r="BH1154" i="2"/>
  <c r="BG1154" i="2"/>
  <c r="BF1154" i="2"/>
  <c r="T1154" i="2"/>
  <c r="R1154" i="2"/>
  <c r="P1154" i="2"/>
  <c r="BK1154" i="2"/>
  <c r="J1154" i="2"/>
  <c r="BE1154" i="2"/>
  <c r="BI1153" i="2"/>
  <c r="BH1153" i="2"/>
  <c r="BG1153" i="2"/>
  <c r="BF1153" i="2"/>
  <c r="T1153" i="2"/>
  <c r="R1153" i="2"/>
  <c r="P1153" i="2"/>
  <c r="BK1153" i="2"/>
  <c r="J1153" i="2"/>
  <c r="BE1153" i="2"/>
  <c r="BI1152" i="2"/>
  <c r="BH1152" i="2"/>
  <c r="BG1152" i="2"/>
  <c r="BF1152" i="2"/>
  <c r="T1152" i="2"/>
  <c r="R1152" i="2"/>
  <c r="P1152" i="2"/>
  <c r="BK1152" i="2"/>
  <c r="J1152" i="2"/>
  <c r="BE1152" i="2"/>
  <c r="BI1151" i="2"/>
  <c r="BH1151" i="2"/>
  <c r="BG1151" i="2"/>
  <c r="BF1151" i="2"/>
  <c r="T1151" i="2"/>
  <c r="R1151" i="2"/>
  <c r="P1151" i="2"/>
  <c r="BK1151" i="2"/>
  <c r="J1151" i="2"/>
  <c r="BE1151" i="2"/>
  <c r="BI1150" i="2"/>
  <c r="BH1150" i="2"/>
  <c r="BG1150" i="2"/>
  <c r="BF1150" i="2"/>
  <c r="T1150" i="2"/>
  <c r="R1150" i="2"/>
  <c r="P1150" i="2"/>
  <c r="BK1150" i="2"/>
  <c r="J1150" i="2"/>
  <c r="BE1150" i="2"/>
  <c r="BI1149" i="2"/>
  <c r="BH1149" i="2"/>
  <c r="BG1149" i="2"/>
  <c r="BF1149" i="2"/>
  <c r="T1149" i="2"/>
  <c r="R1149" i="2"/>
  <c r="P1149" i="2"/>
  <c r="BK1149" i="2"/>
  <c r="J1149" i="2"/>
  <c r="BE1149" i="2"/>
  <c r="BI1148" i="2"/>
  <c r="BH1148" i="2"/>
  <c r="BG1148" i="2"/>
  <c r="BF1148" i="2"/>
  <c r="T1148" i="2"/>
  <c r="R1148" i="2"/>
  <c r="P1148" i="2"/>
  <c r="BK1148" i="2"/>
  <c r="J1148" i="2"/>
  <c r="BE1148" i="2"/>
  <c r="BI1147" i="2"/>
  <c r="BH1147" i="2"/>
  <c r="BG1147" i="2"/>
  <c r="BF1147" i="2"/>
  <c r="T1147" i="2"/>
  <c r="R1147" i="2"/>
  <c r="P1147" i="2"/>
  <c r="BK1147" i="2"/>
  <c r="J1147" i="2"/>
  <c r="BE1147" i="2"/>
  <c r="BI1146" i="2"/>
  <c r="BH1146" i="2"/>
  <c r="BG1146" i="2"/>
  <c r="BF1146" i="2"/>
  <c r="T1146" i="2"/>
  <c r="R1146" i="2"/>
  <c r="P1146" i="2"/>
  <c r="BK1146" i="2"/>
  <c r="J1146" i="2"/>
  <c r="BE1146" i="2"/>
  <c r="BI1145" i="2"/>
  <c r="BH1145" i="2"/>
  <c r="BG1145" i="2"/>
  <c r="BF1145" i="2"/>
  <c r="T1145" i="2"/>
  <c r="R1145" i="2"/>
  <c r="P1145" i="2"/>
  <c r="BK1145" i="2"/>
  <c r="J1145" i="2"/>
  <c r="BE1145" i="2"/>
  <c r="BI1144" i="2"/>
  <c r="BH1144" i="2"/>
  <c r="BG1144" i="2"/>
  <c r="BF1144" i="2"/>
  <c r="T1144" i="2"/>
  <c r="R1144" i="2"/>
  <c r="P1144" i="2"/>
  <c r="BK1144" i="2"/>
  <c r="J1144" i="2"/>
  <c r="BE1144" i="2"/>
  <c r="BI1143" i="2"/>
  <c r="BH1143" i="2"/>
  <c r="BG1143" i="2"/>
  <c r="BF1143" i="2"/>
  <c r="T1143" i="2"/>
  <c r="R1143" i="2"/>
  <c r="P1143" i="2"/>
  <c r="BK1143" i="2"/>
  <c r="J1143" i="2"/>
  <c r="BE1143" i="2"/>
  <c r="BI1142" i="2"/>
  <c r="BH1142" i="2"/>
  <c r="BG1142" i="2"/>
  <c r="BF1142" i="2"/>
  <c r="T1142" i="2"/>
  <c r="R1142" i="2"/>
  <c r="P1142" i="2"/>
  <c r="BK1142" i="2"/>
  <c r="J1142" i="2"/>
  <c r="BE1142" i="2"/>
  <c r="BI1141" i="2"/>
  <c r="BH1141" i="2"/>
  <c r="BG1141" i="2"/>
  <c r="BF1141" i="2"/>
  <c r="T1141" i="2"/>
  <c r="R1141" i="2"/>
  <c r="P1141" i="2"/>
  <c r="BK1141" i="2"/>
  <c r="J1141" i="2"/>
  <c r="BE1141" i="2"/>
  <c r="BI1140" i="2"/>
  <c r="BH1140" i="2"/>
  <c r="BG1140" i="2"/>
  <c r="BF1140" i="2"/>
  <c r="T1140" i="2"/>
  <c r="R1140" i="2"/>
  <c r="P1140" i="2"/>
  <c r="BK1140" i="2"/>
  <c r="J1140" i="2"/>
  <c r="BE1140" i="2"/>
  <c r="BI1139" i="2"/>
  <c r="BH1139" i="2"/>
  <c r="BG1139" i="2"/>
  <c r="BF1139" i="2"/>
  <c r="T1139" i="2"/>
  <c r="R1139" i="2"/>
  <c r="P1139" i="2"/>
  <c r="BK1139" i="2"/>
  <c r="J1139" i="2"/>
  <c r="BE1139" i="2"/>
  <c r="BI1138" i="2"/>
  <c r="BH1138" i="2"/>
  <c r="BG1138" i="2"/>
  <c r="BF1138" i="2"/>
  <c r="T1138" i="2"/>
  <c r="R1138" i="2"/>
  <c r="P1138" i="2"/>
  <c r="BK1138" i="2"/>
  <c r="J1138" i="2"/>
  <c r="BE1138" i="2"/>
  <c r="BI1137" i="2"/>
  <c r="BH1137" i="2"/>
  <c r="BG1137" i="2"/>
  <c r="BF1137" i="2"/>
  <c r="T1137" i="2"/>
  <c r="R1137" i="2"/>
  <c r="P1137" i="2"/>
  <c r="BK1137" i="2"/>
  <c r="J1137" i="2"/>
  <c r="BE1137" i="2"/>
  <c r="BI1136" i="2"/>
  <c r="BH1136" i="2"/>
  <c r="BG1136" i="2"/>
  <c r="BF1136" i="2"/>
  <c r="T1136" i="2"/>
  <c r="R1136" i="2"/>
  <c r="P1136" i="2"/>
  <c r="BK1136" i="2"/>
  <c r="J1136" i="2"/>
  <c r="BE1136" i="2"/>
  <c r="BI1135" i="2"/>
  <c r="BH1135" i="2"/>
  <c r="BG1135" i="2"/>
  <c r="BF1135" i="2"/>
  <c r="T1135" i="2"/>
  <c r="R1135" i="2"/>
  <c r="P1135" i="2"/>
  <c r="BK1135" i="2"/>
  <c r="J1135" i="2"/>
  <c r="BE1135" i="2"/>
  <c r="BI1134" i="2"/>
  <c r="BH1134" i="2"/>
  <c r="BG1134" i="2"/>
  <c r="BF1134" i="2"/>
  <c r="T1134" i="2"/>
  <c r="R1134" i="2"/>
  <c r="P1134" i="2"/>
  <c r="BK1134" i="2"/>
  <c r="J1134" i="2"/>
  <c r="BE1134" i="2"/>
  <c r="BI1132" i="2"/>
  <c r="BH1132" i="2"/>
  <c r="BG1132" i="2"/>
  <c r="BF1132" i="2"/>
  <c r="T1132" i="2"/>
  <c r="R1132" i="2"/>
  <c r="P1132" i="2"/>
  <c r="BK1132" i="2"/>
  <c r="J1132" i="2"/>
  <c r="BE1132" i="2"/>
  <c r="BI1128" i="2"/>
  <c r="BH1128" i="2"/>
  <c r="BG1128" i="2"/>
  <c r="BF1128" i="2"/>
  <c r="T1128" i="2"/>
  <c r="R1128" i="2"/>
  <c r="P1128" i="2"/>
  <c r="BK1128" i="2"/>
  <c r="J1128" i="2"/>
  <c r="BE1128" i="2"/>
  <c r="BI1127" i="2"/>
  <c r="BH1127" i="2"/>
  <c r="BG1127" i="2"/>
  <c r="BF1127" i="2"/>
  <c r="T1127" i="2"/>
  <c r="R1127" i="2"/>
  <c r="P1127" i="2"/>
  <c r="BK1127" i="2"/>
  <c r="J1127" i="2"/>
  <c r="BE1127" i="2"/>
  <c r="BI1121" i="2"/>
  <c r="BH1121" i="2"/>
  <c r="BG1121" i="2"/>
  <c r="BF1121" i="2"/>
  <c r="T1121" i="2"/>
  <c r="R1121" i="2"/>
  <c r="P1121" i="2"/>
  <c r="BK1121" i="2"/>
  <c r="J1121" i="2"/>
  <c r="BE1121" i="2"/>
  <c r="BI1119" i="2"/>
  <c r="BH1119" i="2"/>
  <c r="BG1119" i="2"/>
  <c r="BF1119" i="2"/>
  <c r="T1119" i="2"/>
  <c r="R1119" i="2"/>
  <c r="P1119" i="2"/>
  <c r="BK1119" i="2"/>
  <c r="J1119" i="2"/>
  <c r="BE1119" i="2"/>
  <c r="BI1117" i="2"/>
  <c r="BH1117" i="2"/>
  <c r="BG1117" i="2"/>
  <c r="BF1117" i="2"/>
  <c r="T1117" i="2"/>
  <c r="R1117" i="2"/>
  <c r="R1112" i="2" s="1"/>
  <c r="P1117" i="2"/>
  <c r="BK1117" i="2"/>
  <c r="J1117" i="2"/>
  <c r="BE1117" i="2"/>
  <c r="BI1115" i="2"/>
  <c r="BH1115" i="2"/>
  <c r="BG1115" i="2"/>
  <c r="BF1115" i="2"/>
  <c r="T1115" i="2"/>
  <c r="R1115" i="2"/>
  <c r="P1115" i="2"/>
  <c r="BK1115" i="2"/>
  <c r="BK1112" i="2" s="1"/>
  <c r="J1115" i="2"/>
  <c r="BE1115" i="2"/>
  <c r="BI1113" i="2"/>
  <c r="BH1113" i="2"/>
  <c r="BG1113" i="2"/>
  <c r="BF1113" i="2"/>
  <c r="T1113" i="2"/>
  <c r="T1112" i="2"/>
  <c r="R1113" i="2"/>
  <c r="P1113" i="2"/>
  <c r="P1112" i="2" s="1"/>
  <c r="BK1113" i="2"/>
  <c r="J1112" i="2"/>
  <c r="J74" i="2" s="1"/>
  <c r="J1113" i="2"/>
  <c r="BE1113" i="2" s="1"/>
  <c r="BI1110" i="2"/>
  <c r="BH1110" i="2"/>
  <c r="BG1110" i="2"/>
  <c r="BF1110" i="2"/>
  <c r="T1110" i="2"/>
  <c r="R1110" i="2"/>
  <c r="R1102" i="2" s="1"/>
  <c r="P1110" i="2"/>
  <c r="BK1110" i="2"/>
  <c r="J1110" i="2"/>
  <c r="BE1110" i="2"/>
  <c r="BI1106" i="2"/>
  <c r="BH1106" i="2"/>
  <c r="BG1106" i="2"/>
  <c r="BF1106" i="2"/>
  <c r="T1106" i="2"/>
  <c r="R1106" i="2"/>
  <c r="P1106" i="2"/>
  <c r="BK1106" i="2"/>
  <c r="BK1102" i="2" s="1"/>
  <c r="J1106" i="2"/>
  <c r="BE1106" i="2"/>
  <c r="BI1103" i="2"/>
  <c r="BH1103" i="2"/>
  <c r="BG1103" i="2"/>
  <c r="BF1103" i="2"/>
  <c r="T1103" i="2"/>
  <c r="T1102" i="2"/>
  <c r="R1103" i="2"/>
  <c r="P1103" i="2"/>
  <c r="P1102" i="2" s="1"/>
  <c r="BK1103" i="2"/>
  <c r="J1102" i="2"/>
  <c r="J73" i="2" s="1"/>
  <c r="J1103" i="2"/>
  <c r="BE1103" i="2" s="1"/>
  <c r="BI1100" i="2"/>
  <c r="BH1100" i="2"/>
  <c r="BG1100" i="2"/>
  <c r="BF1100" i="2"/>
  <c r="T1100" i="2"/>
  <c r="R1100" i="2"/>
  <c r="P1100" i="2"/>
  <c r="BK1100" i="2"/>
  <c r="J1100" i="2"/>
  <c r="BE1100" i="2"/>
  <c r="BI1097" i="2"/>
  <c r="BH1097" i="2"/>
  <c r="BG1097" i="2"/>
  <c r="BF1097" i="2"/>
  <c r="T1097" i="2"/>
  <c r="R1097" i="2"/>
  <c r="P1097" i="2"/>
  <c r="BK1097" i="2"/>
  <c r="J1097" i="2"/>
  <c r="BE1097" i="2"/>
  <c r="BI1095" i="2"/>
  <c r="BH1095" i="2"/>
  <c r="BG1095" i="2"/>
  <c r="BF1095" i="2"/>
  <c r="T1095" i="2"/>
  <c r="R1095" i="2"/>
  <c r="P1095" i="2"/>
  <c r="BK1095" i="2"/>
  <c r="J1095" i="2"/>
  <c r="BE1095" i="2"/>
  <c r="BI1093" i="2"/>
  <c r="BH1093" i="2"/>
  <c r="BG1093" i="2"/>
  <c r="BF1093" i="2"/>
  <c r="T1093" i="2"/>
  <c r="R1093" i="2"/>
  <c r="P1093" i="2"/>
  <c r="BK1093" i="2"/>
  <c r="J1093" i="2"/>
  <c r="BE1093" i="2"/>
  <c r="BI1087" i="2"/>
  <c r="BH1087" i="2"/>
  <c r="BG1087" i="2"/>
  <c r="BF1087" i="2"/>
  <c r="T1087" i="2"/>
  <c r="R1087" i="2"/>
  <c r="P1087" i="2"/>
  <c r="BK1087" i="2"/>
  <c r="J1087" i="2"/>
  <c r="BE1087" i="2"/>
  <c r="BI1085" i="2"/>
  <c r="BH1085" i="2"/>
  <c r="BG1085" i="2"/>
  <c r="BF1085" i="2"/>
  <c r="T1085" i="2"/>
  <c r="R1085" i="2"/>
  <c r="P1085" i="2"/>
  <c r="BK1085" i="2"/>
  <c r="J1085" i="2"/>
  <c r="BE1085" i="2" s="1"/>
  <c r="BI1081" i="2"/>
  <c r="BH1081" i="2"/>
  <c r="BG1081" i="2"/>
  <c r="BF1081" i="2"/>
  <c r="T1081" i="2"/>
  <c r="R1081" i="2"/>
  <c r="P1081" i="2"/>
  <c r="BK1081" i="2"/>
  <c r="J1081" i="2"/>
  <c r="BE1081" i="2" s="1"/>
  <c r="BI1079" i="2"/>
  <c r="BH1079" i="2"/>
  <c r="BG1079" i="2"/>
  <c r="BF1079" i="2"/>
  <c r="T1079" i="2"/>
  <c r="R1079" i="2"/>
  <c r="P1079" i="2"/>
  <c r="BK1079" i="2"/>
  <c r="J1079" i="2"/>
  <c r="BE1079" i="2" s="1"/>
  <c r="BI1067" i="2"/>
  <c r="BH1067" i="2"/>
  <c r="BG1067" i="2"/>
  <c r="BF1067" i="2"/>
  <c r="T1067" i="2"/>
  <c r="R1067" i="2"/>
  <c r="P1067" i="2"/>
  <c r="BK1067" i="2"/>
  <c r="J1067" i="2"/>
  <c r="BE1067" i="2"/>
  <c r="BI1063" i="2"/>
  <c r="BH1063" i="2"/>
  <c r="BG1063" i="2"/>
  <c r="BF1063" i="2"/>
  <c r="T1063" i="2"/>
  <c r="R1063" i="2"/>
  <c r="P1063" i="2"/>
  <c r="BK1063" i="2"/>
  <c r="J1063" i="2"/>
  <c r="BE1063" i="2" s="1"/>
  <c r="BI1052" i="2"/>
  <c r="BH1052" i="2"/>
  <c r="BG1052" i="2"/>
  <c r="BF1052" i="2"/>
  <c r="T1052" i="2"/>
  <c r="R1052" i="2"/>
  <c r="P1052" i="2"/>
  <c r="BK1052" i="2"/>
  <c r="J1052" i="2"/>
  <c r="BE1052" i="2"/>
  <c r="BI1047" i="2"/>
  <c r="BH1047" i="2"/>
  <c r="BG1047" i="2"/>
  <c r="BF1047" i="2"/>
  <c r="T1047" i="2"/>
  <c r="R1047" i="2"/>
  <c r="P1047" i="2"/>
  <c r="BK1047" i="2"/>
  <c r="J1047" i="2"/>
  <c r="BE1047" i="2" s="1"/>
  <c r="BI1039" i="2"/>
  <c r="BH1039" i="2"/>
  <c r="BG1039" i="2"/>
  <c r="BF1039" i="2"/>
  <c r="T1039" i="2"/>
  <c r="R1039" i="2"/>
  <c r="P1039" i="2"/>
  <c r="BK1039" i="2"/>
  <c r="J1039" i="2"/>
  <c r="BE1039" i="2"/>
  <c r="BI1022" i="2"/>
  <c r="BH1022" i="2"/>
  <c r="BG1022" i="2"/>
  <c r="BF1022" i="2"/>
  <c r="T1022" i="2"/>
  <c r="R1022" i="2"/>
  <c r="P1022" i="2"/>
  <c r="BK1022" i="2"/>
  <c r="J1022" i="2"/>
  <c r="BE1022" i="2" s="1"/>
  <c r="BI1014" i="2"/>
  <c r="BH1014" i="2"/>
  <c r="BG1014" i="2"/>
  <c r="BF1014" i="2"/>
  <c r="T1014" i="2"/>
  <c r="R1014" i="2"/>
  <c r="P1014" i="2"/>
  <c r="BK1014" i="2"/>
  <c r="J1014" i="2"/>
  <c r="BE1014" i="2" s="1"/>
  <c r="BI1007" i="2"/>
  <c r="BH1007" i="2"/>
  <c r="BG1007" i="2"/>
  <c r="BF1007" i="2"/>
  <c r="T1007" i="2"/>
  <c r="R1007" i="2"/>
  <c r="P1007" i="2"/>
  <c r="BK1007" i="2"/>
  <c r="J1007" i="2"/>
  <c r="BE1007" i="2" s="1"/>
  <c r="BI999" i="2"/>
  <c r="BH999" i="2"/>
  <c r="BG999" i="2"/>
  <c r="BF999" i="2"/>
  <c r="T999" i="2"/>
  <c r="R999" i="2"/>
  <c r="P999" i="2"/>
  <c r="BK999" i="2"/>
  <c r="J999" i="2"/>
  <c r="BE999" i="2"/>
  <c r="BI979" i="2"/>
  <c r="BH979" i="2"/>
  <c r="BG979" i="2"/>
  <c r="BF979" i="2"/>
  <c r="T979" i="2"/>
  <c r="R979" i="2"/>
  <c r="P979" i="2"/>
  <c r="BK979" i="2"/>
  <c r="J979" i="2"/>
  <c r="BE979" i="2" s="1"/>
  <c r="BI972" i="2"/>
  <c r="BH972" i="2"/>
  <c r="BG972" i="2"/>
  <c r="BF972" i="2"/>
  <c r="T972" i="2"/>
  <c r="R972" i="2"/>
  <c r="R967" i="2" s="1"/>
  <c r="P972" i="2"/>
  <c r="BK972" i="2"/>
  <c r="J972" i="2"/>
  <c r="BE972" i="2"/>
  <c r="BI968" i="2"/>
  <c r="BH968" i="2"/>
  <c r="BG968" i="2"/>
  <c r="BF968" i="2"/>
  <c r="T968" i="2"/>
  <c r="T967" i="2" s="1"/>
  <c r="R968" i="2"/>
  <c r="P968" i="2"/>
  <c r="BK968" i="2"/>
  <c r="BK967" i="2" s="1"/>
  <c r="J967" i="2" s="1"/>
  <c r="J72" i="2" s="1"/>
  <c r="J968" i="2"/>
  <c r="BE968" i="2"/>
  <c r="BI966" i="2"/>
  <c r="BH966" i="2"/>
  <c r="BG966" i="2"/>
  <c r="BF966" i="2"/>
  <c r="T966" i="2"/>
  <c r="T965" i="2" s="1"/>
  <c r="R966" i="2"/>
  <c r="R965" i="2"/>
  <c r="P966" i="2"/>
  <c r="P965" i="2" s="1"/>
  <c r="BK966" i="2"/>
  <c r="BK965" i="2"/>
  <c r="J965" i="2" s="1"/>
  <c r="J71" i="2" s="1"/>
  <c r="J966" i="2"/>
  <c r="BE966" i="2"/>
  <c r="BI963" i="2"/>
  <c r="BH963" i="2"/>
  <c r="BG963" i="2"/>
  <c r="BF963" i="2"/>
  <c r="T963" i="2"/>
  <c r="R963" i="2"/>
  <c r="P963" i="2"/>
  <c r="BK963" i="2"/>
  <c r="J963" i="2"/>
  <c r="BE963" i="2" s="1"/>
  <c r="BI960" i="2"/>
  <c r="BH960" i="2"/>
  <c r="BG960" i="2"/>
  <c r="BF960" i="2"/>
  <c r="T960" i="2"/>
  <c r="R960" i="2"/>
  <c r="P960" i="2"/>
  <c r="BK960" i="2"/>
  <c r="J960" i="2"/>
  <c r="BE960" i="2"/>
  <c r="BI956" i="2"/>
  <c r="BH956" i="2"/>
  <c r="BG956" i="2"/>
  <c r="BF956" i="2"/>
  <c r="T956" i="2"/>
  <c r="R956" i="2"/>
  <c r="P956" i="2"/>
  <c r="BK956" i="2"/>
  <c r="BK924" i="2" s="1"/>
  <c r="J924" i="2" s="1"/>
  <c r="J70" i="2" s="1"/>
  <c r="J956" i="2"/>
  <c r="BE956" i="2" s="1"/>
  <c r="BI954" i="2"/>
  <c r="BH954" i="2"/>
  <c r="BG954" i="2"/>
  <c r="BF954" i="2"/>
  <c r="T954" i="2"/>
  <c r="R954" i="2"/>
  <c r="P954" i="2"/>
  <c r="BK954" i="2"/>
  <c r="J954" i="2"/>
  <c r="BE954" i="2"/>
  <c r="BI950" i="2"/>
  <c r="BH950" i="2"/>
  <c r="BG950" i="2"/>
  <c r="BF950" i="2"/>
  <c r="T950" i="2"/>
  <c r="R950" i="2"/>
  <c r="P950" i="2"/>
  <c r="BK950" i="2"/>
  <c r="J950" i="2"/>
  <c r="BE950" i="2" s="1"/>
  <c r="BI948" i="2"/>
  <c r="BH948" i="2"/>
  <c r="BG948" i="2"/>
  <c r="BF948" i="2"/>
  <c r="T948" i="2"/>
  <c r="R948" i="2"/>
  <c r="P948" i="2"/>
  <c r="BK948" i="2"/>
  <c r="J948" i="2"/>
  <c r="BE948" i="2"/>
  <c r="BI946" i="2"/>
  <c r="BH946" i="2"/>
  <c r="BG946" i="2"/>
  <c r="BF946" i="2"/>
  <c r="T946" i="2"/>
  <c r="R946" i="2"/>
  <c r="P946" i="2"/>
  <c r="BK946" i="2"/>
  <c r="J946" i="2"/>
  <c r="BE946" i="2"/>
  <c r="BI944" i="2"/>
  <c r="BH944" i="2"/>
  <c r="BG944" i="2"/>
  <c r="BF944" i="2"/>
  <c r="T944" i="2"/>
  <c r="R944" i="2"/>
  <c r="P944" i="2"/>
  <c r="BK944" i="2"/>
  <c r="J944" i="2"/>
  <c r="BE944" i="2"/>
  <c r="BI938" i="2"/>
  <c r="BH938" i="2"/>
  <c r="BG938" i="2"/>
  <c r="BF938" i="2"/>
  <c r="T938" i="2"/>
  <c r="R938" i="2"/>
  <c r="P938" i="2"/>
  <c r="BK938" i="2"/>
  <c r="J938" i="2"/>
  <c r="BE938" i="2"/>
  <c r="BI936" i="2"/>
  <c r="BH936" i="2"/>
  <c r="BG936" i="2"/>
  <c r="BF936" i="2"/>
  <c r="T936" i="2"/>
  <c r="R936" i="2"/>
  <c r="P936" i="2"/>
  <c r="BK936" i="2"/>
  <c r="J936" i="2"/>
  <c r="BE936" i="2"/>
  <c r="BI934" i="2"/>
  <c r="BH934" i="2"/>
  <c r="BG934" i="2"/>
  <c r="BF934" i="2"/>
  <c r="T934" i="2"/>
  <c r="R934" i="2"/>
  <c r="P934" i="2"/>
  <c r="BK934" i="2"/>
  <c r="J934" i="2"/>
  <c r="BE934" i="2" s="1"/>
  <c r="BI932" i="2"/>
  <c r="BH932" i="2"/>
  <c r="BG932" i="2"/>
  <c r="BF932" i="2"/>
  <c r="T932" i="2"/>
  <c r="R932" i="2"/>
  <c r="P932" i="2"/>
  <c r="BK932" i="2"/>
  <c r="J932" i="2"/>
  <c r="BE932" i="2" s="1"/>
  <c r="BI925" i="2"/>
  <c r="BH925" i="2"/>
  <c r="BG925" i="2"/>
  <c r="BF925" i="2"/>
  <c r="T925" i="2"/>
  <c r="R925" i="2"/>
  <c r="R924" i="2"/>
  <c r="P925" i="2"/>
  <c r="BK925" i="2"/>
  <c r="J925" i="2"/>
  <c r="BE925" i="2"/>
  <c r="BI922" i="2"/>
  <c r="BH922" i="2"/>
  <c r="BG922" i="2"/>
  <c r="BF922" i="2"/>
  <c r="T922" i="2"/>
  <c r="R922" i="2"/>
  <c r="P922" i="2"/>
  <c r="BK922" i="2"/>
  <c r="J922" i="2"/>
  <c r="BE922" i="2" s="1"/>
  <c r="BI920" i="2"/>
  <c r="BH920" i="2"/>
  <c r="BG920" i="2"/>
  <c r="BF920" i="2"/>
  <c r="T920" i="2"/>
  <c r="R920" i="2"/>
  <c r="P920" i="2"/>
  <c r="BK920" i="2"/>
  <c r="J920" i="2"/>
  <c r="BE920" i="2" s="1"/>
  <c r="BI916" i="2"/>
  <c r="BH916" i="2"/>
  <c r="BG916" i="2"/>
  <c r="BF916" i="2"/>
  <c r="T916" i="2"/>
  <c r="R916" i="2"/>
  <c r="P916" i="2"/>
  <c r="BK916" i="2"/>
  <c r="J916" i="2"/>
  <c r="BE916" i="2" s="1"/>
  <c r="BI914" i="2"/>
  <c r="BH914" i="2"/>
  <c r="BG914" i="2"/>
  <c r="BF914" i="2"/>
  <c r="T914" i="2"/>
  <c r="R914" i="2"/>
  <c r="P914" i="2"/>
  <c r="BK914" i="2"/>
  <c r="J914" i="2"/>
  <c r="BE914" i="2"/>
  <c r="BI910" i="2"/>
  <c r="BH910" i="2"/>
  <c r="BG910" i="2"/>
  <c r="BF910" i="2"/>
  <c r="T910" i="2"/>
  <c r="R910" i="2"/>
  <c r="P910" i="2"/>
  <c r="BK910" i="2"/>
  <c r="J910" i="2"/>
  <c r="BE910" i="2"/>
  <c r="BI908" i="2"/>
  <c r="BH908" i="2"/>
  <c r="BG908" i="2"/>
  <c r="BF908" i="2"/>
  <c r="T908" i="2"/>
  <c r="R908" i="2"/>
  <c r="P908" i="2"/>
  <c r="BK908" i="2"/>
  <c r="J908" i="2"/>
  <c r="BE908" i="2"/>
  <c r="BI904" i="2"/>
  <c r="BH904" i="2"/>
  <c r="BG904" i="2"/>
  <c r="BF904" i="2"/>
  <c r="T904" i="2"/>
  <c r="R904" i="2"/>
  <c r="P904" i="2"/>
  <c r="BK904" i="2"/>
  <c r="BK897" i="2" s="1"/>
  <c r="J897" i="2" s="1"/>
  <c r="J69" i="2" s="1"/>
  <c r="J904" i="2"/>
  <c r="BE904" i="2"/>
  <c r="BI902" i="2"/>
  <c r="BH902" i="2"/>
  <c r="BG902" i="2"/>
  <c r="BF902" i="2"/>
  <c r="T902" i="2"/>
  <c r="R902" i="2"/>
  <c r="R897" i="2" s="1"/>
  <c r="P902" i="2"/>
  <c r="BK902" i="2"/>
  <c r="J902" i="2"/>
  <c r="BE902" i="2"/>
  <c r="BI898" i="2"/>
  <c r="BH898" i="2"/>
  <c r="BG898" i="2"/>
  <c r="BF898" i="2"/>
  <c r="T898" i="2"/>
  <c r="R898" i="2"/>
  <c r="P898" i="2"/>
  <c r="BK898" i="2"/>
  <c r="J898" i="2"/>
  <c r="BE898" i="2"/>
  <c r="BI895" i="2"/>
  <c r="BH895" i="2"/>
  <c r="BG895" i="2"/>
  <c r="BF895" i="2"/>
  <c r="T895" i="2"/>
  <c r="R895" i="2"/>
  <c r="P895" i="2"/>
  <c r="BK895" i="2"/>
  <c r="J895" i="2"/>
  <c r="BE895" i="2"/>
  <c r="BI891" i="2"/>
  <c r="BH891" i="2"/>
  <c r="BG891" i="2"/>
  <c r="BF891" i="2"/>
  <c r="T891" i="2"/>
  <c r="R891" i="2"/>
  <c r="P891" i="2"/>
  <c r="BK891" i="2"/>
  <c r="J891" i="2"/>
  <c r="BE891" i="2" s="1"/>
  <c r="BI889" i="2"/>
  <c r="BH889" i="2"/>
  <c r="BG889" i="2"/>
  <c r="BF889" i="2"/>
  <c r="T889" i="2"/>
  <c r="R889" i="2"/>
  <c r="P889" i="2"/>
  <c r="BK889" i="2"/>
  <c r="J889" i="2"/>
  <c r="BE889" i="2"/>
  <c r="BI887" i="2"/>
  <c r="BH887" i="2"/>
  <c r="BG887" i="2"/>
  <c r="BF887" i="2"/>
  <c r="T887" i="2"/>
  <c r="R887" i="2"/>
  <c r="P887" i="2"/>
  <c r="BK887" i="2"/>
  <c r="J887" i="2"/>
  <c r="BE887" i="2" s="1"/>
  <c r="BI883" i="2"/>
  <c r="BH883" i="2"/>
  <c r="BG883" i="2"/>
  <c r="BF883" i="2"/>
  <c r="T883" i="2"/>
  <c r="R883" i="2"/>
  <c r="P883" i="2"/>
  <c r="BK883" i="2"/>
  <c r="J883" i="2"/>
  <c r="BE883" i="2"/>
  <c r="BI881" i="2"/>
  <c r="BH881" i="2"/>
  <c r="BG881" i="2"/>
  <c r="BF881" i="2"/>
  <c r="T881" i="2"/>
  <c r="R881" i="2"/>
  <c r="P881" i="2"/>
  <c r="BK881" i="2"/>
  <c r="J881" i="2"/>
  <c r="BE881" i="2" s="1"/>
  <c r="BI879" i="2"/>
  <c r="BH879" i="2"/>
  <c r="BG879" i="2"/>
  <c r="BF879" i="2"/>
  <c r="T879" i="2"/>
  <c r="R879" i="2"/>
  <c r="P879" i="2"/>
  <c r="BK879" i="2"/>
  <c r="J879" i="2"/>
  <c r="BE879" i="2" s="1"/>
  <c r="BI875" i="2"/>
  <c r="BH875" i="2"/>
  <c r="BG875" i="2"/>
  <c r="BF875" i="2"/>
  <c r="T875" i="2"/>
  <c r="R875" i="2"/>
  <c r="R851" i="2" s="1"/>
  <c r="P875" i="2"/>
  <c r="BK875" i="2"/>
  <c r="J875" i="2"/>
  <c r="BE875" i="2"/>
  <c r="BI871" i="2"/>
  <c r="BH871" i="2"/>
  <c r="BG871" i="2"/>
  <c r="BF871" i="2"/>
  <c r="T871" i="2"/>
  <c r="R871" i="2"/>
  <c r="P871" i="2"/>
  <c r="BK871" i="2"/>
  <c r="J871" i="2"/>
  <c r="BE871" i="2" s="1"/>
  <c r="BI867" i="2"/>
  <c r="BH867" i="2"/>
  <c r="BG867" i="2"/>
  <c r="BF867" i="2"/>
  <c r="T867" i="2"/>
  <c r="R867" i="2"/>
  <c r="P867" i="2"/>
  <c r="BK867" i="2"/>
  <c r="J867" i="2"/>
  <c r="BE867" i="2"/>
  <c r="BI865" i="2"/>
  <c r="BH865" i="2"/>
  <c r="BG865" i="2"/>
  <c r="BF865" i="2"/>
  <c r="T865" i="2"/>
  <c r="R865" i="2"/>
  <c r="P865" i="2"/>
  <c r="BK865" i="2"/>
  <c r="J865" i="2"/>
  <c r="BE865" i="2" s="1"/>
  <c r="BI861" i="2"/>
  <c r="BH861" i="2"/>
  <c r="BG861" i="2"/>
  <c r="BF861" i="2"/>
  <c r="T861" i="2"/>
  <c r="R861" i="2"/>
  <c r="P861" i="2"/>
  <c r="BK861" i="2"/>
  <c r="J861" i="2"/>
  <c r="BE861" i="2"/>
  <c r="BI859" i="2"/>
  <c r="BH859" i="2"/>
  <c r="BG859" i="2"/>
  <c r="BF859" i="2"/>
  <c r="T859" i="2"/>
  <c r="R859" i="2"/>
  <c r="P859" i="2"/>
  <c r="BK859" i="2"/>
  <c r="J859" i="2"/>
  <c r="BE859" i="2" s="1"/>
  <c r="BI852" i="2"/>
  <c r="BH852" i="2"/>
  <c r="BG852" i="2"/>
  <c r="BF852" i="2"/>
  <c r="T852" i="2"/>
  <c r="T851" i="2" s="1"/>
  <c r="R852" i="2"/>
  <c r="P852" i="2"/>
  <c r="BK852" i="2"/>
  <c r="J852" i="2"/>
  <c r="BE852" i="2" s="1"/>
  <c r="BI848" i="2"/>
  <c r="BH848" i="2"/>
  <c r="BG848" i="2"/>
  <c r="BF848" i="2"/>
  <c r="T848" i="2"/>
  <c r="T847" i="2" s="1"/>
  <c r="R848" i="2"/>
  <c r="R847" i="2"/>
  <c r="P848" i="2"/>
  <c r="P847" i="2" s="1"/>
  <c r="BK848" i="2"/>
  <c r="BK847" i="2"/>
  <c r="J847" i="2" s="1"/>
  <c r="J66" i="2" s="1"/>
  <c r="J848" i="2"/>
  <c r="BE848" i="2"/>
  <c r="BI845" i="2"/>
  <c r="BH845" i="2"/>
  <c r="BG845" i="2"/>
  <c r="BF845" i="2"/>
  <c r="T845" i="2"/>
  <c r="R845" i="2"/>
  <c r="P845" i="2"/>
  <c r="BK845" i="2"/>
  <c r="J845" i="2"/>
  <c r="BE845" i="2" s="1"/>
  <c r="BI843" i="2"/>
  <c r="BH843" i="2"/>
  <c r="BG843" i="2"/>
  <c r="BF843" i="2"/>
  <c r="T843" i="2"/>
  <c r="R843" i="2"/>
  <c r="P843" i="2"/>
  <c r="BK843" i="2"/>
  <c r="J843" i="2"/>
  <c r="BE843" i="2"/>
  <c r="BI840" i="2"/>
  <c r="BH840" i="2"/>
  <c r="BG840" i="2"/>
  <c r="BF840" i="2"/>
  <c r="T840" i="2"/>
  <c r="R840" i="2"/>
  <c r="P840" i="2"/>
  <c r="P837" i="2" s="1"/>
  <c r="BK840" i="2"/>
  <c r="J840" i="2"/>
  <c r="BE840" i="2" s="1"/>
  <c r="BI838" i="2"/>
  <c r="BH838" i="2"/>
  <c r="BG838" i="2"/>
  <c r="BF838" i="2"/>
  <c r="T838" i="2"/>
  <c r="T837" i="2"/>
  <c r="R838" i="2"/>
  <c r="R837" i="2" s="1"/>
  <c r="P838" i="2"/>
  <c r="BK838" i="2"/>
  <c r="J838" i="2"/>
  <c r="BE838" i="2" s="1"/>
  <c r="BI832" i="2"/>
  <c r="BH832" i="2"/>
  <c r="BG832" i="2"/>
  <c r="BF832" i="2"/>
  <c r="T832" i="2"/>
  <c r="R832" i="2"/>
  <c r="P832" i="2"/>
  <c r="BK832" i="2"/>
  <c r="J832" i="2"/>
  <c r="BE832" i="2"/>
  <c r="BI827" i="2"/>
  <c r="BH827" i="2"/>
  <c r="BG827" i="2"/>
  <c r="BF827" i="2"/>
  <c r="T827" i="2"/>
  <c r="R827" i="2"/>
  <c r="P827" i="2"/>
  <c r="BK827" i="2"/>
  <c r="J827" i="2"/>
  <c r="BE827" i="2" s="1"/>
  <c r="BI822" i="2"/>
  <c r="BH822" i="2"/>
  <c r="BG822" i="2"/>
  <c r="BF822" i="2"/>
  <c r="T822" i="2"/>
  <c r="R822" i="2"/>
  <c r="P822" i="2"/>
  <c r="BK822" i="2"/>
  <c r="J822" i="2"/>
  <c r="BE822" i="2"/>
  <c r="BI818" i="2"/>
  <c r="BH818" i="2"/>
  <c r="BG818" i="2"/>
  <c r="BF818" i="2"/>
  <c r="T818" i="2"/>
  <c r="R818" i="2"/>
  <c r="P818" i="2"/>
  <c r="BK818" i="2"/>
  <c r="J818" i="2"/>
  <c r="BE818" i="2" s="1"/>
  <c r="BI814" i="2"/>
  <c r="BH814" i="2"/>
  <c r="BG814" i="2"/>
  <c r="BF814" i="2"/>
  <c r="T814" i="2"/>
  <c r="R814" i="2"/>
  <c r="P814" i="2"/>
  <c r="BK814" i="2"/>
  <c r="J814" i="2"/>
  <c r="BE814" i="2" s="1"/>
  <c r="BI807" i="2"/>
  <c r="BH807" i="2"/>
  <c r="BG807" i="2"/>
  <c r="BF807" i="2"/>
  <c r="T807" i="2"/>
  <c r="R807" i="2"/>
  <c r="P807" i="2"/>
  <c r="BK807" i="2"/>
  <c r="J807" i="2"/>
  <c r="BE807" i="2" s="1"/>
  <c r="BI803" i="2"/>
  <c r="BH803" i="2"/>
  <c r="BG803" i="2"/>
  <c r="BF803" i="2"/>
  <c r="T803" i="2"/>
  <c r="R803" i="2"/>
  <c r="P803" i="2"/>
  <c r="BK803" i="2"/>
  <c r="J803" i="2"/>
  <c r="BE803" i="2"/>
  <c r="BI799" i="2"/>
  <c r="BH799" i="2"/>
  <c r="BG799" i="2"/>
  <c r="BF799" i="2"/>
  <c r="T799" i="2"/>
  <c r="R799" i="2"/>
  <c r="P799" i="2"/>
  <c r="BK799" i="2"/>
  <c r="J799" i="2"/>
  <c r="BE799" i="2" s="1"/>
  <c r="BI790" i="2"/>
  <c r="BH790" i="2"/>
  <c r="BG790" i="2"/>
  <c r="BF790" i="2"/>
  <c r="T790" i="2"/>
  <c r="R790" i="2"/>
  <c r="P790" i="2"/>
  <c r="BK790" i="2"/>
  <c r="J790" i="2"/>
  <c r="BE790" i="2"/>
  <c r="BI787" i="2"/>
  <c r="BH787" i="2"/>
  <c r="BG787" i="2"/>
  <c r="BF787" i="2"/>
  <c r="T787" i="2"/>
  <c r="R787" i="2"/>
  <c r="P787" i="2"/>
  <c r="BK787" i="2"/>
  <c r="J787" i="2"/>
  <c r="BE787" i="2" s="1"/>
  <c r="BI773" i="2"/>
  <c r="BH773" i="2"/>
  <c r="BG773" i="2"/>
  <c r="BF773" i="2"/>
  <c r="T773" i="2"/>
  <c r="R773" i="2"/>
  <c r="P773" i="2"/>
  <c r="BK773" i="2"/>
  <c r="J773" i="2"/>
  <c r="BE773" i="2"/>
  <c r="BI768" i="2"/>
  <c r="BH768" i="2"/>
  <c r="BG768" i="2"/>
  <c r="BF768" i="2"/>
  <c r="T768" i="2"/>
  <c r="R768" i="2"/>
  <c r="P768" i="2"/>
  <c r="BK768" i="2"/>
  <c r="J768" i="2"/>
  <c r="BE768" i="2" s="1"/>
  <c r="BI766" i="2"/>
  <c r="BH766" i="2"/>
  <c r="BG766" i="2"/>
  <c r="BF766" i="2"/>
  <c r="T766" i="2"/>
  <c r="R766" i="2"/>
  <c r="P766" i="2"/>
  <c r="BK766" i="2"/>
  <c r="J766" i="2"/>
  <c r="BE766" i="2" s="1"/>
  <c r="BI764" i="2"/>
  <c r="BH764" i="2"/>
  <c r="BG764" i="2"/>
  <c r="BF764" i="2"/>
  <c r="T764" i="2"/>
  <c r="R764" i="2"/>
  <c r="P764" i="2"/>
  <c r="BK764" i="2"/>
  <c r="J764" i="2"/>
  <c r="BE764" i="2" s="1"/>
  <c r="BI762" i="2"/>
  <c r="BH762" i="2"/>
  <c r="BG762" i="2"/>
  <c r="BF762" i="2"/>
  <c r="T762" i="2"/>
  <c r="R762" i="2"/>
  <c r="P762" i="2"/>
  <c r="BK762" i="2"/>
  <c r="J762" i="2"/>
  <c r="BE762" i="2"/>
  <c r="BI760" i="2"/>
  <c r="BH760" i="2"/>
  <c r="BG760" i="2"/>
  <c r="BF760" i="2"/>
  <c r="T760" i="2"/>
  <c r="R760" i="2"/>
  <c r="P760" i="2"/>
  <c r="BK760" i="2"/>
  <c r="J760" i="2"/>
  <c r="BE760" i="2" s="1"/>
  <c r="BI759" i="2"/>
  <c r="BH759" i="2"/>
  <c r="BG759" i="2"/>
  <c r="BF759" i="2"/>
  <c r="T759" i="2"/>
  <c r="R759" i="2"/>
  <c r="P759" i="2"/>
  <c r="BK759" i="2"/>
  <c r="J759" i="2"/>
  <c r="BE759" i="2"/>
  <c r="BI756" i="2"/>
  <c r="BH756" i="2"/>
  <c r="BG756" i="2"/>
  <c r="BF756" i="2"/>
  <c r="T756" i="2"/>
  <c r="R756" i="2"/>
  <c r="P756" i="2"/>
  <c r="BK756" i="2"/>
  <c r="J756" i="2"/>
  <c r="BE756" i="2" s="1"/>
  <c r="BI754" i="2"/>
  <c r="BH754" i="2"/>
  <c r="BG754" i="2"/>
  <c r="BF754" i="2"/>
  <c r="T754" i="2"/>
  <c r="R754" i="2"/>
  <c r="P754" i="2"/>
  <c r="BK754" i="2"/>
  <c r="J754" i="2"/>
  <c r="BE754" i="2"/>
  <c r="BI752" i="2"/>
  <c r="BH752" i="2"/>
  <c r="BG752" i="2"/>
  <c r="BF752" i="2"/>
  <c r="T752" i="2"/>
  <c r="R752" i="2"/>
  <c r="P752" i="2"/>
  <c r="BK752" i="2"/>
  <c r="J752" i="2"/>
  <c r="BE752" i="2" s="1"/>
  <c r="BI750" i="2"/>
  <c r="BH750" i="2"/>
  <c r="BG750" i="2"/>
  <c r="BF750" i="2"/>
  <c r="T750" i="2"/>
  <c r="R750" i="2"/>
  <c r="P750" i="2"/>
  <c r="BK750" i="2"/>
  <c r="J750" i="2"/>
  <c r="BE750" i="2" s="1"/>
  <c r="BI748" i="2"/>
  <c r="BH748" i="2"/>
  <c r="BG748" i="2"/>
  <c r="BF748" i="2"/>
  <c r="T748" i="2"/>
  <c r="R748" i="2"/>
  <c r="P748" i="2"/>
  <c r="BK748" i="2"/>
  <c r="J748" i="2"/>
  <c r="BE748" i="2" s="1"/>
  <c r="BI746" i="2"/>
  <c r="BH746" i="2"/>
  <c r="BG746" i="2"/>
  <c r="BF746" i="2"/>
  <c r="T746" i="2"/>
  <c r="R746" i="2"/>
  <c r="P746" i="2"/>
  <c r="BK746" i="2"/>
  <c r="J746" i="2"/>
  <c r="BE746" i="2"/>
  <c r="BI744" i="2"/>
  <c r="BH744" i="2"/>
  <c r="BG744" i="2"/>
  <c r="BF744" i="2"/>
  <c r="T744" i="2"/>
  <c r="R744" i="2"/>
  <c r="P744" i="2"/>
  <c r="BK744" i="2"/>
  <c r="J744" i="2"/>
  <c r="BE744" i="2" s="1"/>
  <c r="BI742" i="2"/>
  <c r="BH742" i="2"/>
  <c r="BG742" i="2"/>
  <c r="BF742" i="2"/>
  <c r="T742" i="2"/>
  <c r="R742" i="2"/>
  <c r="P742" i="2"/>
  <c r="BK742" i="2"/>
  <c r="J742" i="2"/>
  <c r="BE742" i="2"/>
  <c r="BI740" i="2"/>
  <c r="BH740" i="2"/>
  <c r="BG740" i="2"/>
  <c r="BF740" i="2"/>
  <c r="T740" i="2"/>
  <c r="R740" i="2"/>
  <c r="P740" i="2"/>
  <c r="BK740" i="2"/>
  <c r="J740" i="2"/>
  <c r="BE740" i="2" s="1"/>
  <c r="BI738" i="2"/>
  <c r="BH738" i="2"/>
  <c r="BG738" i="2"/>
  <c r="BF738" i="2"/>
  <c r="T738" i="2"/>
  <c r="R738" i="2"/>
  <c r="P738" i="2"/>
  <c r="BK738" i="2"/>
  <c r="J738" i="2"/>
  <c r="BE738" i="2"/>
  <c r="BI736" i="2"/>
  <c r="BH736" i="2"/>
  <c r="BG736" i="2"/>
  <c r="BF736" i="2"/>
  <c r="T736" i="2"/>
  <c r="R736" i="2"/>
  <c r="P736" i="2"/>
  <c r="BK736" i="2"/>
  <c r="J736" i="2"/>
  <c r="BE736" i="2" s="1"/>
  <c r="BI735" i="2"/>
  <c r="BH735" i="2"/>
  <c r="BG735" i="2"/>
  <c r="BF735" i="2"/>
  <c r="T735" i="2"/>
  <c r="R735" i="2"/>
  <c r="P735" i="2"/>
  <c r="BK735" i="2"/>
  <c r="J735" i="2"/>
  <c r="BE735" i="2" s="1"/>
  <c r="BI734" i="2"/>
  <c r="BH734" i="2"/>
  <c r="BG734" i="2"/>
  <c r="BF734" i="2"/>
  <c r="T734" i="2"/>
  <c r="R734" i="2"/>
  <c r="P734" i="2"/>
  <c r="BK734" i="2"/>
  <c r="J734" i="2"/>
  <c r="BE734" i="2" s="1"/>
  <c r="BI733" i="2"/>
  <c r="BH733" i="2"/>
  <c r="BG733" i="2"/>
  <c r="BF733" i="2"/>
  <c r="T733" i="2"/>
  <c r="R733" i="2"/>
  <c r="P733" i="2"/>
  <c r="BK733" i="2"/>
  <c r="J733" i="2"/>
  <c r="BE733" i="2"/>
  <c r="BI731" i="2"/>
  <c r="BH731" i="2"/>
  <c r="BG731" i="2"/>
  <c r="BF731" i="2"/>
  <c r="T731" i="2"/>
  <c r="R731" i="2"/>
  <c r="P731" i="2"/>
  <c r="BK731" i="2"/>
  <c r="J731" i="2"/>
  <c r="BE731" i="2" s="1"/>
  <c r="BI728" i="2"/>
  <c r="BH728" i="2"/>
  <c r="BG728" i="2"/>
  <c r="BF728" i="2"/>
  <c r="T728" i="2"/>
  <c r="R728" i="2"/>
  <c r="R725" i="2" s="1"/>
  <c r="P728" i="2"/>
  <c r="BK728" i="2"/>
  <c r="J728" i="2"/>
  <c r="BE728" i="2"/>
  <c r="BI726" i="2"/>
  <c r="BH726" i="2"/>
  <c r="BG726" i="2"/>
  <c r="BF726" i="2"/>
  <c r="T726" i="2"/>
  <c r="T725" i="2" s="1"/>
  <c r="R726" i="2"/>
  <c r="P726" i="2"/>
  <c r="BK726" i="2"/>
  <c r="BK725" i="2" s="1"/>
  <c r="J725" i="2" s="1"/>
  <c r="J64" i="2" s="1"/>
  <c r="J726" i="2"/>
  <c r="BE726" i="2"/>
  <c r="BI721" i="2"/>
  <c r="BH721" i="2"/>
  <c r="BG721" i="2"/>
  <c r="BF721" i="2"/>
  <c r="T721" i="2"/>
  <c r="R721" i="2"/>
  <c r="P721" i="2"/>
  <c r="BK721" i="2"/>
  <c r="J721" i="2"/>
  <c r="BE721" i="2" s="1"/>
  <c r="BI717" i="2"/>
  <c r="BH717" i="2"/>
  <c r="BG717" i="2"/>
  <c r="BF717" i="2"/>
  <c r="T717" i="2"/>
  <c r="R717" i="2"/>
  <c r="P717" i="2"/>
  <c r="BK717" i="2"/>
  <c r="J717" i="2"/>
  <c r="BE717" i="2"/>
  <c r="BI711" i="2"/>
  <c r="BH711" i="2"/>
  <c r="BG711" i="2"/>
  <c r="BF711" i="2"/>
  <c r="T711" i="2"/>
  <c r="R711" i="2"/>
  <c r="P711" i="2"/>
  <c r="BK711" i="2"/>
  <c r="J711" i="2"/>
  <c r="BE711" i="2" s="1"/>
  <c r="BI707" i="2"/>
  <c r="BH707" i="2"/>
  <c r="BG707" i="2"/>
  <c r="BF707" i="2"/>
  <c r="T707" i="2"/>
  <c r="R707" i="2"/>
  <c r="P707" i="2"/>
  <c r="BK707" i="2"/>
  <c r="J707" i="2"/>
  <c r="BE707" i="2"/>
  <c r="BI703" i="2"/>
  <c r="BH703" i="2"/>
  <c r="BG703" i="2"/>
  <c r="BF703" i="2"/>
  <c r="T703" i="2"/>
  <c r="R703" i="2"/>
  <c r="P703" i="2"/>
  <c r="BK703" i="2"/>
  <c r="J703" i="2"/>
  <c r="BE703" i="2" s="1"/>
  <c r="BI699" i="2"/>
  <c r="BH699" i="2"/>
  <c r="BG699" i="2"/>
  <c r="BF699" i="2"/>
  <c r="T699" i="2"/>
  <c r="R699" i="2"/>
  <c r="P699" i="2"/>
  <c r="BK699" i="2"/>
  <c r="J699" i="2"/>
  <c r="BE699" i="2" s="1"/>
  <c r="BI696" i="2"/>
  <c r="BH696" i="2"/>
  <c r="BG696" i="2"/>
  <c r="BF696" i="2"/>
  <c r="T696" i="2"/>
  <c r="R696" i="2"/>
  <c r="P696" i="2"/>
  <c r="BK696" i="2"/>
  <c r="J696" i="2"/>
  <c r="BE696" i="2" s="1"/>
  <c r="BI694" i="2"/>
  <c r="BH694" i="2"/>
  <c r="BG694" i="2"/>
  <c r="BF694" i="2"/>
  <c r="T694" i="2"/>
  <c r="R694" i="2"/>
  <c r="P694" i="2"/>
  <c r="BK694" i="2"/>
  <c r="J694" i="2"/>
  <c r="BE694" i="2"/>
  <c r="BI690" i="2"/>
  <c r="BH690" i="2"/>
  <c r="BG690" i="2"/>
  <c r="BF690" i="2"/>
  <c r="T690" i="2"/>
  <c r="R690" i="2"/>
  <c r="P690" i="2"/>
  <c r="BK690" i="2"/>
  <c r="J690" i="2"/>
  <c r="BE690" i="2" s="1"/>
  <c r="BI685" i="2"/>
  <c r="BH685" i="2"/>
  <c r="BG685" i="2"/>
  <c r="BF685" i="2"/>
  <c r="T685" i="2"/>
  <c r="R685" i="2"/>
  <c r="P685" i="2"/>
  <c r="BK685" i="2"/>
  <c r="J685" i="2"/>
  <c r="BE685" i="2"/>
  <c r="BI681" i="2"/>
  <c r="BH681" i="2"/>
  <c r="BG681" i="2"/>
  <c r="BF681" i="2"/>
  <c r="T681" i="2"/>
  <c r="R681" i="2"/>
  <c r="P681" i="2"/>
  <c r="BK681" i="2"/>
  <c r="J681" i="2"/>
  <c r="BE681" i="2" s="1"/>
  <c r="BI678" i="2"/>
  <c r="BH678" i="2"/>
  <c r="BG678" i="2"/>
  <c r="BF678" i="2"/>
  <c r="T678" i="2"/>
  <c r="R678" i="2"/>
  <c r="P678" i="2"/>
  <c r="BK678" i="2"/>
  <c r="J678" i="2"/>
  <c r="BE678" i="2"/>
  <c r="BI674" i="2"/>
  <c r="BH674" i="2"/>
  <c r="BG674" i="2"/>
  <c r="BF674" i="2"/>
  <c r="T674" i="2"/>
  <c r="R674" i="2"/>
  <c r="P674" i="2"/>
  <c r="BK674" i="2"/>
  <c r="J674" i="2"/>
  <c r="BE674" i="2" s="1"/>
  <c r="BI673" i="2"/>
  <c r="BH673" i="2"/>
  <c r="BG673" i="2"/>
  <c r="BF673" i="2"/>
  <c r="T673" i="2"/>
  <c r="R673" i="2"/>
  <c r="P673" i="2"/>
  <c r="BK673" i="2"/>
  <c r="J673" i="2"/>
  <c r="BE673" i="2" s="1"/>
  <c r="BI671" i="2"/>
  <c r="BH671" i="2"/>
  <c r="BG671" i="2"/>
  <c r="BF671" i="2"/>
  <c r="T671" i="2"/>
  <c r="R671" i="2"/>
  <c r="P671" i="2"/>
  <c r="BK671" i="2"/>
  <c r="J671" i="2"/>
  <c r="BE671" i="2" s="1"/>
  <c r="BI666" i="2"/>
  <c r="BH666" i="2"/>
  <c r="BG666" i="2"/>
  <c r="BF666" i="2"/>
  <c r="T666" i="2"/>
  <c r="R666" i="2"/>
  <c r="P666" i="2"/>
  <c r="BK666" i="2"/>
  <c r="J666" i="2"/>
  <c r="BE666" i="2"/>
  <c r="BI664" i="2"/>
  <c r="BH664" i="2"/>
  <c r="BG664" i="2"/>
  <c r="BF664" i="2"/>
  <c r="T664" i="2"/>
  <c r="R664" i="2"/>
  <c r="P664" i="2"/>
  <c r="BK664" i="2"/>
  <c r="J664" i="2"/>
  <c r="BE664" i="2" s="1"/>
  <c r="BI662" i="2"/>
  <c r="BH662" i="2"/>
  <c r="BG662" i="2"/>
  <c r="BF662" i="2"/>
  <c r="T662" i="2"/>
  <c r="R662" i="2"/>
  <c r="P662" i="2"/>
  <c r="BK662" i="2"/>
  <c r="J662" i="2"/>
  <c r="BE662" i="2"/>
  <c r="BI660" i="2"/>
  <c r="BH660" i="2"/>
  <c r="BG660" i="2"/>
  <c r="BF660" i="2"/>
  <c r="T660" i="2"/>
  <c r="R660" i="2"/>
  <c r="P660" i="2"/>
  <c r="BK660" i="2"/>
  <c r="J660" i="2"/>
  <c r="BE660" i="2" s="1"/>
  <c r="BI658" i="2"/>
  <c r="BH658" i="2"/>
  <c r="BG658" i="2"/>
  <c r="BF658" i="2"/>
  <c r="T658" i="2"/>
  <c r="R658" i="2"/>
  <c r="P658" i="2"/>
  <c r="BK658" i="2"/>
  <c r="J658" i="2"/>
  <c r="BE658" i="2"/>
  <c r="BI657" i="2"/>
  <c r="BH657" i="2"/>
  <c r="BG657" i="2"/>
  <c r="BF657" i="2"/>
  <c r="T657" i="2"/>
  <c r="R657" i="2"/>
  <c r="P657" i="2"/>
  <c r="BK657" i="2"/>
  <c r="J657" i="2"/>
  <c r="BE657" i="2" s="1"/>
  <c r="BI655" i="2"/>
  <c r="BH655" i="2"/>
  <c r="BG655" i="2"/>
  <c r="BF655" i="2"/>
  <c r="T655" i="2"/>
  <c r="R655" i="2"/>
  <c r="P655" i="2"/>
  <c r="BK655" i="2"/>
  <c r="J655" i="2"/>
  <c r="BE655" i="2" s="1"/>
  <c r="BI651" i="2"/>
  <c r="BH651" i="2"/>
  <c r="BG651" i="2"/>
  <c r="BF651" i="2"/>
  <c r="T651" i="2"/>
  <c r="R651" i="2"/>
  <c r="P651" i="2"/>
  <c r="BK651" i="2"/>
  <c r="J651" i="2"/>
  <c r="BE651" i="2" s="1"/>
  <c r="BI640" i="2"/>
  <c r="BH640" i="2"/>
  <c r="BG640" i="2"/>
  <c r="BF640" i="2"/>
  <c r="T640" i="2"/>
  <c r="T620" i="2" s="1"/>
  <c r="R640" i="2"/>
  <c r="P640" i="2"/>
  <c r="BK640" i="2"/>
  <c r="J640" i="2"/>
  <c r="BE640" i="2"/>
  <c r="BI636" i="2"/>
  <c r="BH636" i="2"/>
  <c r="BG636" i="2"/>
  <c r="BF636" i="2"/>
  <c r="T636" i="2"/>
  <c r="R636" i="2"/>
  <c r="P636" i="2"/>
  <c r="BK636" i="2"/>
  <c r="J636" i="2"/>
  <c r="BE636" i="2" s="1"/>
  <c r="BI632" i="2"/>
  <c r="BH632" i="2"/>
  <c r="BG632" i="2"/>
  <c r="BF632" i="2"/>
  <c r="T632" i="2"/>
  <c r="R632" i="2"/>
  <c r="P632" i="2"/>
  <c r="BK632" i="2"/>
  <c r="J632" i="2"/>
  <c r="BE632" i="2"/>
  <c r="BI622" i="2"/>
  <c r="BH622" i="2"/>
  <c r="BG622" i="2"/>
  <c r="BF622" i="2"/>
  <c r="T622" i="2"/>
  <c r="R622" i="2"/>
  <c r="P622" i="2"/>
  <c r="BK622" i="2"/>
  <c r="J622" i="2"/>
  <c r="BE622" i="2" s="1"/>
  <c r="BI621" i="2"/>
  <c r="BH621" i="2"/>
  <c r="BG621" i="2"/>
  <c r="BF621" i="2"/>
  <c r="T621" i="2"/>
  <c r="R621" i="2"/>
  <c r="P621" i="2"/>
  <c r="P620" i="2" s="1"/>
  <c r="BK621" i="2"/>
  <c r="J621" i="2"/>
  <c r="BE621" i="2" s="1"/>
  <c r="BI618" i="2"/>
  <c r="BH618" i="2"/>
  <c r="BG618" i="2"/>
  <c r="BF618" i="2"/>
  <c r="T618" i="2"/>
  <c r="R618" i="2"/>
  <c r="P618" i="2"/>
  <c r="BK618" i="2"/>
  <c r="J618" i="2"/>
  <c r="BE618" i="2"/>
  <c r="BI617" i="2"/>
  <c r="BH617" i="2"/>
  <c r="BG617" i="2"/>
  <c r="BF617" i="2"/>
  <c r="T617" i="2"/>
  <c r="R617" i="2"/>
  <c r="P617" i="2"/>
  <c r="BK617" i="2"/>
  <c r="J617" i="2"/>
  <c r="BE617" i="2" s="1"/>
  <c r="BI613" i="2"/>
  <c r="BH613" i="2"/>
  <c r="BG613" i="2"/>
  <c r="BF613" i="2"/>
  <c r="T613" i="2"/>
  <c r="R613" i="2"/>
  <c r="P613" i="2"/>
  <c r="BK613" i="2"/>
  <c r="J613" i="2"/>
  <c r="BE613" i="2" s="1"/>
  <c r="BI609" i="2"/>
  <c r="BH609" i="2"/>
  <c r="BG609" i="2"/>
  <c r="BF609" i="2"/>
  <c r="T609" i="2"/>
  <c r="R609" i="2"/>
  <c r="R608" i="2"/>
  <c r="P609" i="2"/>
  <c r="BK609" i="2"/>
  <c r="BK608" i="2"/>
  <c r="J608" i="2"/>
  <c r="J62" i="2" s="1"/>
  <c r="J609" i="2"/>
  <c r="BE609" i="2"/>
  <c r="BI605" i="2"/>
  <c r="BH605" i="2"/>
  <c r="BG605" i="2"/>
  <c r="BF605" i="2"/>
  <c r="T605" i="2"/>
  <c r="R605" i="2"/>
  <c r="P605" i="2"/>
  <c r="BK605" i="2"/>
  <c r="J605" i="2"/>
  <c r="BE605" i="2" s="1"/>
  <c r="BI604" i="2"/>
  <c r="BH604" i="2"/>
  <c r="BG604" i="2"/>
  <c r="BF604" i="2"/>
  <c r="T604" i="2"/>
  <c r="R604" i="2"/>
  <c r="P604" i="2"/>
  <c r="BK604" i="2"/>
  <c r="J604" i="2"/>
  <c r="BE604" i="2"/>
  <c r="BI603" i="2"/>
  <c r="BH603" i="2"/>
  <c r="BG603" i="2"/>
  <c r="BF603" i="2"/>
  <c r="T603" i="2"/>
  <c r="R603" i="2"/>
  <c r="P603" i="2"/>
  <c r="BK603" i="2"/>
  <c r="J603" i="2"/>
  <c r="BE603" i="2" s="1"/>
  <c r="BI600" i="2"/>
  <c r="BH600" i="2"/>
  <c r="BG600" i="2"/>
  <c r="BF600" i="2"/>
  <c r="T600" i="2"/>
  <c r="R600" i="2"/>
  <c r="P600" i="2"/>
  <c r="BK600" i="2"/>
  <c r="J600" i="2"/>
  <c r="BE600" i="2" s="1"/>
  <c r="BI599" i="2"/>
  <c r="BH599" i="2"/>
  <c r="BG599" i="2"/>
  <c r="BF599" i="2"/>
  <c r="T599" i="2"/>
  <c r="R599" i="2"/>
  <c r="P599" i="2"/>
  <c r="BK599" i="2"/>
  <c r="J599" i="2"/>
  <c r="BE599" i="2" s="1"/>
  <c r="BI593" i="2"/>
  <c r="BH593" i="2"/>
  <c r="BG593" i="2"/>
  <c r="BF593" i="2"/>
  <c r="T593" i="2"/>
  <c r="R593" i="2"/>
  <c r="P593" i="2"/>
  <c r="BK593" i="2"/>
  <c r="J593" i="2"/>
  <c r="BE593" i="2"/>
  <c r="BI591" i="2"/>
  <c r="BH591" i="2"/>
  <c r="BG591" i="2"/>
  <c r="BF591" i="2"/>
  <c r="T591" i="2"/>
  <c r="R591" i="2"/>
  <c r="P591" i="2"/>
  <c r="BK591" i="2"/>
  <c r="J591" i="2"/>
  <c r="BE591" i="2" s="1"/>
  <c r="BI587" i="2"/>
  <c r="BH587" i="2"/>
  <c r="BG587" i="2"/>
  <c r="BF587" i="2"/>
  <c r="T587" i="2"/>
  <c r="R587" i="2"/>
  <c r="P587" i="2"/>
  <c r="BK587" i="2"/>
  <c r="J587" i="2"/>
  <c r="BE587" i="2"/>
  <c r="BI585" i="2"/>
  <c r="BH585" i="2"/>
  <c r="BG585" i="2"/>
  <c r="BF585" i="2"/>
  <c r="T585" i="2"/>
  <c r="R585" i="2"/>
  <c r="P585" i="2"/>
  <c r="BK585" i="2"/>
  <c r="J585" i="2"/>
  <c r="BE585" i="2" s="1"/>
  <c r="BI573" i="2"/>
  <c r="BH573" i="2"/>
  <c r="BG573" i="2"/>
  <c r="BF573" i="2"/>
  <c r="T573" i="2"/>
  <c r="R573" i="2"/>
  <c r="P573" i="2"/>
  <c r="BK573" i="2"/>
  <c r="J573" i="2"/>
  <c r="BE573" i="2"/>
  <c r="BI559" i="2"/>
  <c r="BH559" i="2"/>
  <c r="BG559" i="2"/>
  <c r="BF559" i="2"/>
  <c r="T559" i="2"/>
  <c r="R559" i="2"/>
  <c r="R558" i="2" s="1"/>
  <c r="P559" i="2"/>
  <c r="BK559" i="2"/>
  <c r="BK558" i="2"/>
  <c r="J558" i="2" s="1"/>
  <c r="J61" i="2" s="1"/>
  <c r="J559" i="2"/>
  <c r="BE559" i="2"/>
  <c r="BI557" i="2"/>
  <c r="BH557" i="2"/>
  <c r="BG557" i="2"/>
  <c r="BF557" i="2"/>
  <c r="T557" i="2"/>
  <c r="R557" i="2"/>
  <c r="P557" i="2"/>
  <c r="BK557" i="2"/>
  <c r="J557" i="2"/>
  <c r="BE557" i="2" s="1"/>
  <c r="BI554" i="2"/>
  <c r="BH554" i="2"/>
  <c r="BG554" i="2"/>
  <c r="BF554" i="2"/>
  <c r="T554" i="2"/>
  <c r="R554" i="2"/>
  <c r="P554" i="2"/>
  <c r="BK554" i="2"/>
  <c r="J554" i="2"/>
  <c r="BE554" i="2"/>
  <c r="BI552" i="2"/>
  <c r="BH552" i="2"/>
  <c r="BG552" i="2"/>
  <c r="BF552" i="2"/>
  <c r="T552" i="2"/>
  <c r="R552" i="2"/>
  <c r="P552" i="2"/>
  <c r="BK552" i="2"/>
  <c r="J552" i="2"/>
  <c r="BE552" i="2" s="1"/>
  <c r="BI540" i="2"/>
  <c r="BH540" i="2"/>
  <c r="BG540" i="2"/>
  <c r="BF540" i="2"/>
  <c r="T540" i="2"/>
  <c r="R540" i="2"/>
  <c r="P540" i="2"/>
  <c r="BK540" i="2"/>
  <c r="J540" i="2"/>
  <c r="BE540" i="2"/>
  <c r="BI529" i="2"/>
  <c r="BH529" i="2"/>
  <c r="BG529" i="2"/>
  <c r="BF529" i="2"/>
  <c r="T529" i="2"/>
  <c r="R529" i="2"/>
  <c r="P529" i="2"/>
  <c r="BK529" i="2"/>
  <c r="J529" i="2"/>
  <c r="BE529" i="2" s="1"/>
  <c r="BI526" i="2"/>
  <c r="BH526" i="2"/>
  <c r="BG526" i="2"/>
  <c r="BF526" i="2"/>
  <c r="T526" i="2"/>
  <c r="R526" i="2"/>
  <c r="P526" i="2"/>
  <c r="BK526" i="2"/>
  <c r="J526" i="2"/>
  <c r="BE526" i="2" s="1"/>
  <c r="BI524" i="2"/>
  <c r="BH524" i="2"/>
  <c r="BG524" i="2"/>
  <c r="BF524" i="2"/>
  <c r="T524" i="2"/>
  <c r="R524" i="2"/>
  <c r="P524" i="2"/>
  <c r="BK524" i="2"/>
  <c r="J524" i="2"/>
  <c r="BE524" i="2" s="1"/>
  <c r="BI520" i="2"/>
  <c r="BH520" i="2"/>
  <c r="BG520" i="2"/>
  <c r="BF520" i="2"/>
  <c r="T520" i="2"/>
  <c r="R520" i="2"/>
  <c r="P520" i="2"/>
  <c r="BK520" i="2"/>
  <c r="J520" i="2"/>
  <c r="BE520" i="2"/>
  <c r="BI516" i="2"/>
  <c r="BH516" i="2"/>
  <c r="BG516" i="2"/>
  <c r="BF516" i="2"/>
  <c r="T516" i="2"/>
  <c r="R516" i="2"/>
  <c r="P516" i="2"/>
  <c r="BK516" i="2"/>
  <c r="J516" i="2"/>
  <c r="BE516" i="2" s="1"/>
  <c r="BI511" i="2"/>
  <c r="BH511" i="2"/>
  <c r="BG511" i="2"/>
  <c r="BF511" i="2"/>
  <c r="T511" i="2"/>
  <c r="R511" i="2"/>
  <c r="P511" i="2"/>
  <c r="BK511" i="2"/>
  <c r="J511" i="2"/>
  <c r="BE511" i="2"/>
  <c r="BI507" i="2"/>
  <c r="BH507" i="2"/>
  <c r="BG507" i="2"/>
  <c r="BF507" i="2"/>
  <c r="T507" i="2"/>
  <c r="R507" i="2"/>
  <c r="P507" i="2"/>
  <c r="BK507" i="2"/>
  <c r="J507" i="2"/>
  <c r="BE507" i="2" s="1"/>
  <c r="BI503" i="2"/>
  <c r="BH503" i="2"/>
  <c r="BG503" i="2"/>
  <c r="BF503" i="2"/>
  <c r="T503" i="2"/>
  <c r="R503" i="2"/>
  <c r="P503" i="2"/>
  <c r="BK503" i="2"/>
  <c r="J503" i="2"/>
  <c r="BE503" i="2"/>
  <c r="BI498" i="2"/>
  <c r="BH498" i="2"/>
  <c r="BG498" i="2"/>
  <c r="BF498" i="2"/>
  <c r="T498" i="2"/>
  <c r="R498" i="2"/>
  <c r="P498" i="2"/>
  <c r="BK498" i="2"/>
  <c r="J498" i="2"/>
  <c r="BE498" i="2" s="1"/>
  <c r="BI493" i="2"/>
  <c r="BH493" i="2"/>
  <c r="BG493" i="2"/>
  <c r="BF493" i="2"/>
  <c r="T493" i="2"/>
  <c r="R493" i="2"/>
  <c r="P493" i="2"/>
  <c r="BK493" i="2"/>
  <c r="J493" i="2"/>
  <c r="BE493" i="2" s="1"/>
  <c r="BI489" i="2"/>
  <c r="BH489" i="2"/>
  <c r="BG489" i="2"/>
  <c r="BF489" i="2"/>
  <c r="T489" i="2"/>
  <c r="R489" i="2"/>
  <c r="P489" i="2"/>
  <c r="BK489" i="2"/>
  <c r="J489" i="2"/>
  <c r="BE489" i="2" s="1"/>
  <c r="BI485" i="2"/>
  <c r="BH485" i="2"/>
  <c r="BG485" i="2"/>
  <c r="BF485" i="2"/>
  <c r="T485" i="2"/>
  <c r="R485" i="2"/>
  <c r="P485" i="2"/>
  <c r="BK485" i="2"/>
  <c r="J485" i="2"/>
  <c r="BE485" i="2"/>
  <c r="BI481" i="2"/>
  <c r="BH481" i="2"/>
  <c r="BG481" i="2"/>
  <c r="BF481" i="2"/>
  <c r="T481" i="2"/>
  <c r="R481" i="2"/>
  <c r="P481" i="2"/>
  <c r="BK481" i="2"/>
  <c r="J481" i="2"/>
  <c r="BE481" i="2" s="1"/>
  <c r="BI476" i="2"/>
  <c r="BH476" i="2"/>
  <c r="BG476" i="2"/>
  <c r="BF476" i="2"/>
  <c r="T476" i="2"/>
  <c r="R476" i="2"/>
  <c r="P476" i="2"/>
  <c r="BK476" i="2"/>
  <c r="J476" i="2"/>
  <c r="BE476" i="2"/>
  <c r="BI471" i="2"/>
  <c r="BH471" i="2"/>
  <c r="BG471" i="2"/>
  <c r="BF471" i="2"/>
  <c r="T471" i="2"/>
  <c r="R471" i="2"/>
  <c r="P471" i="2"/>
  <c r="BK471" i="2"/>
  <c r="J471" i="2"/>
  <c r="BE471" i="2" s="1"/>
  <c r="BI467" i="2"/>
  <c r="BH467" i="2"/>
  <c r="BG467" i="2"/>
  <c r="BF467" i="2"/>
  <c r="T467" i="2"/>
  <c r="R467" i="2"/>
  <c r="P467" i="2"/>
  <c r="BK467" i="2"/>
  <c r="J467" i="2"/>
  <c r="BE467" i="2"/>
  <c r="BI462" i="2"/>
  <c r="BH462" i="2"/>
  <c r="BG462" i="2"/>
  <c r="BF462" i="2"/>
  <c r="T462" i="2"/>
  <c r="R462" i="2"/>
  <c r="P462" i="2"/>
  <c r="BK462" i="2"/>
  <c r="J462" i="2"/>
  <c r="BE462" i="2" s="1"/>
  <c r="BI448" i="2"/>
  <c r="BH448" i="2"/>
  <c r="BG448" i="2"/>
  <c r="BF448" i="2"/>
  <c r="T448" i="2"/>
  <c r="R448" i="2"/>
  <c r="P448" i="2"/>
  <c r="BK448" i="2"/>
  <c r="J448" i="2"/>
  <c r="BE448" i="2" s="1"/>
  <c r="BI439" i="2"/>
  <c r="BH439" i="2"/>
  <c r="BG439" i="2"/>
  <c r="BF439" i="2"/>
  <c r="T439" i="2"/>
  <c r="R439" i="2"/>
  <c r="P439" i="2"/>
  <c r="P402" i="2" s="1"/>
  <c r="BK439" i="2"/>
  <c r="J439" i="2"/>
  <c r="BE439" i="2" s="1"/>
  <c r="BI403" i="2"/>
  <c r="BH403" i="2"/>
  <c r="BG403" i="2"/>
  <c r="BF403" i="2"/>
  <c r="T403" i="2"/>
  <c r="T402" i="2"/>
  <c r="R403" i="2"/>
  <c r="P403" i="2"/>
  <c r="BK403" i="2"/>
  <c r="BK402" i="2" s="1"/>
  <c r="J402" i="2" s="1"/>
  <c r="J60" i="2" s="1"/>
  <c r="J403" i="2"/>
  <c r="BE403" i="2"/>
  <c r="BI397" i="2"/>
  <c r="BH397" i="2"/>
  <c r="BG397" i="2"/>
  <c r="BF397" i="2"/>
  <c r="T397" i="2"/>
  <c r="R397" i="2"/>
  <c r="P397" i="2"/>
  <c r="BK397" i="2"/>
  <c r="J397" i="2"/>
  <c r="BE397" i="2" s="1"/>
  <c r="BI393" i="2"/>
  <c r="BH393" i="2"/>
  <c r="BG393" i="2"/>
  <c r="BF393" i="2"/>
  <c r="T393" i="2"/>
  <c r="R393" i="2"/>
  <c r="P393" i="2"/>
  <c r="BK393" i="2"/>
  <c r="J393" i="2"/>
  <c r="BE393" i="2" s="1"/>
  <c r="BI387" i="2"/>
  <c r="BH387" i="2"/>
  <c r="BG387" i="2"/>
  <c r="BF387" i="2"/>
  <c r="T387" i="2"/>
  <c r="R387" i="2"/>
  <c r="P387" i="2"/>
  <c r="BK387" i="2"/>
  <c r="J387" i="2"/>
  <c r="BE387" i="2"/>
  <c r="BI385" i="2"/>
  <c r="BH385" i="2"/>
  <c r="BG385" i="2"/>
  <c r="BF385" i="2"/>
  <c r="T385" i="2"/>
  <c r="R385" i="2"/>
  <c r="P385" i="2"/>
  <c r="BK385" i="2"/>
  <c r="J385" i="2"/>
  <c r="BE385" i="2" s="1"/>
  <c r="BI379" i="2"/>
  <c r="BH379" i="2"/>
  <c r="BG379" i="2"/>
  <c r="BF379" i="2"/>
  <c r="T379" i="2"/>
  <c r="R379" i="2"/>
  <c r="P379" i="2"/>
  <c r="BK379" i="2"/>
  <c r="J379" i="2"/>
  <c r="BE379" i="2"/>
  <c r="BI378" i="2"/>
  <c r="BH378" i="2"/>
  <c r="BG378" i="2"/>
  <c r="BF378" i="2"/>
  <c r="T378" i="2"/>
  <c r="R378" i="2"/>
  <c r="P378" i="2"/>
  <c r="BK378" i="2"/>
  <c r="J378" i="2"/>
  <c r="BE378" i="2" s="1"/>
  <c r="BI374" i="2"/>
  <c r="BH374" i="2"/>
  <c r="BG374" i="2"/>
  <c r="BF374" i="2"/>
  <c r="T374" i="2"/>
  <c r="R374" i="2"/>
  <c r="P374" i="2"/>
  <c r="BK374" i="2"/>
  <c r="J374" i="2"/>
  <c r="BE374" i="2"/>
  <c r="BI372" i="2"/>
  <c r="BH372" i="2"/>
  <c r="BG372" i="2"/>
  <c r="BF372" i="2"/>
  <c r="T372" i="2"/>
  <c r="R372" i="2"/>
  <c r="P372" i="2"/>
  <c r="BK372" i="2"/>
  <c r="J372" i="2"/>
  <c r="BE372" i="2" s="1"/>
  <c r="BI361" i="2"/>
  <c r="BH361" i="2"/>
  <c r="BG361" i="2"/>
  <c r="BF361" i="2"/>
  <c r="T361" i="2"/>
  <c r="R361" i="2"/>
  <c r="P361" i="2"/>
  <c r="BK361" i="2"/>
  <c r="J361" i="2"/>
  <c r="BE361" i="2" s="1"/>
  <c r="BI350" i="2"/>
  <c r="BH350" i="2"/>
  <c r="BG350" i="2"/>
  <c r="BF350" i="2"/>
  <c r="T350" i="2"/>
  <c r="R350" i="2"/>
  <c r="P350" i="2"/>
  <c r="BK350" i="2"/>
  <c r="J350" i="2"/>
  <c r="BE350" i="2" s="1"/>
  <c r="BI339" i="2"/>
  <c r="BH339" i="2"/>
  <c r="BG339" i="2"/>
  <c r="BF339" i="2"/>
  <c r="T339" i="2"/>
  <c r="R339" i="2"/>
  <c r="R228" i="2" s="1"/>
  <c r="P339" i="2"/>
  <c r="BK339" i="2"/>
  <c r="J339" i="2"/>
  <c r="BE339" i="2"/>
  <c r="BI332" i="2"/>
  <c r="BH332" i="2"/>
  <c r="BG332" i="2"/>
  <c r="BF332" i="2"/>
  <c r="T332" i="2"/>
  <c r="R332" i="2"/>
  <c r="P332" i="2"/>
  <c r="BK332" i="2"/>
  <c r="BK228" i="2" s="1"/>
  <c r="J228" i="2" s="1"/>
  <c r="J59" i="2" s="1"/>
  <c r="J332" i="2"/>
  <c r="BE332" i="2" s="1"/>
  <c r="BI327" i="2"/>
  <c r="BH327" i="2"/>
  <c r="BG327" i="2"/>
  <c r="BF327" i="2"/>
  <c r="T327" i="2"/>
  <c r="R327" i="2"/>
  <c r="P327" i="2"/>
  <c r="BK327" i="2"/>
  <c r="J327" i="2"/>
  <c r="BE327" i="2"/>
  <c r="BI324" i="2"/>
  <c r="BH324" i="2"/>
  <c r="BG324" i="2"/>
  <c r="BF324" i="2"/>
  <c r="T324" i="2"/>
  <c r="R324" i="2"/>
  <c r="P324" i="2"/>
  <c r="BK324" i="2"/>
  <c r="J324" i="2"/>
  <c r="BE324" i="2" s="1"/>
  <c r="BI296" i="2"/>
  <c r="BH296" i="2"/>
  <c r="BG296" i="2"/>
  <c r="BF296" i="2"/>
  <c r="T296" i="2"/>
  <c r="R296" i="2"/>
  <c r="P296" i="2"/>
  <c r="BK296" i="2"/>
  <c r="J296" i="2"/>
  <c r="BE296" i="2"/>
  <c r="BI293" i="2"/>
  <c r="BH293" i="2"/>
  <c r="BG293" i="2"/>
  <c r="BF293" i="2"/>
  <c r="T293" i="2"/>
  <c r="R293" i="2"/>
  <c r="P293" i="2"/>
  <c r="BK293" i="2"/>
  <c r="J293" i="2"/>
  <c r="BE293" i="2" s="1"/>
  <c r="BI274" i="2"/>
  <c r="BH274" i="2"/>
  <c r="BG274" i="2"/>
  <c r="BF274" i="2"/>
  <c r="T274" i="2"/>
  <c r="R274" i="2"/>
  <c r="P274" i="2"/>
  <c r="BK274" i="2"/>
  <c r="J274" i="2"/>
  <c r="BE274" i="2" s="1"/>
  <c r="BI247" i="2"/>
  <c r="BH247" i="2"/>
  <c r="BG247" i="2"/>
  <c r="BF247" i="2"/>
  <c r="T247" i="2"/>
  <c r="R247" i="2"/>
  <c r="P247" i="2"/>
  <c r="BK247" i="2"/>
  <c r="J247" i="2"/>
  <c r="BE247" i="2"/>
  <c r="BI229" i="2"/>
  <c r="BH229" i="2"/>
  <c r="BG229" i="2"/>
  <c r="BF229" i="2"/>
  <c r="T229" i="2"/>
  <c r="T228" i="2" s="1"/>
  <c r="R229" i="2"/>
  <c r="P229" i="2"/>
  <c r="P228" i="2" s="1"/>
  <c r="BK229" i="2"/>
  <c r="J229" i="2"/>
  <c r="BE229" i="2"/>
  <c r="BI223" i="2"/>
  <c r="BH223" i="2"/>
  <c r="BG223" i="2"/>
  <c r="BF223" i="2"/>
  <c r="T223" i="2"/>
  <c r="R223" i="2"/>
  <c r="P223" i="2"/>
  <c r="BK223" i="2"/>
  <c r="J223" i="2"/>
  <c r="BE223" i="2" s="1"/>
  <c r="BI208" i="2"/>
  <c r="BH208" i="2"/>
  <c r="BG208" i="2"/>
  <c r="BF208" i="2"/>
  <c r="T208" i="2"/>
  <c r="R208" i="2"/>
  <c r="P208" i="2"/>
  <c r="BK208" i="2"/>
  <c r="J208" i="2"/>
  <c r="BE208" i="2"/>
  <c r="BI203" i="2"/>
  <c r="BH203" i="2"/>
  <c r="BG203" i="2"/>
  <c r="BF203" i="2"/>
  <c r="T203" i="2"/>
  <c r="R203" i="2"/>
  <c r="P203" i="2"/>
  <c r="BK203" i="2"/>
  <c r="J203" i="2"/>
  <c r="BE203" i="2" s="1"/>
  <c r="BI200" i="2"/>
  <c r="BH200" i="2"/>
  <c r="BG200" i="2"/>
  <c r="BF200" i="2"/>
  <c r="T200" i="2"/>
  <c r="R200" i="2"/>
  <c r="P200" i="2"/>
  <c r="BK200" i="2"/>
  <c r="J200" i="2"/>
  <c r="BE200" i="2"/>
  <c r="BI198" i="2"/>
  <c r="BH198" i="2"/>
  <c r="BG198" i="2"/>
  <c r="BF198" i="2"/>
  <c r="T198" i="2"/>
  <c r="R198" i="2"/>
  <c r="P198" i="2"/>
  <c r="BK198" i="2"/>
  <c r="J198" i="2"/>
  <c r="BE198" i="2" s="1"/>
  <c r="BI193" i="2"/>
  <c r="BH193" i="2"/>
  <c r="BG193" i="2"/>
  <c r="BF193" i="2"/>
  <c r="T193" i="2"/>
  <c r="R193" i="2"/>
  <c r="P193" i="2"/>
  <c r="BK193" i="2"/>
  <c r="J193" i="2"/>
  <c r="BE193" i="2"/>
  <c r="BI186" i="2"/>
  <c r="BH186" i="2"/>
  <c r="BG186" i="2"/>
  <c r="BF186" i="2"/>
  <c r="T186" i="2"/>
  <c r="R186" i="2"/>
  <c r="P186" i="2"/>
  <c r="BK186" i="2"/>
  <c r="J186" i="2"/>
  <c r="BE186" i="2" s="1"/>
  <c r="BI182" i="2"/>
  <c r="BH182" i="2"/>
  <c r="BG182" i="2"/>
  <c r="BF182" i="2"/>
  <c r="T182" i="2"/>
  <c r="R182" i="2"/>
  <c r="P182" i="2"/>
  <c r="BK182" i="2"/>
  <c r="J182" i="2"/>
  <c r="BE182" i="2"/>
  <c r="BI178" i="2"/>
  <c r="BH178" i="2"/>
  <c r="BG178" i="2"/>
  <c r="BF178" i="2"/>
  <c r="T178" i="2"/>
  <c r="R178" i="2"/>
  <c r="P178" i="2"/>
  <c r="BK178" i="2"/>
  <c r="J178" i="2"/>
  <c r="BE178" i="2" s="1"/>
  <c r="BI174" i="2"/>
  <c r="BH174" i="2"/>
  <c r="BG174" i="2"/>
  <c r="BF174" i="2"/>
  <c r="T174" i="2"/>
  <c r="R174" i="2"/>
  <c r="P174" i="2"/>
  <c r="BK174" i="2"/>
  <c r="J174" i="2"/>
  <c r="BE174" i="2"/>
  <c r="BI173" i="2"/>
  <c r="BH173" i="2"/>
  <c r="BG173" i="2"/>
  <c r="BF173" i="2"/>
  <c r="T173" i="2"/>
  <c r="R173" i="2"/>
  <c r="P173" i="2"/>
  <c r="BK173" i="2"/>
  <c r="J173" i="2"/>
  <c r="BE173" i="2" s="1"/>
  <c r="BI168" i="2"/>
  <c r="BH168" i="2"/>
  <c r="BG168" i="2"/>
  <c r="BF168" i="2"/>
  <c r="T168" i="2"/>
  <c r="R168" i="2"/>
  <c r="P168" i="2"/>
  <c r="BK168" i="2"/>
  <c r="J168" i="2"/>
  <c r="BE168" i="2"/>
  <c r="BI167" i="2"/>
  <c r="BH167" i="2"/>
  <c r="BG167" i="2"/>
  <c r="BF167" i="2"/>
  <c r="T167" i="2"/>
  <c r="R167" i="2"/>
  <c r="P167" i="2"/>
  <c r="BK167" i="2"/>
  <c r="J167" i="2"/>
  <c r="BE167" i="2" s="1"/>
  <c r="BI161" i="2"/>
  <c r="BH161" i="2"/>
  <c r="BG161" i="2"/>
  <c r="BF161" i="2"/>
  <c r="T161" i="2"/>
  <c r="R161" i="2"/>
  <c r="P161" i="2"/>
  <c r="BK161" i="2"/>
  <c r="J161" i="2"/>
  <c r="BE161" i="2"/>
  <c r="BI160" i="2"/>
  <c r="BH160" i="2"/>
  <c r="BG160" i="2"/>
  <c r="BF160" i="2"/>
  <c r="T160" i="2"/>
  <c r="R160" i="2"/>
  <c r="P160" i="2"/>
  <c r="BK160" i="2"/>
  <c r="J160" i="2"/>
  <c r="BE160" i="2" s="1"/>
  <c r="BI154" i="2"/>
  <c r="BH154" i="2"/>
  <c r="BG154" i="2"/>
  <c r="BF154" i="2"/>
  <c r="T154" i="2"/>
  <c r="R154" i="2"/>
  <c r="P154" i="2"/>
  <c r="BK154" i="2"/>
  <c r="J154" i="2"/>
  <c r="BE154" i="2"/>
  <c r="BI153" i="2"/>
  <c r="BH153" i="2"/>
  <c r="BG153" i="2"/>
  <c r="BF153" i="2"/>
  <c r="T153" i="2"/>
  <c r="R153" i="2"/>
  <c r="P153" i="2"/>
  <c r="BK153" i="2"/>
  <c r="J153" i="2"/>
  <c r="BE153" i="2" s="1"/>
  <c r="BI147" i="2"/>
  <c r="BH147" i="2"/>
  <c r="BG147" i="2"/>
  <c r="BF147" i="2"/>
  <c r="T147" i="2"/>
  <c r="R147" i="2"/>
  <c r="P147" i="2"/>
  <c r="BK147" i="2"/>
  <c r="J147" i="2"/>
  <c r="BE147" i="2"/>
  <c r="BI145" i="2"/>
  <c r="BH145" i="2"/>
  <c r="BG145" i="2"/>
  <c r="BF145" i="2"/>
  <c r="T145" i="2"/>
  <c r="R145" i="2"/>
  <c r="P145" i="2"/>
  <c r="BK145" i="2"/>
  <c r="J145" i="2"/>
  <c r="BE145" i="2" s="1"/>
  <c r="BI140" i="2"/>
  <c r="BH140" i="2"/>
  <c r="BG140" i="2"/>
  <c r="BF140" i="2"/>
  <c r="T140" i="2"/>
  <c r="R140" i="2"/>
  <c r="P140" i="2"/>
  <c r="BK140" i="2"/>
  <c r="J140" i="2"/>
  <c r="BE140" i="2"/>
  <c r="BI138" i="2"/>
  <c r="BH138" i="2"/>
  <c r="BG138" i="2"/>
  <c r="BF138" i="2"/>
  <c r="T138" i="2"/>
  <c r="R138" i="2"/>
  <c r="P138" i="2"/>
  <c r="BK138" i="2"/>
  <c r="J138" i="2"/>
  <c r="BE138" i="2" s="1"/>
  <c r="BI123" i="2"/>
  <c r="BH123" i="2"/>
  <c r="BG123" i="2"/>
  <c r="BF123" i="2"/>
  <c r="T123" i="2"/>
  <c r="R123" i="2"/>
  <c r="P123" i="2"/>
  <c r="BK123" i="2"/>
  <c r="J123" i="2"/>
  <c r="BE123" i="2"/>
  <c r="BI119" i="2"/>
  <c r="BH119" i="2"/>
  <c r="BG119" i="2"/>
  <c r="BF119" i="2"/>
  <c r="T119" i="2"/>
  <c r="R119" i="2"/>
  <c r="P119" i="2"/>
  <c r="BK119" i="2"/>
  <c r="J119" i="2"/>
  <c r="BE119" i="2" s="1"/>
  <c r="BI115" i="2"/>
  <c r="BH115" i="2"/>
  <c r="BG115" i="2"/>
  <c r="BF115" i="2"/>
  <c r="T115" i="2"/>
  <c r="R115" i="2"/>
  <c r="P115" i="2"/>
  <c r="BK115" i="2"/>
  <c r="J115" i="2"/>
  <c r="BE115" i="2"/>
  <c r="BI111" i="2"/>
  <c r="BH111" i="2"/>
  <c r="BG111" i="2"/>
  <c r="BF111" i="2"/>
  <c r="J31" i="2" s="1"/>
  <c r="AW52" i="1" s="1"/>
  <c r="T111" i="2"/>
  <c r="T105" i="2" s="1"/>
  <c r="R111" i="2"/>
  <c r="P111" i="2"/>
  <c r="BK111" i="2"/>
  <c r="J111" i="2"/>
  <c r="BE111" i="2" s="1"/>
  <c r="BI110" i="2"/>
  <c r="BH110" i="2"/>
  <c r="BG110" i="2"/>
  <c r="F32" i="2" s="1"/>
  <c r="BB52" i="1" s="1"/>
  <c r="BF110" i="2"/>
  <c r="T110" i="2"/>
  <c r="R110" i="2"/>
  <c r="P110" i="2"/>
  <c r="P105" i="2" s="1"/>
  <c r="BK110" i="2"/>
  <c r="J110" i="2"/>
  <c r="BE110" i="2"/>
  <c r="BI106" i="2"/>
  <c r="F34" i="2" s="1"/>
  <c r="BD52" i="1" s="1"/>
  <c r="BH106" i="2"/>
  <c r="F33" i="2"/>
  <c r="BC52" i="1" s="1"/>
  <c r="BG106" i="2"/>
  <c r="BF106" i="2"/>
  <c r="F31" i="2"/>
  <c r="BA52" i="1" s="1"/>
  <c r="T106" i="2"/>
  <c r="R106" i="2"/>
  <c r="R105" i="2"/>
  <c r="P106" i="2"/>
  <c r="BK106" i="2"/>
  <c r="BK105" i="2"/>
  <c r="J105" i="2" s="1"/>
  <c r="J58" i="2" s="1"/>
  <c r="J106" i="2"/>
  <c r="BE106" i="2"/>
  <c r="J99" i="2"/>
  <c r="F99" i="2"/>
  <c r="F97" i="2"/>
  <c r="E95" i="2"/>
  <c r="J51" i="2"/>
  <c r="F51" i="2"/>
  <c r="F49" i="2"/>
  <c r="E47" i="2"/>
  <c r="J18" i="2"/>
  <c r="E18" i="2"/>
  <c r="F52" i="2" s="1"/>
  <c r="J17" i="2"/>
  <c r="J12" i="2"/>
  <c r="J49" i="2" s="1"/>
  <c r="J97" i="2"/>
  <c r="E7" i="2"/>
  <c r="E93" i="2"/>
  <c r="E45" i="2"/>
  <c r="AS51" i="1"/>
  <c r="L47" i="1"/>
  <c r="AM46" i="1"/>
  <c r="L46" i="1"/>
  <c r="AM44" i="1"/>
  <c r="L44" i="1"/>
  <c r="L42" i="1"/>
  <c r="L41" i="1"/>
  <c r="BC51" i="1" l="1"/>
  <c r="F75" i="8"/>
  <c r="J49" i="6"/>
  <c r="F52" i="6"/>
  <c r="J72" i="8"/>
  <c r="F100" i="2"/>
  <c r="F75" i="3"/>
  <c r="AT53" i="1"/>
  <c r="F75" i="4"/>
  <c r="E68" i="5"/>
  <c r="F52" i="5"/>
  <c r="E68" i="11"/>
  <c r="E74" i="13"/>
  <c r="W29" i="1"/>
  <c r="AY51" i="1"/>
  <c r="F30" i="2"/>
  <c r="AZ52" i="1" s="1"/>
  <c r="J30" i="2"/>
  <c r="AV52" i="1" s="1"/>
  <c r="AT52" i="1" s="1"/>
  <c r="T104" i="2"/>
  <c r="J31" i="7"/>
  <c r="AW57" i="1" s="1"/>
  <c r="AT57" i="1" s="1"/>
  <c r="F31" i="7"/>
  <c r="BA57" i="1" s="1"/>
  <c r="J80" i="9"/>
  <c r="J58" i="9" s="1"/>
  <c r="BK79" i="9"/>
  <c r="P725" i="2"/>
  <c r="BK837" i="2"/>
  <c r="J837" i="2" s="1"/>
  <c r="J65" i="2" s="1"/>
  <c r="T897" i="2"/>
  <c r="T850" i="2" s="1"/>
  <c r="F30" i="4"/>
  <c r="AZ54" i="1" s="1"/>
  <c r="J30" i="4"/>
  <c r="AV54" i="1" s="1"/>
  <c r="AT54" i="1" s="1"/>
  <c r="J80" i="4"/>
  <c r="J58" i="4" s="1"/>
  <c r="BK79" i="4"/>
  <c r="F31" i="5"/>
  <c r="BA55" i="1" s="1"/>
  <c r="J31" i="5"/>
  <c r="AW55" i="1" s="1"/>
  <c r="AT55" i="1" s="1"/>
  <c r="J31" i="6"/>
  <c r="AW56" i="1" s="1"/>
  <c r="F31" i="6"/>
  <c r="BA56" i="1" s="1"/>
  <c r="J79" i="8"/>
  <c r="J57" i="8" s="1"/>
  <c r="BK78" i="8"/>
  <c r="J78" i="8" s="1"/>
  <c r="J79" i="6"/>
  <c r="J57" i="6" s="1"/>
  <c r="BK78" i="6"/>
  <c r="J78" i="6" s="1"/>
  <c r="J72" i="7"/>
  <c r="J49" i="7"/>
  <c r="T558" i="2"/>
  <c r="BK104" i="2"/>
  <c r="P558" i="2"/>
  <c r="P104" i="2" s="1"/>
  <c r="T608" i="2"/>
  <c r="BK620" i="2"/>
  <c r="J620" i="2" s="1"/>
  <c r="J63" i="2" s="1"/>
  <c r="T924" i="2"/>
  <c r="J27" i="3"/>
  <c r="F75" i="7"/>
  <c r="F52" i="7"/>
  <c r="BK79" i="7"/>
  <c r="J80" i="7"/>
  <c r="J58" i="7" s="1"/>
  <c r="J80" i="11"/>
  <c r="J58" i="11" s="1"/>
  <c r="BK79" i="11"/>
  <c r="J83" i="12"/>
  <c r="J58" i="12" s="1"/>
  <c r="BK82" i="12"/>
  <c r="E68" i="4"/>
  <c r="E45" i="4"/>
  <c r="F75" i="9"/>
  <c r="F52" i="9"/>
  <c r="R85" i="13"/>
  <c r="R84" i="13" s="1"/>
  <c r="R620" i="2"/>
  <c r="BK851" i="2"/>
  <c r="P897" i="2"/>
  <c r="P967" i="2"/>
  <c r="R402" i="2"/>
  <c r="R104" i="2" s="1"/>
  <c r="P608" i="2"/>
  <c r="P851" i="2"/>
  <c r="P924" i="2"/>
  <c r="R1206" i="2"/>
  <c r="R850" i="2" s="1"/>
  <c r="J1318" i="2"/>
  <c r="J82" i="2" s="1"/>
  <c r="J72" i="5"/>
  <c r="J49" i="5"/>
  <c r="BK78" i="5"/>
  <c r="J78" i="5" s="1"/>
  <c r="J79" i="5"/>
  <c r="J57" i="5" s="1"/>
  <c r="J30" i="6"/>
  <c r="AV56" i="1" s="1"/>
  <c r="F30" i="6"/>
  <c r="AZ56" i="1" s="1"/>
  <c r="J80" i="6"/>
  <c r="J58" i="6" s="1"/>
  <c r="F75" i="11"/>
  <c r="F52" i="11"/>
  <c r="J30" i="12"/>
  <c r="AV61" i="1" s="1"/>
  <c r="AT61" i="1" s="1"/>
  <c r="F30" i="12"/>
  <c r="AZ61" i="1" s="1"/>
  <c r="J99" i="12"/>
  <c r="J61" i="12" s="1"/>
  <c r="BK98" i="12"/>
  <c r="J98" i="12" s="1"/>
  <c r="J60" i="12" s="1"/>
  <c r="J78" i="13"/>
  <c r="J49" i="13"/>
  <c r="BD51" i="1"/>
  <c r="W30" i="1" s="1"/>
  <c r="T82" i="12"/>
  <c r="BK86" i="13"/>
  <c r="J31" i="13"/>
  <c r="AW62" i="1" s="1"/>
  <c r="AT62" i="1" s="1"/>
  <c r="F31" i="13"/>
  <c r="BA62" i="1" s="1"/>
  <c r="E71" i="12"/>
  <c r="E45" i="12"/>
  <c r="P99" i="12"/>
  <c r="P98" i="12" s="1"/>
  <c r="P81" i="12" s="1"/>
  <c r="AU61" i="1" s="1"/>
  <c r="T99" i="12"/>
  <c r="T98" i="12" s="1"/>
  <c r="F81" i="13"/>
  <c r="F52" i="13"/>
  <c r="F30" i="13"/>
  <c r="AZ62" i="1" s="1"/>
  <c r="P85" i="13"/>
  <c r="P84" i="13" s="1"/>
  <c r="AU62" i="1" s="1"/>
  <c r="T85" i="13"/>
  <c r="T84" i="13" s="1"/>
  <c r="R93" i="13"/>
  <c r="J72" i="11"/>
  <c r="J49" i="11"/>
  <c r="R82" i="12"/>
  <c r="R81" i="12" s="1"/>
  <c r="F32" i="12"/>
  <c r="BB61" i="1" s="1"/>
  <c r="BB51" i="1" s="1"/>
  <c r="F34" i="12"/>
  <c r="BD61" i="1" s="1"/>
  <c r="T92" i="12"/>
  <c r="BK93" i="13"/>
  <c r="J93" i="13" s="1"/>
  <c r="J59" i="13" s="1"/>
  <c r="J49" i="12"/>
  <c r="F52" i="12"/>
  <c r="AZ51" i="1" l="1"/>
  <c r="W26" i="1" s="1"/>
  <c r="BA51" i="1"/>
  <c r="AW51" i="1"/>
  <c r="AK27" i="1" s="1"/>
  <c r="W27" i="1"/>
  <c r="R103" i="2"/>
  <c r="P103" i="2"/>
  <c r="AU52" i="1" s="1"/>
  <c r="AU51" i="1" s="1"/>
  <c r="BK78" i="7"/>
  <c r="J78" i="7" s="1"/>
  <c r="J79" i="7"/>
  <c r="J57" i="7" s="1"/>
  <c r="J104" i="2"/>
  <c r="J57" i="2" s="1"/>
  <c r="J27" i="6"/>
  <c r="J56" i="6"/>
  <c r="T103" i="2"/>
  <c r="T81" i="12"/>
  <c r="J56" i="5"/>
  <c r="J27" i="5"/>
  <c r="BK78" i="11"/>
  <c r="J78" i="11" s="1"/>
  <c r="J79" i="11"/>
  <c r="J57" i="11" s="1"/>
  <c r="J79" i="4"/>
  <c r="J57" i="4" s="1"/>
  <c r="BK78" i="4"/>
  <c r="J78" i="4" s="1"/>
  <c r="AT56" i="1"/>
  <c r="P850" i="2"/>
  <c r="J82" i="12"/>
  <c r="J57" i="12" s="1"/>
  <c r="BK81" i="12"/>
  <c r="J81" i="12" s="1"/>
  <c r="J27" i="8"/>
  <c r="J56" i="8"/>
  <c r="J36" i="3"/>
  <c r="AG53" i="1"/>
  <c r="AN53" i="1" s="1"/>
  <c r="W28" i="1"/>
  <c r="AX51" i="1"/>
  <c r="J86" i="13"/>
  <c r="J58" i="13" s="1"/>
  <c r="BK85" i="13"/>
  <c r="J851" i="2"/>
  <c r="J68" i="2" s="1"/>
  <c r="BK850" i="2"/>
  <c r="J850" i="2" s="1"/>
  <c r="J67" i="2" s="1"/>
  <c r="J79" i="9"/>
  <c r="J57" i="9" s="1"/>
  <c r="BK78" i="9"/>
  <c r="J78" i="9" s="1"/>
  <c r="AV51" i="1" l="1"/>
  <c r="AK26" i="1" s="1"/>
  <c r="J27" i="4"/>
  <c r="J56" i="4"/>
  <c r="AG55" i="1"/>
  <c r="AN55" i="1" s="1"/>
  <c r="J36" i="5"/>
  <c r="J36" i="8"/>
  <c r="AG58" i="1"/>
  <c r="AN58" i="1" s="1"/>
  <c r="AG56" i="1"/>
  <c r="AN56" i="1" s="1"/>
  <c r="J36" i="6"/>
  <c r="J56" i="7"/>
  <c r="J27" i="7"/>
  <c r="BK84" i="13"/>
  <c r="J84" i="13" s="1"/>
  <c r="J85" i="13"/>
  <c r="J57" i="13" s="1"/>
  <c r="AT51" i="1"/>
  <c r="J27" i="12"/>
  <c r="J56" i="12"/>
  <c r="J27" i="9"/>
  <c r="J56" i="9"/>
  <c r="J56" i="11"/>
  <c r="J27" i="11"/>
  <c r="BK103" i="2"/>
  <c r="J103" i="2" s="1"/>
  <c r="AG60" i="1" l="1"/>
  <c r="AN60" i="1" s="1"/>
  <c r="J36" i="11"/>
  <c r="AG61" i="1"/>
  <c r="AN61" i="1" s="1"/>
  <c r="J36" i="12"/>
  <c r="J56" i="13"/>
  <c r="J27" i="13"/>
  <c r="J36" i="7"/>
  <c r="AG57" i="1"/>
  <c r="AN57" i="1" s="1"/>
  <c r="J56" i="2"/>
  <c r="J27" i="2"/>
  <c r="J36" i="9"/>
  <c r="AG59" i="1"/>
  <c r="AN59" i="1" s="1"/>
  <c r="J36" i="4"/>
  <c r="AG54" i="1"/>
  <c r="AN54" i="1" s="1"/>
  <c r="AG62" i="1" l="1"/>
  <c r="AN62" i="1" s="1"/>
  <c r="J36" i="13"/>
  <c r="J36" i="2"/>
  <c r="AG52" i="1"/>
  <c r="AN52" i="1" l="1"/>
  <c r="AG51" i="1"/>
  <c r="AK23" i="1" l="1"/>
  <c r="AK32" i="1" s="1"/>
  <c r="AN51" i="1"/>
</calcChain>
</file>

<file path=xl/sharedStrings.xml><?xml version="1.0" encoding="utf-8"?>
<sst xmlns="http://schemas.openxmlformats.org/spreadsheetml/2006/main" count="14968" uniqueCount="2366">
  <si>
    <t>Export VZ</t>
  </si>
  <si>
    <t>List obsahuje:</t>
  </si>
  <si>
    <t>1) Rekapitulace stavby</t>
  </si>
  <si>
    <t>2) Rekapitulace objektů stavby a soupisů prací</t>
  </si>
  <si>
    <t>3.0</t>
  </si>
  <si>
    <t/>
  </si>
  <si>
    <t>False</t>
  </si>
  <si>
    <t>{32084c5c-c44f-4b5e-8388-bd70c0199fac}</t>
  </si>
  <si>
    <t>&gt;&gt;  skryté sloupce  &lt;&lt;</t>
  </si>
  <si>
    <t>0,01</t>
  </si>
  <si>
    <t>21</t>
  </si>
  <si>
    <t>15</t>
  </si>
  <si>
    <t>REKAPITULACE STAVBY</t>
  </si>
  <si>
    <t>v ---  níže se nacházejí doplnkové a pomocné údaje k sestavám  --- v</t>
  </si>
  <si>
    <t>Návod na vyplnění</t>
  </si>
  <si>
    <t>0,001</t>
  </si>
  <si>
    <t>Kód:</t>
  </si>
  <si>
    <t>275/2018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</si>
  <si>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</si>
  <si>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</si>
  <si>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Pracoviště PET CT v Pardubické nemocnici 125, 530 02 Pardubice</t>
  </si>
  <si>
    <t>KSO:</t>
  </si>
  <si>
    <t>CC-CZ:</t>
  </si>
  <si>
    <t>Místo:</t>
  </si>
  <si>
    <t>Nemocnice Pardubice</t>
  </si>
  <si>
    <t>Datum:</t>
  </si>
  <si>
    <t>12. 10. 2018</t>
  </si>
  <si>
    <t>Zadavatel:</t>
  </si>
  <si>
    <t>IČ:</t>
  </si>
  <si>
    <t>Pardubický kraj, Komenského náměstí</t>
  </si>
  <si>
    <t>DIČ:</t>
  </si>
  <si>
    <t>Uchazeč:</t>
  </si>
  <si>
    <t>Vyplň údaj</t>
  </si>
  <si>
    <t>Projektant:</t>
  </si>
  <si>
    <t>JIKA CZ</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</si>
  <si>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</si>
  <si>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</si>
  <si>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</si>
  <si>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</si>
  <si>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</si>
  <si>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</si>
  <si>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</si>
  <si>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</si>
  <si>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</si>
  <si>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</si>
  <si>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</si>
  <si>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</si>
  <si>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</si>
  <si>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</si>
  <si>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</si>
  <si>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</si>
  <si>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</si>
  <si>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</si>
  <si>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</si>
  <si>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</si>
  <si>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</si>
  <si>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</si>
  <si>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</si>
  <si>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</si>
  <si>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</si>
  <si>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</si>
  <si>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</si>
  <si>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</si>
  <si>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</si>
  <si>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</si>
  <si>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</si>
  <si>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</si>
  <si>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</si>
  <si>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</si>
  <si>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</si>
  <si>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</si>
  <si>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</si>
  <si>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</si>
  <si>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</si>
  <si>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</si>
  <si>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</si>
  <si>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</si>
  <si>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ASŘ</t>
  </si>
  <si>
    <t>STA</t>
  </si>
  <si>
    <t>1</t>
  </si>
  <si>
    <t>{2f0adb61-e60c-40e3-b6cc-8a53ef829ba2}</t>
  </si>
  <si>
    <t>2</t>
  </si>
  <si>
    <t>02</t>
  </si>
  <si>
    <t>ÚT</t>
  </si>
  <si>
    <t>{20ac2fa8-e4b1-428b-a964-ac7e9643f49f}</t>
  </si>
  <si>
    <t>03</t>
  </si>
  <si>
    <t>VZT</t>
  </si>
  <si>
    <t>{bc83a1a2-9158-4f2d-9f99-ebb0d8245d2f}</t>
  </si>
  <si>
    <t>04</t>
  </si>
  <si>
    <t>MaR</t>
  </si>
  <si>
    <t>{054ee0fb-b526-49c3-a7c1-9ae4ad462220}</t>
  </si>
  <si>
    <t>05</t>
  </si>
  <si>
    <t>ZTI</t>
  </si>
  <si>
    <t>{e9220949-404b-4d64-8d64-f31fb8631e1a}</t>
  </si>
  <si>
    <t>06</t>
  </si>
  <si>
    <t>NN</t>
  </si>
  <si>
    <t>{237f59de-b962-4d32-a2d1-f6d248cdca0f}</t>
  </si>
  <si>
    <t>07</t>
  </si>
  <si>
    <t>Slaboproud</t>
  </si>
  <si>
    <t>{5f591f44-8699-4572-8967-08191cc0cf1b}</t>
  </si>
  <si>
    <t>08</t>
  </si>
  <si>
    <t>Mediciální plyny</t>
  </si>
  <si>
    <t>{097a5407-c1ed-4d31-a880-eefb9181d4bb}</t>
  </si>
  <si>
    <t>09</t>
  </si>
  <si>
    <t>10</t>
  </si>
  <si>
    <t>NN přípojka</t>
  </si>
  <si>
    <t>{9d1ffcbb-8203-4740-9d89-52053847e909}</t>
  </si>
  <si>
    <t>11</t>
  </si>
  <si>
    <t>Přesun MRI</t>
  </si>
  <si>
    <t>{1fc716ed-803e-45d8-95d0-32e7094ed960}</t>
  </si>
  <si>
    <t>VORN</t>
  </si>
  <si>
    <t>Vedlejší a ostatní rozpočtové náklady</t>
  </si>
  <si>
    <t>{ad9a6218-551a-4bd3-874c-b54ff9d1146e}</t>
  </si>
  <si>
    <t>1) Krycí list soupisu</t>
  </si>
  <si>
    <t>2) Rekapitulace</t>
  </si>
  <si>
    <t>3) Soupis prací</t>
  </si>
  <si>
    <t>Zpět na list:</t>
  </si>
  <si>
    <t>Rekapitulace stavby</t>
  </si>
  <si>
    <t>KRYCÍ LIST SOUPISU</t>
  </si>
  <si>
    <t>Objekt:</t>
  </si>
  <si>
    <t>01 - ASŘ</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</si>
  <si>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</si>
  <si>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</si>
  <si>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</si>
  <si>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</si>
  <si>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</si>
  <si>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</si>
  <si>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</si>
  <si>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</si>
  <si>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</si>
  <si>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</si>
  <si>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</si>
  <si>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</si>
  <si>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</si>
  <si>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</si>
  <si>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</si>
  <si>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</si>
  <si>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</si>
  <si>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</si>
  <si>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</si>
  <si>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725 - Zdravotechnika - zařizovací předměty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</si>
  <si>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</si>
  <si>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</si>
  <si>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</si>
  <si>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</si>
  <si>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</si>
  <si>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</si>
  <si>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</si>
  <si>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</si>
  <si>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784 - Dokončovací práce - malby a tapety</t>
  </si>
  <si>
    <t>M - Práce a dodávky M</t>
  </si>
  <si>
    <t xml:space="preserve">    21-M - Elektromontáže</t>
  </si>
  <si>
    <t>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</si>
  <si>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</si>
  <si>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</si>
  <si>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</si>
  <si>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</si>
  <si>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</si>
  <si>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</si>
  <si>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</si>
  <si>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</si>
  <si>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</si>
  <si>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</si>
  <si>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</si>
  <si>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</si>
  <si>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</si>
  <si>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</si>
  <si>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</si>
  <si>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</si>
  <si>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</si>
  <si>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</si>
  <si>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</si>
  <si>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112151353</t>
  </si>
  <si>
    <t>Pokácení stromu postupné se spouštěním částí kmene a koruny o průměru na řezné ploše pařezu přes 300 do 400 mm</t>
  </si>
  <si>
    <t>kus</t>
  </si>
  <si>
    <t>CS ÚRS 2018 01</t>
  </si>
  <si>
    <t>4</t>
  </si>
  <si>
    <t>1991125691</t>
  </si>
  <si>
    <t>VV</t>
  </si>
  <si>
    <t>ODSTRANĚNÍ PŮVODNÍCH JAVORŮ</t>
  </si>
  <si>
    <t>6</t>
  </si>
  <si>
    <t>Součet</t>
  </si>
  <si>
    <t>112201113</t>
  </si>
  <si>
    <t>Odstranění pařezu v rovině nebo na svahu do 1:5 o průměru pařezu na řezné ploše přes 300 do 400 mm</t>
  </si>
  <si>
    <t>-1929448389</t>
  </si>
  <si>
    <t>3</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</si>
  <si>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</si>
  <si>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</si>
  <si>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</si>
  <si>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1300689924</t>
  </si>
  <si>
    <t>PŮVODNÍ OKAPOVÝ CHODNÍČEK</t>
  </si>
  <si>
    <t>25,32</t>
  </si>
  <si>
    <t>113107312</t>
  </si>
  <si>
    <t>Odstranění podkladů nebo krytů strojně plochy jednotlivě do 50 m2 s přemístěním hmot na skládku na vzdálenost do 3 m nebo s naložením na dopravní prostředek z kameniva těženého, o tl. vrstvy přes 100 do 200 mm</t>
  </si>
  <si>
    <t>-445711142</t>
  </si>
  <si>
    <t>ODSTRANĚNÍ PODKLADNÍCH VRSTEV PŮVODNÍHO OKAPOVÉHO CHODNÍČKU</t>
  </si>
  <si>
    <t>5</t>
  </si>
  <si>
    <t>113202111</t>
  </si>
  <si>
    <t>Vytrhání obrub  s vybouráním lože, s přemístěním hmot na skládku na vzdálenost do 3 m nebo s naložením na dopravní prostředek z krajníků nebo obrubníků stojatých</t>
  </si>
  <si>
    <t>m</t>
  </si>
  <si>
    <t>218235825</t>
  </si>
  <si>
    <t>DEMONTÁŽ PŮVODNÍHO OKAPOVÉHO CHODNÍČKU</t>
  </si>
  <si>
    <t>48,49</t>
  </si>
  <si>
    <t>122201102</t>
  </si>
  <si>
    <t>Odkopávky a prokopávky nezapažené  s přehozením výkopku na vzdálenost do 3 m nebo s naložením na dopravní prostředek v hornině tř. 3 přes 100 do 1 000 m3</t>
  </si>
  <si>
    <t>m3</t>
  </si>
  <si>
    <t>648865038</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</si>
  <si>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</si>
  <si>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</si>
  <si>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PRO ZÁKLADOVÉ DESKY</t>
  </si>
  <si>
    <t>12,598*8,176*0,75</t>
  </si>
  <si>
    <t>4,65*3,87*0,5</t>
  </si>
  <si>
    <t>12,62*26,99*0,5</t>
  </si>
  <si>
    <t>8,66*2,37*0,5</t>
  </si>
  <si>
    <t>2*50*1</t>
  </si>
  <si>
    <t>PRO SCHODIŠTĚ</t>
  </si>
  <si>
    <t>5,043*2,85*4,6</t>
  </si>
  <si>
    <t>PRO ZÁMKOVOU DLAŽBU</t>
  </si>
  <si>
    <t>72*0,24</t>
  </si>
  <si>
    <t>PRO OKAPOVÝ CHODNÍČEK</t>
  </si>
  <si>
    <t>40*0,08</t>
  </si>
  <si>
    <t>7</t>
  </si>
  <si>
    <t>122201109</t>
  </si>
  <si>
    <t>Odkopávky a prokopávky nezapažené  s přehozením výkopku na vzdálenost do 3 m nebo s naložením na dopravní prostředek v hornině tř. 3 Příplatek k cenám za lepivost horniny tř. 3</t>
  </si>
  <si>
    <t>2061685140</t>
  </si>
  <si>
    <t>8</t>
  </si>
  <si>
    <t>131201102</t>
  </si>
  <si>
    <t>Hloubení nezapažených jam a zářezů s urovnáním dna do předepsaného profilu a spádu v hornině tř. 3 přes 100 do 1 000 m3</t>
  </si>
  <si>
    <t>-1374738272</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</si>
  <si>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</si>
  <si>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15*10*4,6</t>
  </si>
  <si>
    <t>2*155*0,5</t>
  </si>
  <si>
    <t>9</t>
  </si>
  <si>
    <t>131201109</t>
  </si>
  <si>
    <t>Hloubení nezapažených jam a zářezů s urovnáním dna do předepsaného profilu a spádu Příplatek k cenám za lepivost horniny tř. 3</t>
  </si>
  <si>
    <t>460388538</t>
  </si>
  <si>
    <t>132201101</t>
  </si>
  <si>
    <t>Hloubení zapažených i nezapažených rýh šířky do 600 mm  s urovnáním dna do předepsaného profilu a spádu v hornině tř. 3 do 100 m3</t>
  </si>
  <si>
    <t>-1529292415</t>
  </si>
  <si>
    <t>PRO ZÁKLADOVÉ PASY</t>
  </si>
  <si>
    <t>79,068</t>
  </si>
  <si>
    <t>PRO OBRUBNÍKY</t>
  </si>
  <si>
    <t>160*0,2*0,2</t>
  </si>
  <si>
    <t>132201109</t>
  </si>
  <si>
    <t>Hloubení zapažených i nezapažených rýh šířky do 600 mm  s urovnáním dna do předepsaného profilu a spádu v hornině tř. 3 Příplatek k cenám za lepivost horniny tř. 3</t>
  </si>
  <si>
    <t>-1097989201</t>
  </si>
  <si>
    <t>12</t>
  </si>
  <si>
    <t>132201201</t>
  </si>
  <si>
    <t>Hloubení zapažených i nezapažených rýh šířky přes 600 do 2 000 mm  s urovnáním dna do předepsaného profilu a spádu v hornině tř. 3 do 100 m3</t>
  </si>
  <si>
    <t>-344702636</t>
  </si>
  <si>
    <t>PŘÍPOJKA NN</t>
  </si>
  <si>
    <t>15*1,2*1,2</t>
  </si>
  <si>
    <t>35*1,2*1,2</t>
  </si>
  <si>
    <t>13</t>
  </si>
  <si>
    <t>132201209</t>
  </si>
  <si>
    <t>Hloubení zapažených i nezapažených rýh šířky přes 600 do 2 000 mm  s urovnáním dna do předepsaného profilu a spádu v hornině tř. 3 Příplatek k cenám za lepivost horniny tř. 3</t>
  </si>
  <si>
    <t>-1687150844</t>
  </si>
  <si>
    <t>14</t>
  </si>
  <si>
    <t>151101101</t>
  </si>
  <si>
    <t>Zřízení pažení a rozepření stěn rýh pro podzemní vedení pro všechny šířky rýhy  příložné pro jakoukoliv mezerovitost, hloubky do 2 m</t>
  </si>
  <si>
    <t>-1123098887</t>
  </si>
  <si>
    <t>15*1,2*2</t>
  </si>
  <si>
    <t>35*1,2*2</t>
  </si>
  <si>
    <t>151101111</t>
  </si>
  <si>
    <t>Odstranění pažení a rozepření stěn rýh pro podzemní vedení  s uložením materiálu na vzdálenost do 3 m od kraje výkopu příložné, hloubky do 2 m</t>
  </si>
  <si>
    <t>-2113993174</t>
  </si>
  <si>
    <t>16</t>
  </si>
  <si>
    <t>151101201</t>
  </si>
  <si>
    <t>Zřízení pažení stěn výkopu bez rozepření nebo vzepření  příložné, hloubky do 4 m</t>
  </si>
  <si>
    <t>64</t>
  </si>
  <si>
    <t>932760159</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</si>
  <si>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</si>
  <si>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15*4,6*2</t>
  </si>
  <si>
    <t>10*4,6*2</t>
  </si>
  <si>
    <t>17</t>
  </si>
  <si>
    <t>151101211</t>
  </si>
  <si>
    <t>Odstranění pažení stěn výkopu  s uložením pažin na vzdálenost do 3 m od okraje výkopu příložné, hloubky do 4 m</t>
  </si>
  <si>
    <t>1872169574</t>
  </si>
  <si>
    <t>18</t>
  </si>
  <si>
    <t>153112123.R01</t>
  </si>
  <si>
    <t>Dodávka a montáž štětovnic typu VL 504, délka 9m - specifikace zcela dle PD</t>
  </si>
  <si>
    <t>-511118885</t>
  </si>
  <si>
    <t>VL504</t>
  </si>
  <si>
    <t>26</t>
  </si>
  <si>
    <t>19</t>
  </si>
  <si>
    <t>153112123.R02</t>
  </si>
  <si>
    <t>Dodávka a montáž štětovnic typu VL 504, délka 3m - specifikace zcela dle PD</t>
  </si>
  <si>
    <t>1127002709</t>
  </si>
  <si>
    <t>24</t>
  </si>
  <si>
    <t>20</t>
  </si>
  <si>
    <t>161101102</t>
  </si>
  <si>
    <t>Svislé přemístění výkopku  bez naložení do dopravní nádoby avšak s vyprázdněním dopravní nádoby na hromadu nebo do dopravního prostředku z horniny tř. 1 až 4, při hloubce výkopu přes 2,5 do 4 m</t>
  </si>
  <si>
    <t>-1182647221</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</si>
  <si>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</si>
  <si>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1547,1</t>
  </si>
  <si>
    <t>162201102</t>
  </si>
  <si>
    <t>Vodorovné přemístění výkopku nebo sypaniny po suchu  na obvyklém dopravním prostředku, bez naložení výkopku, avšak se složením bez rozhrnutí z horniny tř. 1 až 4 na vzdálenost přes 20 do 50 m</t>
  </si>
  <si>
    <t>1162261438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</si>
  <si>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</si>
  <si>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VNITROSTAVENIŠTNÍ PŘEMÍSTĚNÍ VÝKOPKU</t>
  </si>
  <si>
    <t>1571</t>
  </si>
  <si>
    <t>ZPĚTNÁ DOPRAVA K ZÁSYPU</t>
  </si>
  <si>
    <t>244+50</t>
  </si>
  <si>
    <t>22</t>
  </si>
  <si>
    <t>162701105</t>
  </si>
  <si>
    <t>Vodorovné přemístění výkopku nebo sypaniny po suchu  na obvyklém dopravním prostředku, bez naložení výkopku, avšak se složením bez rozhrnutí z horniny tř. 1 až 4 na vzdálenost přes 9 000 do 10 000 m</t>
  </si>
  <si>
    <t>1247868824</t>
  </si>
  <si>
    <t>ODVOZ PŘEBYTEČNÉHO VÝKOPKU</t>
  </si>
  <si>
    <t>1865,1</t>
  </si>
  <si>
    <t>23</t>
  </si>
  <si>
    <t>171201201</t>
  </si>
  <si>
    <t>Uložení sypaniny  na skládky</t>
  </si>
  <si>
    <t>275388316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</si>
  <si>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</si>
  <si>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171201211</t>
  </si>
  <si>
    <t>Poplatek za uložení stavebního odpadu na skládce (skládkovné) zeminy a kameniva zatříděného do Katalogu odpadů pod kódem 170 504</t>
  </si>
  <si>
    <t>t</t>
  </si>
  <si>
    <t>-1570699728</t>
  </si>
  <si>
    <t xml:space="preserve">Poznámka k souboru cen:_x000D_
1. Ceny uvedené v souboru cen lze po dohodě upravit podle místních podmínek. </t>
  </si>
  <si>
    <t>2610,66666666667*1,5 'Přepočtené koeficientem množství</t>
  </si>
  <si>
    <t>25</t>
  </si>
  <si>
    <t>174101101</t>
  </si>
  <si>
    <t>Zásyp sypaninou z jakékoliv horniny  s uložením výkopku ve vrstvách se zhutněním jam, šachet, rýh nebo kolem objektů v těchto vykopávkách</t>
  </si>
  <si>
    <t>2111626391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</si>
  <si>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</si>
  <si>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t>
  </si>
  <si>
    <t>224+50</t>
  </si>
  <si>
    <t>181951102</t>
  </si>
  <si>
    <t>Úprava pláně vyrovnáním výškových rozdílů  v hornině tř. 1 až 4 se zhutněním</t>
  </si>
  <si>
    <t>-1351982425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</si>
  <si>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</si>
  <si>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12,598*8,176</t>
  </si>
  <si>
    <t>4,65*3,87</t>
  </si>
  <si>
    <t>12,62*26,99</t>
  </si>
  <si>
    <t>8,66*2,37</t>
  </si>
  <si>
    <t>5,043*2,85</t>
  </si>
  <si>
    <t>ENERGOKANÁL</t>
  </si>
  <si>
    <t>2,5*6,07</t>
  </si>
  <si>
    <t>20,675*2,5</t>
  </si>
  <si>
    <t>POD ZÁMKOVOU DLAŽBU</t>
  </si>
  <si>
    <t>72</t>
  </si>
  <si>
    <t>POD OKAPOVÝ CHODNÍČEK</t>
  </si>
  <si>
    <t>40</t>
  </si>
  <si>
    <t>27</t>
  </si>
  <si>
    <t>182101101</t>
  </si>
  <si>
    <t>Svahování trvalých svahů do projektovaných profilů  s potřebným přemístěním výkopku při svahování v zářezech v hornině tř. 1 až 4</t>
  </si>
  <si>
    <t>871277299</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</si>
  <si>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</si>
  <si>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15*4*2</t>
  </si>
  <si>
    <t>10*4*2</t>
  </si>
  <si>
    <t>Zakládání</t>
  </si>
  <si>
    <t>28</t>
  </si>
  <si>
    <t>226111213</t>
  </si>
  <si>
    <t>Velkoprofilové vrty náběrovým vrtáním svislé nezapažené  průměru přes 400 do 450 mm, v hl přes 5 m v hornině tř. III</t>
  </si>
  <si>
    <t>1838587054</t>
  </si>
  <si>
    <t>SPODNÍ PODLAŽÍ</t>
  </si>
  <si>
    <t>"5" 4,5</t>
  </si>
  <si>
    <t>"7"4</t>
  </si>
  <si>
    <t>"8" 2</t>
  </si>
  <si>
    <t>HORNÍ PODLAŽÍ</t>
  </si>
  <si>
    <t>"1" 7</t>
  </si>
  <si>
    <t>"2" 5</t>
  </si>
  <si>
    <t>"3" 6</t>
  </si>
  <si>
    <t>"4" 5</t>
  </si>
  <si>
    <t>"6" 5</t>
  </si>
  <si>
    <t>"7" 8</t>
  </si>
  <si>
    <t>"12" 5</t>
  </si>
  <si>
    <t>"17" 5</t>
  </si>
  <si>
    <t>"24" 7</t>
  </si>
  <si>
    <t>"25" 5</t>
  </si>
  <si>
    <t>"27" 5</t>
  </si>
  <si>
    <t>29</t>
  </si>
  <si>
    <t>226112213</t>
  </si>
  <si>
    <t>Velkoprofilové vrty náběrovým vrtáním svislé nezapažené  průměru přes 550 do 650 mm, v hl přes 5 m v hornině tř. III</t>
  </si>
  <si>
    <t>496841419</t>
  </si>
  <si>
    <t>"1" 5</t>
  </si>
  <si>
    <t>"2" 4</t>
  </si>
  <si>
    <t>"3" 4,5</t>
  </si>
  <si>
    <t>"4" 6</t>
  </si>
  <si>
    <t>"6" 8</t>
  </si>
  <si>
    <t>"9" 8</t>
  </si>
  <si>
    <t>"10" 4</t>
  </si>
  <si>
    <t>"5" 5</t>
  </si>
  <si>
    <t>"8" 9</t>
  </si>
  <si>
    <t>"9" 6</t>
  </si>
  <si>
    <t>"10" 5</t>
  </si>
  <si>
    <t>"11" 9</t>
  </si>
  <si>
    <t>"13" 6</t>
  </si>
  <si>
    <t>"14" 5</t>
  </si>
  <si>
    <t>"15" 7</t>
  </si>
  <si>
    <t>"16" 6</t>
  </si>
  <si>
    <t>"18" 7</t>
  </si>
  <si>
    <t>"19" 5</t>
  </si>
  <si>
    <t>"20" 5</t>
  </si>
  <si>
    <t>"21" 9</t>
  </si>
  <si>
    <t>"22" 6</t>
  </si>
  <si>
    <t>"23" 7</t>
  </si>
  <si>
    <t>"26" 7</t>
  </si>
  <si>
    <t>30</t>
  </si>
  <si>
    <t>231212111</t>
  </si>
  <si>
    <t>Zřízení výplně pilot zapažených s vytažením pažnic z vrtu  svislých z betonu železového, v hl od 0 do 10 m, při průměru piloty přes 245 do 450 mm</t>
  </si>
  <si>
    <t>-527964785</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</si>
  <si>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</si>
  <si>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31</t>
  </si>
  <si>
    <t>M</t>
  </si>
  <si>
    <t>58932935</t>
  </si>
  <si>
    <t>beton C 25/30 XF1 XA1 kamenivo frakce 0/8</t>
  </si>
  <si>
    <t>-11363092</t>
  </si>
  <si>
    <t>73,5*0,4*1,3</t>
  </si>
  <si>
    <t>32</t>
  </si>
  <si>
    <t>231212112</t>
  </si>
  <si>
    <t>Zřízení výplně pilot zapažených s vytažením pažnic z vrtu  svislých z betonu železového, v hl od 0 do 10 m, při průměru piloty přes 450 do 650 mm</t>
  </si>
  <si>
    <t>-546268344</t>
  </si>
  <si>
    <t>33</t>
  </si>
  <si>
    <t>434663341</t>
  </si>
  <si>
    <t>143,5*0,62*1,3</t>
  </si>
  <si>
    <t>34</t>
  </si>
  <si>
    <t>231611114</t>
  </si>
  <si>
    <t>Výztuž pilot betonovaných do země  z oceli 10 505 (R)</t>
  </si>
  <si>
    <t>-273383818</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</si>
  <si>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</si>
  <si>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38,22*0,08</t>
  </si>
  <si>
    <t>115,661*0,08</t>
  </si>
  <si>
    <t>35</t>
  </si>
  <si>
    <t>271532213</t>
  </si>
  <si>
    <t>Podsyp pod základové konstrukce se zhutněním a urovnáním povrchu z kameniva hrubého, frakce 8 - 16 mm</t>
  </si>
  <si>
    <t>1372081702</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</si>
  <si>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</si>
  <si>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12,598*8,17*0,2</t>
  </si>
  <si>
    <t>4,65*3,87*0,2</t>
  </si>
  <si>
    <t>12,62*26,99*0,2</t>
  </si>
  <si>
    <t>8,66*2,37*0,2</t>
  </si>
  <si>
    <t>36</t>
  </si>
  <si>
    <t>273311311</t>
  </si>
  <si>
    <t>Základy z betonu prostého desky z betonu kamenem prokládaného tř. C 8/10</t>
  </si>
  <si>
    <t>-1125398820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</si>
  <si>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</si>
  <si>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PODKLADNÍ BETONY</t>
  </si>
  <si>
    <t>12,58*8,176*0,05</t>
  </si>
  <si>
    <t>4,65*3,87*0,05</t>
  </si>
  <si>
    <t>12,62*26,99*0,05</t>
  </si>
  <si>
    <t>8,66*2,37*0,05</t>
  </si>
  <si>
    <t>2,5*6,07*0,05</t>
  </si>
  <si>
    <t>20,675*2,5*0,05</t>
  </si>
  <si>
    <t>37</t>
  </si>
  <si>
    <t>273321511</t>
  </si>
  <si>
    <t>Základy z betonu železového (bez výztuže) desky z betonu bez zvýšených nároků na prostředí tř. C 25/30</t>
  </si>
  <si>
    <t>1374751828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</si>
  <si>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</si>
  <si>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12,598*8,176*0,5</t>
  </si>
  <si>
    <t>4,65*3,87*0,25</t>
  </si>
  <si>
    <t>12,62*26,99*0,25</t>
  </si>
  <si>
    <t>8,66*2,37*0,25</t>
  </si>
  <si>
    <t>43,885</t>
  </si>
  <si>
    <t>2,5*6,07*0,25</t>
  </si>
  <si>
    <t>20,675*2,5*0,25</t>
  </si>
  <si>
    <t>38</t>
  </si>
  <si>
    <t>273351121</t>
  </si>
  <si>
    <t>Bednění základů desek zřízení</t>
  </si>
  <si>
    <t>2132299988</t>
  </si>
  <si>
    <t xml:space="preserve">Poznámka k souboru cen:_x000D_
1. Ceny jsou určeny pro bednění ve volném prostranství, ve volných nebo zapažených jamách, rýhách a šachtách. 2. Kruhové nebo obloukové bednění poloměru do 1 m se oceňuje individuálně. </t>
  </si>
  <si>
    <t>12,598*0,7*2</t>
  </si>
  <si>
    <t>8,176*0,7*2</t>
  </si>
  <si>
    <t>4,65*0,5*2</t>
  </si>
  <si>
    <t>3,87*0,5*2</t>
  </si>
  <si>
    <t>12,62*0,5*2</t>
  </si>
  <si>
    <t>26,99*0,5*2</t>
  </si>
  <si>
    <t>8,66*0,5*2</t>
  </si>
  <si>
    <t>2,37*0,5*2</t>
  </si>
  <si>
    <t>39</t>
  </si>
  <si>
    <t>273351122</t>
  </si>
  <si>
    <t>Bednění základů desek odstranění</t>
  </si>
  <si>
    <t>-841069616</t>
  </si>
  <si>
    <t>273361821</t>
  </si>
  <si>
    <t>Výztuž základů desek z betonářské oceli 10 505 (R) nebo BSt 500</t>
  </si>
  <si>
    <t>563840421</t>
  </si>
  <si>
    <t xml:space="preserve">Poznámka k souboru cen:_x000D_
1. Ceny platí pro desky rovné, s náběhy, hřibové nebo upnuté do žeber včetně výztuže těchto žeber. </t>
  </si>
  <si>
    <t>190,170*0,125</t>
  </si>
  <si>
    <t>41</t>
  </si>
  <si>
    <t>274321311</t>
  </si>
  <si>
    <t>Základy z betonu železového (bez výztuže) pasy z betonu bez zvýšených nároků na prostředí tř. C 16/20</t>
  </si>
  <si>
    <t>-705595124</t>
  </si>
  <si>
    <t>42</t>
  </si>
  <si>
    <t>274351121</t>
  </si>
  <si>
    <t>Bednění základů pasů rovné zřízení</t>
  </si>
  <si>
    <t>-14964514</t>
  </si>
  <si>
    <t>PODBETONOVÁNÍ ZÁKLADOVÝCH PASŮ</t>
  </si>
  <si>
    <t>15*3,3*2</t>
  </si>
  <si>
    <t>5*3,3*2</t>
  </si>
  <si>
    <t>43</t>
  </si>
  <si>
    <t>274351122</t>
  </si>
  <si>
    <t>Bednění základů pasů rovné odstranění</t>
  </si>
  <si>
    <t>-710769023</t>
  </si>
  <si>
    <t>44</t>
  </si>
  <si>
    <t>274361821</t>
  </si>
  <si>
    <t>Výztuž základů pasů z betonářské oceli 10 505 (R) nebo BSt 500</t>
  </si>
  <si>
    <t>-463309931</t>
  </si>
  <si>
    <t>PODBETONOVÁNÍ PASŮ</t>
  </si>
  <si>
    <t>26,4*0,15</t>
  </si>
  <si>
    <t>79,068*0,15</t>
  </si>
  <si>
    <t>45</t>
  </si>
  <si>
    <t>279113154</t>
  </si>
  <si>
    <t>Základové zdi z tvárnic ztraceného bednění včetně výplně z betonu  bez zvláštních nároků na vliv prostředí třídy C 25/30, tloušťky zdiva přes 250 do 300 mm</t>
  </si>
  <si>
    <t>444116039</t>
  </si>
  <si>
    <t>2,5*2,5</t>
  </si>
  <si>
    <t>46</t>
  </si>
  <si>
    <t>279311114</t>
  </si>
  <si>
    <t>Postupné podbetonování základového zdiva  jakékoliv tloušťky, bez výkopu, bez zapažení a bednění, prostým betonem tř. C 16/20</t>
  </si>
  <si>
    <t>-300361813</t>
  </si>
  <si>
    <t>PODBETONOVÁNÍ STÁVAJÍCÍCH ZÁKLADOVÝCH KONSTRUKCÍ</t>
  </si>
  <si>
    <t>15*3,3*0,4</t>
  </si>
  <si>
    <t>5*3,3*0,4</t>
  </si>
  <si>
    <t>Svislé a kompletní konstrukce</t>
  </si>
  <si>
    <t>47</t>
  </si>
  <si>
    <t>311235431</t>
  </si>
  <si>
    <t>Zdivo jednovrstvé z cihel děrovaných broušených na zdicí pěnu, pevnost cihel do P10, tl. zdiva 240 mm</t>
  </si>
  <si>
    <t>-83487120</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</si>
  <si>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 </t>
  </si>
  <si>
    <t>WI01</t>
  </si>
  <si>
    <t>12,56*3,6</t>
  </si>
  <si>
    <t>ODEČET OTVORŮ</t>
  </si>
  <si>
    <t>-0,5*0,5</t>
  </si>
  <si>
    <t>-1*1,97</t>
  </si>
  <si>
    <t>-1,4*1,97</t>
  </si>
  <si>
    <t>-1,9*1,97</t>
  </si>
  <si>
    <t>Mezisoučet</t>
  </si>
  <si>
    <t>WI02</t>
  </si>
  <si>
    <t>4,66*3,45</t>
  </si>
  <si>
    <t>21,26*3,45</t>
  </si>
  <si>
    <t>9,41*3,45</t>
  </si>
  <si>
    <t>-1,61*2,15</t>
  </si>
  <si>
    <t>-1,145*1,72</t>
  </si>
  <si>
    <t>-3*2,15</t>
  </si>
  <si>
    <t>WI03</t>
  </si>
  <si>
    <t>5,68*3,6</t>
  </si>
  <si>
    <t>11*3,6</t>
  </si>
  <si>
    <t>6,18*3,6</t>
  </si>
  <si>
    <t>-0,8*1,97*3</t>
  </si>
  <si>
    <t>-1,1*1,97</t>
  </si>
  <si>
    <t>-1,25*1,97</t>
  </si>
  <si>
    <t>-1,5*1,5</t>
  </si>
  <si>
    <t>WI04</t>
  </si>
  <si>
    <t>3,51*3,6</t>
  </si>
  <si>
    <t>2,35*3,6</t>
  </si>
  <si>
    <t>-0,8*1,97</t>
  </si>
  <si>
    <t>48</t>
  </si>
  <si>
    <t>311235451</t>
  </si>
  <si>
    <t>Zdivo jednovrstvé z cihel děrovaných broušených na zdicí pěnu, pevnost cihel do P10, tl. zdiva 300 mm</t>
  </si>
  <si>
    <t>544947597</t>
  </si>
  <si>
    <t>WE03</t>
  </si>
  <si>
    <t>7,32*0,5</t>
  </si>
  <si>
    <t>27,07*0,5</t>
  </si>
  <si>
    <t>22,51*0,5</t>
  </si>
  <si>
    <t>0,7*0,5*2</t>
  </si>
  <si>
    <t>8,84*0,5</t>
  </si>
  <si>
    <t>49</t>
  </si>
  <si>
    <t>311235511</t>
  </si>
  <si>
    <t>Zdivo jednovrstvé z cihel děrovaných broušených na zdicí pěnu, pevnost cihel do P10, tl. zdiva 440 mm</t>
  </si>
  <si>
    <t>-1477258891</t>
  </si>
  <si>
    <t>OBVODOVÉ ZDIVO - WE01</t>
  </si>
  <si>
    <t>27,07*3,45</t>
  </si>
  <si>
    <t>22,51*3,45</t>
  </si>
  <si>
    <t>0,7*3,45*2</t>
  </si>
  <si>
    <t>8,84*3,45</t>
  </si>
  <si>
    <t>7,32*3,45</t>
  </si>
  <si>
    <t>3,68*3,45</t>
  </si>
  <si>
    <t>ODEČTY OTVORŮ</t>
  </si>
  <si>
    <t>-2,5*1,5*2</t>
  </si>
  <si>
    <t>-1,1*2,15</t>
  </si>
  <si>
    <t>-1,5*1,5*6</t>
  </si>
  <si>
    <t>50</t>
  </si>
  <si>
    <t>317168051</t>
  </si>
  <si>
    <t>Překlady keramické vysoké osazené do maltového lože, šířky překladu 70 mm výšky 238 mm, délky 1000 mm</t>
  </si>
  <si>
    <t>2087040346</t>
  </si>
  <si>
    <t xml:space="preserve">Poznámka k souboru cen:_x000D_
1. V 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 celé světlé délce překladu 4. V cenách -82.. a -83.. (překlady roletové) nejsou započteny náklady na: a) vysoký překlad a svislou izolaci v úrovni stropního věnce u složených roletových překladů; tyto se ocení samostatně, b) dodávku a montáž rolet, případně žaluzií; tyto se ocení samostatně. 5. V cenách -84.. (překlady vysoké spřažené) nejsou započteny náklady na: a) betonáž a bednění v úrovni stropního věnce; tyto se ocení samostatně, 6.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 </t>
  </si>
  <si>
    <t>"B08" 3</t>
  </si>
  <si>
    <t>"B14" 3</t>
  </si>
  <si>
    <t>51</t>
  </si>
  <si>
    <t>317168052</t>
  </si>
  <si>
    <t>Překlady keramické vysoké osazené do maltového lože, šířky překladu 70 mm výšky 238 mm, délky 1250 mm</t>
  </si>
  <si>
    <t>-683479604</t>
  </si>
  <si>
    <t>"B06"  3*5</t>
  </si>
  <si>
    <t>52</t>
  </si>
  <si>
    <t>317168053</t>
  </si>
  <si>
    <t>Překlady keramické vysoké osazené do maltového lože, šířky překladu 70 mm výšky 238 mm, délky 1500 mm</t>
  </si>
  <si>
    <t>-1716258919</t>
  </si>
  <si>
    <t>"B04" 5</t>
  </si>
  <si>
    <t>"B05" 3*5</t>
  </si>
  <si>
    <t>53</t>
  </si>
  <si>
    <t>317168054</t>
  </si>
  <si>
    <t>Překlady keramické vysoké osazené do maltového lože, šířky překladu 70 mm výšky 238 mm, délky 1750 mm</t>
  </si>
  <si>
    <t>-2038446081</t>
  </si>
  <si>
    <t>"B01" 6*2</t>
  </si>
  <si>
    <t>"B09" 3*2</t>
  </si>
  <si>
    <t>54</t>
  </si>
  <si>
    <t>317168055</t>
  </si>
  <si>
    <t>Překlady keramické vysoké osazené do maltového lože, šířky překladu 70 mm výšky 238 mm, délky 2000 mm</t>
  </si>
  <si>
    <t>1957641399</t>
  </si>
  <si>
    <t>"B01" 6</t>
  </si>
  <si>
    <t>55</t>
  </si>
  <si>
    <t>317168056</t>
  </si>
  <si>
    <t>Překlady keramické vysoké osazené do maltového lože, šířky překladu 70 mm výšky 238 mm, délky 2250 mm</t>
  </si>
  <si>
    <t>292090507</t>
  </si>
  <si>
    <t>"B10" 3*1</t>
  </si>
  <si>
    <t>56</t>
  </si>
  <si>
    <t>317168057</t>
  </si>
  <si>
    <t>Překlady keramické vysoké osazené do maltového lože, šířky překladu 70 mm výšky 238 mm, délky 2500 mm</t>
  </si>
  <si>
    <t>1261956787</t>
  </si>
  <si>
    <t>"B07" 3</t>
  </si>
  <si>
    <t>57</t>
  </si>
  <si>
    <t>317168059</t>
  </si>
  <si>
    <t>Překlady keramické vysoké osazené do maltového lože, šířky překladu 70 mm výšky 238 mm, délky 3000 mm</t>
  </si>
  <si>
    <t>-722506105</t>
  </si>
  <si>
    <t>"B02" 5</t>
  </si>
  <si>
    <t>"B13" 5</t>
  </si>
  <si>
    <t>58</t>
  </si>
  <si>
    <t>317168060</t>
  </si>
  <si>
    <t>Překlady keramické vysoké osazené do maltového lože, šířky překladu 70 mm výšky 238 mm, délky 3250 mm</t>
  </si>
  <si>
    <t>841394601</t>
  </si>
  <si>
    <t>"B03" 5</t>
  </si>
  <si>
    <t>"B11" 3</t>
  </si>
  <si>
    <t>59</t>
  </si>
  <si>
    <t>317168061</t>
  </si>
  <si>
    <t>Překlady keramické vysoké osazené do maltového lože, šířky překladu 70 mm výšky 238 mm, délky 3500 mm</t>
  </si>
  <si>
    <t>178435052</t>
  </si>
  <si>
    <t>"B12" 3</t>
  </si>
  <si>
    <t>60</t>
  </si>
  <si>
    <t>317168313</t>
  </si>
  <si>
    <t>Překlady keramické složené roletové určené pro zabudování rolet nebo žaluzií osazené do maltového lože, výšky překladu 238 mm pro tloušťku zdiva 365 mm, délky 1750 mm</t>
  </si>
  <si>
    <t>71911589</t>
  </si>
  <si>
    <t>61</t>
  </si>
  <si>
    <t>317944323</t>
  </si>
  <si>
    <t>Válcované nosníky dodatečně osazované do připravených otvorů  bez zazdění hlav č. 14 až 22</t>
  </si>
  <si>
    <t>1143785391</t>
  </si>
  <si>
    <t xml:space="preserve">Poznámka k souboru cen:_x000D_
1. V cenách jsou zahrnuty náklady na dodávku a montáž válcovaných nosníků. 2. Ceny jsou určeny pouze pro ocenění konstrukce překladů nad otvory. </t>
  </si>
  <si>
    <t>"IPN 140" 0,124</t>
  </si>
  <si>
    <t>"IPN 160" 0,246</t>
  </si>
  <si>
    <t>62</t>
  </si>
  <si>
    <t>330321410</t>
  </si>
  <si>
    <t>Sloupy, pilíře, táhla, rámové stojky, vzpěry z betonu železového (bez výztuže)  bez zvláštních nároků na vliv prostředí tř. C 25/30</t>
  </si>
  <si>
    <t>-2103927480</t>
  </si>
  <si>
    <t xml:space="preserve">Poznámka k souboru cen:_x000D_
1. V cenách pro pohledový beton jsou započteny i náklady na pečlivé hutnění zejména při líci konstrukce pro docílení neporušeného maltového povrchu bez vzhledových kazů. </t>
  </si>
  <si>
    <t>0,4*0,4*3,3</t>
  </si>
  <si>
    <t>63</t>
  </si>
  <si>
    <t>331351121</t>
  </si>
  <si>
    <t>Bednění hranatých sloupů a pilířů včetně vzepření průřezu pravoúhlého čtyřúhelníka výšky do 4 m, průřezu přes 0,08 do 0,16 m2 zřízení</t>
  </si>
  <si>
    <t>-1148620239</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</si>
  <si>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</si>
  <si>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0,4*3,3*4</t>
  </si>
  <si>
    <t>331351122</t>
  </si>
  <si>
    <t>Bednění hranatých sloupů a pilířů včetně vzepření průřezu pravoúhlého čtyřúhelníka výšky do 4 m, průřezu přes 0,08 do 0,16 m2 odstranění</t>
  </si>
  <si>
    <t>104512256</t>
  </si>
  <si>
    <t>65</t>
  </si>
  <si>
    <t>331361821</t>
  </si>
  <si>
    <t>Výztuž sloupů, pilířů, rámových stojek, táhel nebo vzpěr hranatých svislých nebo šikmých (odkloněných) z betonářské oceli 10 505 (R) nebo BSt 500</t>
  </si>
  <si>
    <t>-741210382</t>
  </si>
  <si>
    <t>0,528*0,3</t>
  </si>
  <si>
    <t>66</t>
  </si>
  <si>
    <t>341321410</t>
  </si>
  <si>
    <t>Stěny a příčky z betonu železového (bez výztuže) nosné tř. C 25/30</t>
  </si>
  <si>
    <t>-1523084363</t>
  </si>
  <si>
    <t>OBVODOVÉ STĚNY 1.PP</t>
  </si>
  <si>
    <t>63,224*3,3*0,278</t>
  </si>
  <si>
    <t>6,175*2,5*0,25*2</t>
  </si>
  <si>
    <t>3,5*2,5*0,25</t>
  </si>
  <si>
    <t>1*2,5*0,25</t>
  </si>
  <si>
    <t>1,27*2,5*0,25</t>
  </si>
  <si>
    <t>3,77*2,5*0,25</t>
  </si>
  <si>
    <t>67</t>
  </si>
  <si>
    <t>341351111</t>
  </si>
  <si>
    <t>Bednění stěn a příček nosných rovné oboustranné za každou stranu zřízení</t>
  </si>
  <si>
    <t>-487385086</t>
  </si>
  <si>
    <t xml:space="preserve">Poznámka k souboru cen:_x000D_
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 </t>
  </si>
  <si>
    <t>63,224*3,3*2</t>
  </si>
  <si>
    <t>6,175*2,5*2*2</t>
  </si>
  <si>
    <t>3,5*2,5*2</t>
  </si>
  <si>
    <t>1*2,5*2</t>
  </si>
  <si>
    <t>1,27*2,5*2</t>
  </si>
  <si>
    <t>3,77*2,5*2</t>
  </si>
  <si>
    <t>68</t>
  </si>
  <si>
    <t>341351112</t>
  </si>
  <si>
    <t>Bednění stěn a příček nosných rovné oboustranné za každou stranu odstranění</t>
  </si>
  <si>
    <t>30557066</t>
  </si>
  <si>
    <t>69</t>
  </si>
  <si>
    <t>341361821</t>
  </si>
  <si>
    <t>Výztuž stěn a příček nosných svislých nebo šikmých, rovných nebo oblých z betonářské oceli 10 505 (R) nebo BSt 500</t>
  </si>
  <si>
    <t>466712393</t>
  </si>
  <si>
    <t>58,001*0,135</t>
  </si>
  <si>
    <t>70</t>
  </si>
  <si>
    <t>381R001</t>
  </si>
  <si>
    <t>Dodávka a montáž prefabikovaných částí energokanálu - IZP 25/10 rozměr 1000*2500 mm</t>
  </si>
  <si>
    <t>-793653685</t>
  </si>
  <si>
    <t>Vodorovné konstrukce</t>
  </si>
  <si>
    <t>71</t>
  </si>
  <si>
    <t>411321414</t>
  </si>
  <si>
    <t>Stropy z betonu železového (bez výztuže)  stropů deskových, plochých střech, desek balkonových, desek hřibových stropů včetně hlavic hřibových sloupů tř. C 25/30</t>
  </si>
  <si>
    <t>-333445251</t>
  </si>
  <si>
    <t xml:space="preserve">Poznámka k souboru cen:_x000D_
1. V cenách pohledového betonu 411 35-4 a 411 35-5 jsou započteny i náklady na pečlivé hutnění zejména při líci konstrukce pro docílení neporušeného maltového povrchu bez vzhledových kazů. </t>
  </si>
  <si>
    <t>STROPNÍ DESKY</t>
  </si>
  <si>
    <t>13,954*8,66*0,26</t>
  </si>
  <si>
    <t>5,34*3,63*0,2</t>
  </si>
  <si>
    <t>27,57*12,56*0,2</t>
  </si>
  <si>
    <t>9,95*8,86*0,25</t>
  </si>
  <si>
    <t>1,25*2,5*0,25</t>
  </si>
  <si>
    <t>6,175*2,5*0,25</t>
  </si>
  <si>
    <t>411351011</t>
  </si>
  <si>
    <t>Bednění stropních konstrukcí - bez podpěrné konstrukce desek tloušťky stropní desky přes 5 do 25 cm zřízení</t>
  </si>
  <si>
    <t>1162548537</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</si>
  <si>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</si>
  <si>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13,954*8,66</t>
  </si>
  <si>
    <t>5,34*3,63</t>
  </si>
  <si>
    <t>27,57*12,56</t>
  </si>
  <si>
    <t>9,95*8,86</t>
  </si>
  <si>
    <t>3,77*2,5</t>
  </si>
  <si>
    <t>1,25*2,5</t>
  </si>
  <si>
    <t>6,175*2,5</t>
  </si>
  <si>
    <t>73</t>
  </si>
  <si>
    <t>411351012</t>
  </si>
  <si>
    <t>Bednění stropních konstrukcí - bez podpěrné konstrukce desek tloušťky stropní desky přes 5 do 25 cm odstranění</t>
  </si>
  <si>
    <t>-2068932551</t>
  </si>
  <si>
    <t>74</t>
  </si>
  <si>
    <t>411354313</t>
  </si>
  <si>
    <t>Podpěrná konstrukce stropů - desek, kleneb a skořepin výška podepření do 4 m tloušťka stropu přes 15 do 25 cm zřízení</t>
  </si>
  <si>
    <t>1497041741</t>
  </si>
  <si>
    <t xml:space="preserve">Poznámka k souboru cen:_x000D_
1. Podepření větších výšek než 6 m se oceňuje individuálně. </t>
  </si>
  <si>
    <t>602,650</t>
  </si>
  <si>
    <t>75</t>
  </si>
  <si>
    <t>411354314</t>
  </si>
  <si>
    <t>Podpěrná konstrukce stropů - desek, kleneb a skořepin výška podepření do 4 m tloušťka stropu přes 15 do 25 cm odstranění</t>
  </si>
  <si>
    <t>1876656958</t>
  </si>
  <si>
    <t>76</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</si>
  <si>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</si>
  <si>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</si>
  <si>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-196326202</t>
  </si>
  <si>
    <t>126,591*0,175</t>
  </si>
  <si>
    <t>3,135</t>
  </si>
  <si>
    <t>77</t>
  </si>
  <si>
    <t>411R001</t>
  </si>
  <si>
    <t>Kompletní provedení konstrukce venkovního schodiště v 1.PP - provedení vč výztuže a základových pasů, specifikace dle PD</t>
  </si>
  <si>
    <t>soubor</t>
  </si>
  <si>
    <t>1035867868</t>
  </si>
  <si>
    <t>78</t>
  </si>
  <si>
    <t>417321515</t>
  </si>
  <si>
    <t>Ztužující pásy a věnce z betonu železového (bez výztuže)  tř. C 25/30</t>
  </si>
  <si>
    <t>-15159333</t>
  </si>
  <si>
    <t>21,49</t>
  </si>
  <si>
    <t>79</t>
  </si>
  <si>
    <t>417351115</t>
  </si>
  <si>
    <t>Bednění bočnic ztužujících pásů a věnců včetně vzpěr  zřízení</t>
  </si>
  <si>
    <t>-1240766219</t>
  </si>
  <si>
    <t>80</t>
  </si>
  <si>
    <t>417351116</t>
  </si>
  <si>
    <t>Bednění bočnic ztužujících pásů a věnců včetně vzpěr  odstranění</t>
  </si>
  <si>
    <t>468717650</t>
  </si>
  <si>
    <t>81</t>
  </si>
  <si>
    <t>417361821</t>
  </si>
  <si>
    <t>Výztuž ztužujících pásů a věnců  z betonářské oceli 10 505 (R) nebo BSt 500</t>
  </si>
  <si>
    <t>2003413324</t>
  </si>
  <si>
    <t>21,49*0,15</t>
  </si>
  <si>
    <t>Komunikace pozemní</t>
  </si>
  <si>
    <t>82</t>
  </si>
  <si>
    <t>564750011</t>
  </si>
  <si>
    <t>Podklad nebo kryt z kameniva hrubého drceného  vel. 8-16 mm s rozprostřením a zhutněním, po zhutnění tl. 150 mm</t>
  </si>
  <si>
    <t>-204258806</t>
  </si>
  <si>
    <t>83</t>
  </si>
  <si>
    <t>564801111</t>
  </si>
  <si>
    <t>Podklad ze štěrkodrti ŠD  s rozprostřením a zhutněním, po zhutnění tl. 30 mm</t>
  </si>
  <si>
    <t>-1647983597</t>
  </si>
  <si>
    <t>84</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</si>
  <si>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</si>
  <si>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</si>
  <si>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-328653062</t>
  </si>
  <si>
    <t>85</t>
  </si>
  <si>
    <t>59245015</t>
  </si>
  <si>
    <t>dlažba zámková profilová základní 20x16,5x6 cm přírodní</t>
  </si>
  <si>
    <t>205872108</t>
  </si>
  <si>
    <t>72*1,1 'Přepočtené koeficientem množství</t>
  </si>
  <si>
    <t>Úpravy povrchů, podlahy a osazování výplní</t>
  </si>
  <si>
    <t>86</t>
  </si>
  <si>
    <t>612131300</t>
  </si>
  <si>
    <t>Podkladní a spojovací vrstva vnitřních omítaných ploch  vápenný postřik nanášený strojně celoplošně stěn</t>
  </si>
  <si>
    <t>648718354</t>
  </si>
  <si>
    <t>87</t>
  </si>
  <si>
    <t>612321341</t>
  </si>
  <si>
    <t>Omítka vápenocementová vnitřních ploch  nanášená strojně dvouvrstvá, tloušťky jádrové omítky do 10 mm a tloušťky štuku do 3 mm štuková svislých konstrukcí stěn</t>
  </si>
  <si>
    <t>-2057781127</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</si>
  <si>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</si>
  <si>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O02</t>
  </si>
  <si>
    <t>36,495</t>
  </si>
  <si>
    <t>110,008*2</t>
  </si>
  <si>
    <t>70,688*2</t>
  </si>
  <si>
    <t>19,52*2</t>
  </si>
  <si>
    <t>33,57*2</t>
  </si>
  <si>
    <t>220,965</t>
  </si>
  <si>
    <t>88</t>
  </si>
  <si>
    <t>612325121</t>
  </si>
  <si>
    <t>Vápenocementová omítka rýh štuková ve stěnách, šířky rýhy do 150 mm</t>
  </si>
  <si>
    <t>202732800</t>
  </si>
  <si>
    <t>ZAČIŠTĚNÍ OCELOVÝCH VÁLCOVANÝCH NOSNÍKŮ</t>
  </si>
  <si>
    <t>"IPN 140" 8,56*0,15*2</t>
  </si>
  <si>
    <t>89</t>
  </si>
  <si>
    <t>612325122</t>
  </si>
  <si>
    <t>Vápenocementová omítka rýh štuková ve stěnách, šířky rýhy přes 150 do 300 mm</t>
  </si>
  <si>
    <t>1641609550</t>
  </si>
  <si>
    <t>ZAČIŠTĚNÍ OSAZENÝCH VÁLCOVANÝCH NOSNÍKŮ</t>
  </si>
  <si>
    <t>"IPN 160" 14*0,16*2</t>
  </si>
  <si>
    <t>90</t>
  </si>
  <si>
    <t>612325302</t>
  </si>
  <si>
    <t>Vápenocementová omítka ostění nebo nadpraží štuková</t>
  </si>
  <si>
    <t>499019873</t>
  </si>
  <si>
    <t xml:space="preserve">Poznámka k souboru cen:_x000D_
1. Ceny lze použít jen pro ocenění samostatně upravovaného ostění a nadpraží ( např. při dodatečné výměně oken nebo zárubní ) v šířce do 300 mm okolo upravovaného otvoru. </t>
  </si>
  <si>
    <t>ZAČIŠTĚNÍ OSTĚNÍ A NADPRAŽÍ VYBOURANÉHO OTVORU</t>
  </si>
  <si>
    <t>3,45*0,45*2</t>
  </si>
  <si>
    <t>3,5*0,45</t>
  </si>
  <si>
    <t>1,145*0,45</t>
  </si>
  <si>
    <t>2,5*0,45*2</t>
  </si>
  <si>
    <t>1,2*0,45*2</t>
  </si>
  <si>
    <t>2,3*0,45*2</t>
  </si>
  <si>
    <t>2,6*0,45*2</t>
  </si>
  <si>
    <t>91</t>
  </si>
  <si>
    <t>621221031</t>
  </si>
  <si>
    <t>Montáž kontaktního zateplení  z desek z minerální vlny s podélnou orientací vláken na vnější podhledy, tloušťky desek přes 120 do 160 mm</t>
  </si>
  <si>
    <t>-810490370</t>
  </si>
  <si>
    <t>ŘEZ C-C - ZATEPLENÍ U VSTUPU</t>
  </si>
  <si>
    <t>2,5*0,7</t>
  </si>
  <si>
    <t>92</t>
  </si>
  <si>
    <t>63151531</t>
  </si>
  <si>
    <t>deska izolační minerální kontaktních fasád podélné vlákno λ=0,036 tl 140mm</t>
  </si>
  <si>
    <t>-108717253</t>
  </si>
  <si>
    <t>1,75*1,02 'Přepočtené koeficientem množství</t>
  </si>
  <si>
    <t>93</t>
  </si>
  <si>
    <t>621531021</t>
  </si>
  <si>
    <t>Omítka tenkovrstvá silikonová vnějších ploch  probarvená, včetně penetrace podkladu zrnitá, tloušťky 2,0 mm podhledů</t>
  </si>
  <si>
    <t>-609744382</t>
  </si>
  <si>
    <t>94</t>
  </si>
  <si>
    <t>622143003</t>
  </si>
  <si>
    <t>Montáž omítkových profilů  plastových nebo pozinkovaných, upevněných vtlačením do podkladní vrstvy nebo přibitím rohových s tkaninou</t>
  </si>
  <si>
    <t>430591295</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</si>
  <si>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</si>
  <si>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95</t>
  </si>
  <si>
    <t>59051480</t>
  </si>
  <si>
    <t>profil rohový Al s tkaninou kontaktního zateplení</t>
  </si>
  <si>
    <t>-466806271</t>
  </si>
  <si>
    <t>155*1,05 'Přepočtené koeficientem množství</t>
  </si>
  <si>
    <t>96</t>
  </si>
  <si>
    <t>622143004</t>
  </si>
  <si>
    <t>Montáž omítkových profilů  plastových nebo pozinkovaných, upevněných vtlačením do podkladní vrstvy nebo přibitím začišťovacích samolepících pro vytvoření dilatujícího spoje s okenním rámem</t>
  </si>
  <si>
    <t>178676499</t>
  </si>
  <si>
    <t>97</t>
  </si>
  <si>
    <t>59051476</t>
  </si>
  <si>
    <t>profil okenní začišťovací se sklovláknitou armovací tkaninou 9 mm/2,4 m</t>
  </si>
  <si>
    <t>-37723921</t>
  </si>
  <si>
    <t>73,5*1,05 'Přepočtené koeficientem množství</t>
  </si>
  <si>
    <t>98</t>
  </si>
  <si>
    <t>622221031</t>
  </si>
  <si>
    <t>Montáž kontaktního zateplení  z desek z minerální vlny s podélnou orientací vláken na vnější stěny, tloušťky desek přes 120 do 160 mm</t>
  </si>
  <si>
    <t>1281138732</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</si>
  <si>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</si>
  <si>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KZS</t>
  </si>
  <si>
    <t>278,535</t>
  </si>
  <si>
    <t>99</t>
  </si>
  <si>
    <t>-261843928</t>
  </si>
  <si>
    <t>307,947058823529*1,02 'Přepočtené koeficientem množství</t>
  </si>
  <si>
    <t>100</t>
  </si>
  <si>
    <t>622222001</t>
  </si>
  <si>
    <t>Montáž kontaktního zateplení vnějšího ostění, nadpraží nebo parapetu z desek z minerální vlny s podélnou nebo kolmou orientací vláken hloubky špalet do 200 mm, tloušťky desek do 40 mm</t>
  </si>
  <si>
    <t>-842976842</t>
  </si>
  <si>
    <t>101</t>
  </si>
  <si>
    <t>63151518</t>
  </si>
  <si>
    <t>deska izolační minerální kontaktních fasád podélné vlákno λ=0,036 tl 40mm</t>
  </si>
  <si>
    <t>2106957141</t>
  </si>
  <si>
    <t>150*0,2*1,1</t>
  </si>
  <si>
    <t>33*1,1 'Přepočtené koeficientem množství</t>
  </si>
  <si>
    <t>102</t>
  </si>
  <si>
    <t>622531021</t>
  </si>
  <si>
    <t>Omítka tenkovrstvá silikonová vnějších ploch  probarvená, včetně penetrace podkladu zrnitá, tloušťky 2,0 mm stěn</t>
  </si>
  <si>
    <t>1667213489</t>
  </si>
  <si>
    <t>278,535+33</t>
  </si>
  <si>
    <t>103</t>
  </si>
  <si>
    <t>629991011</t>
  </si>
  <si>
    <t>Zakrytí vnějších ploch před znečištěním  včetně pozdějšího odkrytí výplní otvorů a svislých ploch fólií přilepenou lepící páskou</t>
  </si>
  <si>
    <t>-1652061876</t>
  </si>
  <si>
    <t>OCHRANA OKEN - OBOUSTRANNĚ</t>
  </si>
  <si>
    <t>12,879*2</t>
  </si>
  <si>
    <t>104</t>
  </si>
  <si>
    <t>629995101</t>
  </si>
  <si>
    <t>Očištění vnějších ploch tlakovou vodou omytím</t>
  </si>
  <si>
    <t>-1818309520</t>
  </si>
  <si>
    <t>PŘED APLIKACÍ KZS</t>
  </si>
  <si>
    <t>220,965+33,57+24</t>
  </si>
  <si>
    <t>105</t>
  </si>
  <si>
    <t>631311135</t>
  </si>
  <si>
    <t>Mazanina z betonu  prostého bez zvýšených nároků na prostředí tl. přes 120 do 240 mm tř. C 20/25</t>
  </si>
  <si>
    <t>-1085319175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</si>
  <si>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</si>
  <si>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"F2" 110,62*0,18</t>
  </si>
  <si>
    <t>106</t>
  </si>
  <si>
    <t>631319175</t>
  </si>
  <si>
    <t>Příplatek k cenám mazanin  za stržení povrchu spodní vrstvy mazaniny latí před vložením výztuže nebo pletiva pro tl. obou vrstev mazaniny přes 120 do 240 mm</t>
  </si>
  <si>
    <t>-919037359</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</si>
  <si>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</si>
  <si>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107</t>
  </si>
  <si>
    <t>631319203</t>
  </si>
  <si>
    <t>Příplatek k cenám betonových mazanin za vyztužení  ocelovými vlákny (drátkobeton) objemové vyztužení 25 kg/m3</t>
  </si>
  <si>
    <t>-231246731</t>
  </si>
  <si>
    <t>108</t>
  </si>
  <si>
    <t>632441222</t>
  </si>
  <si>
    <t>Potěr anhydritový samonivelační litý tř. C 30, tl. přes 30 do 35 mm</t>
  </si>
  <si>
    <t>-1394187966</t>
  </si>
  <si>
    <t xml:space="preserve">Poznámka k souboru cen:_x000D_
1. Ceny jsou určeny pro roznášecí vrstvu těžkých plovoucích podlah, pro potěr podlahového vytápění, pro potěr na oddělovací vrstvě a jako náhrada cementových potěrů (kromě vlhkých provozů). </t>
  </si>
  <si>
    <t>"F1C" 74,58</t>
  </si>
  <si>
    <t>109</t>
  </si>
  <si>
    <t>632441224</t>
  </si>
  <si>
    <t>Potěr anhydritový samonivelační litý tř. C 30, tl. přes 40 do 45 mm</t>
  </si>
  <si>
    <t>-2065320244</t>
  </si>
  <si>
    <t>"F1A" 192,08</t>
  </si>
  <si>
    <t>110</t>
  </si>
  <si>
    <t>632441225</t>
  </si>
  <si>
    <t>Potěr anhydritový samonivelační litý tř. C 30, tl. přes 45 do 60 mm</t>
  </si>
  <si>
    <t>-2029001050</t>
  </si>
  <si>
    <t>"F3" 109,77</t>
  </si>
  <si>
    <t>111</t>
  </si>
  <si>
    <t>632481213</t>
  </si>
  <si>
    <t>Separační vrstva k oddělení podlahových vrstev  z polyetylénové fólie</t>
  </si>
  <si>
    <t>1458999284</t>
  </si>
  <si>
    <t>"F2" 110,85</t>
  </si>
  <si>
    <t>112</t>
  </si>
  <si>
    <t>637211311</t>
  </si>
  <si>
    <t>Okapový chodník z dlaždic  betonových vymývaných s vyplněním spár drobným kamenivem, tl. dlaždic 50 mm do cementové malty MC-10</t>
  </si>
  <si>
    <t>-1551978219</t>
  </si>
  <si>
    <t>OKAPOVÝ CHODNÍČEK</t>
  </si>
  <si>
    <t>113</t>
  </si>
  <si>
    <t>637311121</t>
  </si>
  <si>
    <t>Okapový chodník z obrubníků betonových chodníkových, se zalitím spár cementovou maltou do lože z betonu prostého, z obrubníků ležatých</t>
  </si>
  <si>
    <t>-661749143</t>
  </si>
  <si>
    <t>PRO ZPEV.PLOCHY</t>
  </si>
  <si>
    <t>160</t>
  </si>
  <si>
    <t>Ostatní konstrukce a práce, bourání</t>
  </si>
  <si>
    <t>114</t>
  </si>
  <si>
    <t>941111121</t>
  </si>
  <si>
    <t>Montáž lešení řadového trubkového lehkého pracovního s podlahami  s provozním zatížením tř. 3 do 200 kg/m2 šířky tř. W09 přes 0,9 do 1,2 m, výšky do 10 m</t>
  </si>
  <si>
    <t>-121760965</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</si>
  <si>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</si>
  <si>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115</t>
  </si>
  <si>
    <t>941111221</t>
  </si>
  <si>
    <t>Montáž lešení řadového trubkového lehkého pracovního s podlahami  s provozním zatížením tř. 3 do 200 kg/m2 Příplatek za první a každý další den použití lešení k ceně -1121</t>
  </si>
  <si>
    <t>-1159349381</t>
  </si>
  <si>
    <t>300*20 'Přepočtené koeficientem množství</t>
  </si>
  <si>
    <t>116</t>
  </si>
  <si>
    <t>941111821</t>
  </si>
  <si>
    <t>Demontáž lešení řadového trubkového lehkého pracovního s podlahami  s provozním zatížením tř. 3 do 200 kg/m2 šířky tř. W09 přes 0,9 do 1,2 m, výšky do 10 m</t>
  </si>
  <si>
    <t>1449673475</t>
  </si>
  <si>
    <t xml:space="preserve">Poznámka k souboru cen:_x000D_
1. Demontáž lešení řadového trubkového lehkého výšky přes 25 m se oceňuje individuálně. </t>
  </si>
  <si>
    <t>117</t>
  </si>
  <si>
    <t>941H001</t>
  </si>
  <si>
    <t>Sněhový hasicí přístroj CO  s náplní o hmotnost 5 kg - hasicí schopnost 89B Hasicí přístroj bude instalován na zeď, výška madla maximálně 1,5 m</t>
  </si>
  <si>
    <t>808967034</t>
  </si>
  <si>
    <t>118</t>
  </si>
  <si>
    <t>941H002</t>
  </si>
  <si>
    <t>Práškový hasicí přístroj  s náplní o hmotnost 6 kg - hasicí schopnost 34A/183B. Hasicí přístroj bude instalován na zeď, výška madla maximálně 1,5 m</t>
  </si>
  <si>
    <t>1304176477</t>
  </si>
  <si>
    <t>119</t>
  </si>
  <si>
    <t>941R001</t>
  </si>
  <si>
    <t>Provedení prostupů stropní konstrukcí, základy a stěnami - specifikace a umístění zcela dle PD</t>
  </si>
  <si>
    <t>-1125446478</t>
  </si>
  <si>
    <t>120</t>
  </si>
  <si>
    <t>941V001</t>
  </si>
  <si>
    <t>box laminární pro práci s radiofarmaky (18F) - cirkulační, včetně rozplňovací stanice</t>
  </si>
  <si>
    <t>1650174503</t>
  </si>
  <si>
    <t>P</t>
  </si>
  <si>
    <t xml:space="preserve">Poznámka k položce:
Technické parametry laminárních boxů splňují jakostní třídu A dle
VYH 7/SUKL, resp. 100 dle US FS 209E a třídy dle EN ISO 14 644-1.
Přesná specifikace - bude určeno uživatelem.
</t>
  </si>
  <si>
    <t>121</t>
  </si>
  <si>
    <t>941V002</t>
  </si>
  <si>
    <t>měřič povrchové kontaminace</t>
  </si>
  <si>
    <t>713077918</t>
  </si>
  <si>
    <t xml:space="preserve">Poznámka k položce:
měření plošné kontaminace radionuklidy emitujícími záření beta/gama,
přičemž se předpokládá optimalizována citlivost detektoru pro záření gama.
Koncepce přístroje se předpokládá v přenosném provedení, umožňujícím
jeho použití na oddělení nukleární medicíny. Zobrazování naměřených
hodnot volitelně v jednotkách cps, Bq a Bq/cm2. Nastavení měření - specificky
pro konkrétní radionuklid, hodnota korekčního faktoru pro konkrétní radionuklid
v cps/Bq resp. v cps/(Bq/cm2) je uživatelsky resp. servisně editovatelná.
Knihovna radionuklidů - uživatelsky resp. servisně editovatelná.
Přednastavené radionuklidy 18F, 99mTc, 137 Cs, 60 Co. Napájení přístroje
pomocí nabíjecích baterií.  
Typově schválený přístroj pro používání v ČR - metrologicky ověřený.
</t>
  </si>
  <si>
    <t>122</t>
  </si>
  <si>
    <t>941V003</t>
  </si>
  <si>
    <t>čtečka pro digitální dozimetry - terminál</t>
  </si>
  <si>
    <t>-869509985</t>
  </si>
  <si>
    <t xml:space="preserve">Poznámka k položce:
vestavěný Průmyslový panelový počítač - řídí činnost celého systému
a komunikuje s nadřazeným systémem (systémem SEOD-MP či jiným).
Zahrnuje dotykový displej pro komunikaci s uživatelem.
Čtečka (čtečky) dozimetrů – komunikují s vloženým dozimetrem. Jeden
terminál s možností více čteček pro různé typy dozimetrů různých výrobců.
Komponenty terminálu uzavřeny v kompaktním kovovém obalu.
Osoby vstupující do nebo vystupující z kontrolovaného pásma se identifikují 
pomocí svých identifikačních karet, čárových kódů nebo čipů.
Další možností identifikace je vložení osobního identifikačního kódu a hesla
pomocí dotykového displeje. Terminál ověří, zda jsou platné podmínky pro 
vstup do KP (platné povolení, nepřekroč. max. povolená dávka atd.)
</t>
  </si>
  <si>
    <t>123</t>
  </si>
  <si>
    <t>941V004</t>
  </si>
  <si>
    <t>osobní digitální dozimetr</t>
  </si>
  <si>
    <t>425389342</t>
  </si>
  <si>
    <t xml:space="preserve">Poznámka k položce:
umožňují měření dávkového příkonu i osobního povrchového dávkového
ekvivalentu Hp(0,07) a jeho příkonu. Elektronické osobní dozimetry s
možností měření, ukládání a zobrazení osobních dávek pracovníků vystavených
působení ionizujícího záření. Umožňují signalizaci překročení nastavených
prahů kumulovaných osobních dávkových ekvivalentů Hp(10) a Hp(0,07),
jejich dávkových příkonů a časového intervalu.
</t>
  </si>
  <si>
    <t>124</t>
  </si>
  <si>
    <t>941V005</t>
  </si>
  <si>
    <t>lokální zobrazovací jednotka "Unit"</t>
  </si>
  <si>
    <t>-1368673607</t>
  </si>
  <si>
    <t xml:space="preserve">Poznámka k položce:
radiační monitorovací systém
přesná specifikace technologie bude upřesněna uživatelem
</t>
  </si>
  <si>
    <t>125</t>
  </si>
  <si>
    <t>941V006</t>
  </si>
  <si>
    <t>software pro osobní dozimetrii</t>
  </si>
  <si>
    <t>187887066</t>
  </si>
  <si>
    <t xml:space="preserve">Poznámka k položce:
Systém navržen jako univerzální tak, aby mohl komunikovat s jakýmkoliv
typem elektronického osobního dozimetru libovolného výrobce. Modul řízení 
umožňuje pracovníkovi v KP provést tři základní procesy: Vstup do KP,
 Výstup z KP, Změnu pracovního pobytu v KP.
Modul automatického přenosu dat - umožňující přenos dat mezi lokální 
databází na terminálu a centrální databází umístěnou na serveru systému.
Systém automaticky pro každou osobu sumarizuje čerpání dávek 
Hp(10), Hp(0,07), Hp(10) neutron pro období: den, měsíc, rok, 5 let.
Systém umožňuje limitovat individuální čerpání dávek v souvislosti s legislativně
určenými limity. Systém umožňuje zavádět do systému čerpání dávek
z legální dozimetrie. Systém s možností sledování pro každou osobu, resp. 
středisko čerpání celkových dávek, dávek na pracovní činnost, objekt, zařízení. 
Systém obsahuje základní tiskové výstupní sestavy obvyklé pro sledování
čerpání dávek, exportova veškerých data systému (csv, xls, dbf)
</t>
  </si>
  <si>
    <t>126</t>
  </si>
  <si>
    <t>941V007</t>
  </si>
  <si>
    <t>radiační monitorovací systém včetně metrologie a záruky</t>
  </si>
  <si>
    <t>-1678348012</t>
  </si>
  <si>
    <t xml:space="preserve">Poznámka k položce:
přesná specifikace technologie bude upřesněna uživatelem
</t>
  </si>
  <si>
    <t>127</t>
  </si>
  <si>
    <t>941V008</t>
  </si>
  <si>
    <t>monitor povrchové kontaminace - ruce, nohy</t>
  </si>
  <si>
    <t>591579366</t>
  </si>
  <si>
    <t xml:space="preserve">Poznámka k položce:
Přístroj musí umožňovat měření plošné kontaminace radionuklidy emitujícími
záření beta/gama, přičemž se předpokládá optimalizována citlivost detektoru
pro záření gama. Koncepce přístroje se předpokládá v provedení 4 detektorů
na ruce a dvou detektorů na nohy, umožňujícím jeho použití na oddělení NM.
Zobrazování naměřených hodnot, tak aby bylo jasně definované, jaké části těla 
se kontaminace týká.  Detektory bez nutnosti použití plynu. Možnost sedmý či pátý
detektor – přídavná sonda pro detekci kontaminace oblečení.
Energetický rozsah od 150 KeV do 2,5MeV Zobrazování naměřených hodnot
v jednotkách cps, Bq či Bq/cm2na vestavěném dotykovém displeji. 
Typově schválený přístroj pro používání v ČR - metrologicky ověřený.
</t>
  </si>
  <si>
    <t>128</t>
  </si>
  <si>
    <t>941V009</t>
  </si>
  <si>
    <t>monitorovací systém prostředí - sonda</t>
  </si>
  <si>
    <t>-1736524745</t>
  </si>
  <si>
    <t xml:space="preserve">Poznámka k položce:
určen pro měření příkonu prostorového dávkového ekvivalentu záření gama 
až do hodnot 100 mSv/h. 
Jednotlivé sondy lze použít jako součást většího monitorovacího systému
s centralizovanou vzdálenou signalizací, popřípadě jako autonomní monitor,
který zobrazuje data lokálně v místě měření. Typově schválené jednotlivé,
použití v budovách i ve venkovním prostředí, integrovaný podsvícený displej,
možnost přímého připojení signalizační jednotky a přímého připojení
k nadřízenému systému.
8 ks monitorovacích míst (detekčních sond)
Technická data sond:
Rozsah měření:  1E-7 až 1E-1 Sv/h 
Efektivní rozsah měření:  5E-6 až 1E-1 Sv/h 
Energetický rozsah:  50 keV až 6 MeV
Efektivní energetický rozsah:  80 keV až 1,5 MeV 
</t>
  </si>
  <si>
    <t>129</t>
  </si>
  <si>
    <t>944511111</t>
  </si>
  <si>
    <t>Montáž ochranné sítě  zavěšené na konstrukci lešení z textilie z umělých vláken</t>
  </si>
  <si>
    <t>304254612</t>
  </si>
  <si>
    <t xml:space="preserve">Poznámka k souboru cen:_x000D_
1. V cenách nejsou započteny náklady na lešení potřebné pro zavěšení sítí; toto lešení se oceňuje příslušnými cenami lešení. </t>
  </si>
  <si>
    <t>130</t>
  </si>
  <si>
    <t>944511211</t>
  </si>
  <si>
    <t>Montáž ochranné sítě  Příplatek za první a každý další den použití sítě k ceně -1111</t>
  </si>
  <si>
    <t>-1732430721</t>
  </si>
  <si>
    <t>131</t>
  </si>
  <si>
    <t>944511811</t>
  </si>
  <si>
    <t>Demontáž ochranné sítě  zavěšené na konstrukci lešení z textilie z umělých vláken</t>
  </si>
  <si>
    <t>1603408210</t>
  </si>
  <si>
    <t>132</t>
  </si>
  <si>
    <t>949101111</t>
  </si>
  <si>
    <t>Lešení pomocné pracovní pro objekty pozemních staveb  pro zatížení do 150 kg/m2, o výšce lešeňové podlahy do 1,9 m</t>
  </si>
  <si>
    <t>2143599449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</si>
  <si>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</si>
  <si>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133</t>
  </si>
  <si>
    <t>949101112</t>
  </si>
  <si>
    <t>Lešení pomocné pracovní pro objekty pozemních staveb  pro zatížení do 150 kg/m2, o výšce lešeňové podlahy přes 1,9 do 3,5 m</t>
  </si>
  <si>
    <t>337807432</t>
  </si>
  <si>
    <t>134</t>
  </si>
  <si>
    <t>949111111</t>
  </si>
  <si>
    <t>Montáž lešení lehkého kozového trubkového o výšce lešeňové podlahy do 1,2 m</t>
  </si>
  <si>
    <t>sada</t>
  </si>
  <si>
    <t>-314612547</t>
  </si>
  <si>
    <t xml:space="preserve">Poznámka k souboru cen:_x000D_
1. Množství měrných jednotek se určuje v počtu sad lešení (2 kozy a dřevěná podlaha). 2. V cenách nájmu jsou započteny i náklady na manipulaci s lešením. </t>
  </si>
  <si>
    <t>135</t>
  </si>
  <si>
    <t>949111112</t>
  </si>
  <si>
    <t>Montáž lešení lehkého kozového trubkového o výšce lešeňové podlahy přes 1,2 do 1,9 m</t>
  </si>
  <si>
    <t>246949698</t>
  </si>
  <si>
    <t>136</t>
  </si>
  <si>
    <t>952901111</t>
  </si>
  <si>
    <t>Vyčištění budov nebo objektů před předáním do užívání  budov bytové nebo občanské výstavby, světlé výšky podlaží do 4 m</t>
  </si>
  <si>
    <t>653142077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</si>
  <si>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</si>
  <si>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"1.PP" 109,77</t>
  </si>
  <si>
    <t>"1.NP" 381,37</t>
  </si>
  <si>
    <t>137</t>
  </si>
  <si>
    <t>953321113</t>
  </si>
  <si>
    <t>Vložky svislé do dilatačních spár z minerální plsti  včetně dodání a osazení, v jakémkoliv zdivu přes 40 do 50 mm</t>
  </si>
  <si>
    <t>-888328701</t>
  </si>
  <si>
    <t xml:space="preserve">Poznámka k souboru cen:_x000D_
1. V cenách jsou započteny i náklady na jednostranné zajištění polohy vložek proti sesmeknutí (např. přibitím, maltovými terči). </t>
  </si>
  <si>
    <t>1.PP</t>
  </si>
  <si>
    <t>8,176*3,5</t>
  </si>
  <si>
    <t>12,002*3,5</t>
  </si>
  <si>
    <t>138</t>
  </si>
  <si>
    <t>962031133</t>
  </si>
  <si>
    <t>Bourání příček z cihel, tvárnic nebo příčkovek  z cihel pálených, plných nebo dutých na maltu vápennou nebo vápenocementovou, tl. do 150 mm</t>
  </si>
  <si>
    <t>-1373281727</t>
  </si>
  <si>
    <t>3,887*3,45</t>
  </si>
  <si>
    <t>139</t>
  </si>
  <si>
    <t>962032241</t>
  </si>
  <si>
    <t>Bourání zdiva nadzákladového z cihel nebo tvárnic  z cihel pálených nebo vápenopískových, na maltu cementovou, objemu přes 1 m3</t>
  </si>
  <si>
    <t>1393920190</t>
  </si>
  <si>
    <t xml:space="preserve">Poznámka k souboru cen:_x000D_
1. Bourání pilířů o průřezu přes 0,36 m2 se oceňuje příslušnými cenami -2230, -2231, -2240, -2241,-2253 a -2254 jako bourání zdiva nadzákladového cihelného. </t>
  </si>
  <si>
    <t>3,5*3,45*0,45</t>
  </si>
  <si>
    <t>1,2*0,8*0,45*2</t>
  </si>
  <si>
    <t>1,5*0,8*0,45*2</t>
  </si>
  <si>
    <t>1,145*0,8*0,45</t>
  </si>
  <si>
    <t>-1,5*1,5*0,45*2</t>
  </si>
  <si>
    <t>140</t>
  </si>
  <si>
    <t>962052211</t>
  </si>
  <si>
    <t>Bourání zdiva železobetonového  nadzákladového, objemu přes 1 m3</t>
  </si>
  <si>
    <t>-706615313</t>
  </si>
  <si>
    <t>PŮVODNÍ ČÁST ENERGOKANÁLU + PROSTUPY</t>
  </si>
  <si>
    <t>5,74</t>
  </si>
  <si>
    <t>141</t>
  </si>
  <si>
    <t>968072455</t>
  </si>
  <si>
    <t>Vybourání kovových rámů oken s křídly, dveřních zárubní, vrat, stěn, ostění nebo obkladů  dveřních zárubní, plochy do 2 m2</t>
  </si>
  <si>
    <t>-1994727543</t>
  </si>
  <si>
    <t xml:space="preserve">Poznámka k souboru cen:_x000D_
1. V cenách -2244 až -2559 jsou započteny i náklady na vyvěšení křídel. 2. Cenou -2641 se oceňuje i vybourání nosné ocelové konstrukce pro sádrokartonové příčky. </t>
  </si>
  <si>
    <t>0,8*1,97</t>
  </si>
  <si>
    <t>142</t>
  </si>
  <si>
    <t>968082017</t>
  </si>
  <si>
    <t>Vybourání plastových rámů oken s křídly, dveřních zárubní, vrat  rámu oken s křídly, plochy přes 2 do 4 m2</t>
  </si>
  <si>
    <t>856141866</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</si>
  <si>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</si>
  <si>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1,5*1,5*2</t>
  </si>
  <si>
    <t>1,145*1,72</t>
  </si>
  <si>
    <t>1,2*1,5</t>
  </si>
  <si>
    <t>1,2*1,8</t>
  </si>
  <si>
    <t>143</t>
  </si>
  <si>
    <t>974031664</t>
  </si>
  <si>
    <t>Vysekání rýh ve zdivu cihelném na maltu vápennou nebo vápenocementovou  pro vtahování nosníků do zdí, před vybouráním otvoru do hl. 150 mm, při v. nosníku do 150 mm</t>
  </si>
  <si>
    <t>-261033140</t>
  </si>
  <si>
    <t>PRO OSAZENÍ VÁLCOVANÝCH NOSNÍKŮ - IPN 140</t>
  </si>
  <si>
    <t>2,14*4*2</t>
  </si>
  <si>
    <t>144</t>
  </si>
  <si>
    <t>974031666</t>
  </si>
  <si>
    <t>Vysekání rýh ve zdivu cihelném na maltu vápennou nebo vápenocementovou  pro vtahování nosníků do zdí, před vybouráním otvoru do hl. 150 mm, při v. nosníku do 250 mm</t>
  </si>
  <si>
    <t>1684999715</t>
  </si>
  <si>
    <t>PRO OSAZENÍ VÁLCOVANÝCH NOSNÍKŮ IPN 160</t>
  </si>
  <si>
    <t>3,5*4*2</t>
  </si>
  <si>
    <t>145</t>
  </si>
  <si>
    <t>977151118</t>
  </si>
  <si>
    <t>Jádrové vrty diamantovými korunkami do stavebních materiálů (železobetonu, betonu, cihel, obkladů, dlažeb, kamene) průměru přes 90 do 100 mm</t>
  </si>
  <si>
    <t>-1427322729</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</si>
  <si>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</si>
  <si>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PROSTUP STŘECHOU</t>
  </si>
  <si>
    <t>0,25</t>
  </si>
  <si>
    <t>146</t>
  </si>
  <si>
    <t>977151123</t>
  </si>
  <si>
    <t>Jádrové vrty diamantovými korunkami do stavebních materiálů (železobetonu, betonu, cihel, obkladů, dlažeb, kamene) průměru přes 130 do 150 mm</t>
  </si>
  <si>
    <t>-1711844111</t>
  </si>
  <si>
    <t>PROSTUPY STŘECHOU</t>
  </si>
  <si>
    <t>0,25*4</t>
  </si>
  <si>
    <t>147</t>
  </si>
  <si>
    <t>977151128</t>
  </si>
  <si>
    <t>Jádrové vrty diamantovými korunkami do stavebních materiálů (železobetonu, betonu, cihel, obkladů, dlažeb, kamene) průměru přes 250 do 300 mm</t>
  </si>
  <si>
    <t>2099551552</t>
  </si>
  <si>
    <t>997</t>
  </si>
  <si>
    <t>Přesun sutě</t>
  </si>
  <si>
    <t>148</t>
  </si>
  <si>
    <t>997013153</t>
  </si>
  <si>
    <t>Vnitrostaveništní doprava suti a vybouraných hmot  vodorovně do 50 m svisle s omezením mechanizace pro budovy a haly výšky přes 9 do 12 m</t>
  </si>
  <si>
    <t>2005316985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</si>
  <si>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</si>
  <si>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149</t>
  </si>
  <si>
    <t>997013509</t>
  </si>
  <si>
    <t>Odvoz suti a vybouraných hmot na skládku nebo meziskládku  se složením, na vzdálenost Příplatek k ceně za každý další i započatý 1 km přes 1 km</t>
  </si>
  <si>
    <t>1511102387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</si>
  <si>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</si>
  <si>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57,321*20 'Přepočtené koeficientem množství</t>
  </si>
  <si>
    <t>150</t>
  </si>
  <si>
    <t>997013511</t>
  </si>
  <si>
    <t>Odvoz suti a vybouraných hmot z meziskládky na skládku  s naložením a se složením, na vzdálenost do 1 km</t>
  </si>
  <si>
    <t>-797916519</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</si>
  <si>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</si>
  <si>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151</t>
  </si>
  <si>
    <t>997013841</t>
  </si>
  <si>
    <t>Poplatek za uložení stavebního odpadu na skládce (skládkovné) odpadního materiálu po otryskávání bez obsahu nebezpečných látek zatříděného do Katalogu odpadů pod kódem 120 117</t>
  </si>
  <si>
    <t>1569336581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</si>
  <si>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</si>
  <si>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</si>
  <si>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</si>
  <si>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152</t>
  </si>
  <si>
    <t>998017002</t>
  </si>
  <si>
    <t>Přesun hmot pro budovy občanské výstavby, bydlení, výrobu a služby  s omezením mechanizace vodorovná dopravní vzdálenost do 100 m pro budovy s jakoukoliv nosnou konstrukcí výšky přes 6 do 12 m</t>
  </si>
  <si>
    <t>1679193225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</si>
  <si>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</si>
  <si>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</si>
  <si>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</si>
  <si>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</si>
  <si>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</si>
  <si>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153</t>
  </si>
  <si>
    <t>711111001</t>
  </si>
  <si>
    <t>Provedení izolace proti zemní vlhkosti natěradly a tmely za studena  na ploše vodorovné V nátěrem penetračním</t>
  </si>
  <si>
    <t>2132740000</t>
  </si>
  <si>
    <t xml:space="preserve">Poznámka k souboru cen:_x000D_
1. Izolace plochy jednotlivě do 10 m2 se oceňují skladebně cenou příslušné izolace a cenou 711 19-9095 Příplatek za plochu do 10 m2. </t>
  </si>
  <si>
    <t>154</t>
  </si>
  <si>
    <t>11163150</t>
  </si>
  <si>
    <t>lak asfaltový penetrační</t>
  </si>
  <si>
    <t>-350670390</t>
  </si>
  <si>
    <t>482,135*0,0003 'Přepočtené koeficientem množství</t>
  </si>
  <si>
    <t>155</t>
  </si>
  <si>
    <t>711112001</t>
  </si>
  <si>
    <t>Provedení izolace proti zemní vlhkosti natěradly a tmely za studena  na ploše svislé S nátěrem penetračním</t>
  </si>
  <si>
    <t>-1660449188</t>
  </si>
  <si>
    <t>SUTERÉN</t>
  </si>
  <si>
    <t>208,639</t>
  </si>
  <si>
    <t>156</t>
  </si>
  <si>
    <t>-505064089</t>
  </si>
  <si>
    <t>208,639*0,00035 'Přepočtené koeficientem množství</t>
  </si>
  <si>
    <t>157</t>
  </si>
  <si>
    <t>711113115</t>
  </si>
  <si>
    <t>Izolace proti zemní vlhkosti natěradly a tmely za studena na ploše vodorovné V těsnicí hmotou dvousložkovou bitumenovou</t>
  </si>
  <si>
    <t>-150026299</t>
  </si>
  <si>
    <t>"V4A" 38,95+16</t>
  </si>
  <si>
    <t>"V4B" 27,99</t>
  </si>
  <si>
    <t>158</t>
  </si>
  <si>
    <t>711113125</t>
  </si>
  <si>
    <t>Izolace proti zemní vlhkosti natěradly a tmely za studena na ploše svislé S těsnicí hmotou dvousložkovou bitumenovou</t>
  </si>
  <si>
    <t>-169352973</t>
  </si>
  <si>
    <t>POD OBKLAD - MÍSTA PŘÍMÉHO OSTŘIKU VODOU</t>
  </si>
  <si>
    <t>159</t>
  </si>
  <si>
    <t>711141559</t>
  </si>
  <si>
    <t>Provedení izolace proti zemní vlhkosti pásy přitavením  NAIP na ploše vodorovné V</t>
  </si>
  <si>
    <t>1502172845</t>
  </si>
  <si>
    <t xml:space="preserve">Poznámka k souboru cen:_x000D_
1. Izolace plochy jednotlivě do 10 m2 se oceňují skladebně cenou příslušné izolace a cenou 711 19-9097 Příplatek za plochu do 10 m2. </t>
  </si>
  <si>
    <t>482,135*2</t>
  </si>
  <si>
    <t>62833158</t>
  </si>
  <si>
    <t>pás asfaltový s minerálním posypem tl 4mm s vložkou ze skelné tkaniny 200g/m2</t>
  </si>
  <si>
    <t>35862204</t>
  </si>
  <si>
    <t>482,135*1,15 'Přepočtené koeficientem množství</t>
  </si>
  <si>
    <t>161</t>
  </si>
  <si>
    <t>62836110</t>
  </si>
  <si>
    <t>pás těžký asfaltovaný s Al folií nosnou vložkou</t>
  </si>
  <si>
    <t>1195218288</t>
  </si>
  <si>
    <t>162</t>
  </si>
  <si>
    <t>711142559</t>
  </si>
  <si>
    <t>Provedení izolace proti zemní vlhkosti pásy přitavením  NAIP na ploše svislé S</t>
  </si>
  <si>
    <t>194420740</t>
  </si>
  <si>
    <t>208,639*2</t>
  </si>
  <si>
    <t>163</t>
  </si>
  <si>
    <t>62833159</t>
  </si>
  <si>
    <t>-808673335</t>
  </si>
  <si>
    <t>208,639*1,2 'Přepočtené koeficientem množství</t>
  </si>
  <si>
    <t>164</t>
  </si>
  <si>
    <t>753515863</t>
  </si>
  <si>
    <t>165</t>
  </si>
  <si>
    <t>711161112</t>
  </si>
  <si>
    <t>Izolace proti zemní vlhkosti a beztlakové vodě nopovými fóliemi na ploše vodorovné V vrstva ochranná, odvětrávací a drenážní výška nopku 8,0 mm, tl. fólie do 0,6 mm</t>
  </si>
  <si>
    <t>-202346065</t>
  </si>
  <si>
    <t>OCHRANA IZOLACE SOKLU</t>
  </si>
  <si>
    <t>166</t>
  </si>
  <si>
    <t>998711102</t>
  </si>
  <si>
    <t>Přesun hmot pro izolace proti vodě, vlhkosti a plynům  stanovený z hmotnosti přesunovaného materiálu vodorovná dopravní vzdálenost do 50 m v objektech výšky přes 6 do 12 m</t>
  </si>
  <si>
    <t>-1888355685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</si>
  <si>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</si>
  <si>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</si>
  <si>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</si>
  <si>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167</t>
  </si>
  <si>
    <t>712311101</t>
  </si>
  <si>
    <t>Provedení povlakové krytiny střech plochých do 10° natěradly a tmely za studena  nátěrem lakem penetračním nebo asfaltovým</t>
  </si>
  <si>
    <t>-375332186</t>
  </si>
  <si>
    <t xml:space="preserve">Poznámka k souboru cen:_x000D_
1. Povlakové krytiny střech jednotlivě do 10 m2 se oceňují skladebně cenou příslušné izolace a cenou 712 39-9095 Příplatek za plochu do 10 m2. </t>
  </si>
  <si>
    <t>"R1" 453,41+33,57</t>
  </si>
  <si>
    <t>168</t>
  </si>
  <si>
    <t>-199374776</t>
  </si>
  <si>
    <t>486,98*0,0003 'Přepočtené koeficientem množství</t>
  </si>
  <si>
    <t>169</t>
  </si>
  <si>
    <t>712341559</t>
  </si>
  <si>
    <t>Provedení povlakové krytiny střech plochých do 10° pásy přitavením  NAIP v plné ploše</t>
  </si>
  <si>
    <t>494850601</t>
  </si>
  <si>
    <t xml:space="preserve">Poznámka k souboru cen:_x000D_
1. Povlakové krytiny střech jednotlivě do 10 m2 se oceňují skladebně cenou příslušné izolace a cenou 712 39-9097 Příplatek za plochu do 10 m2. </t>
  </si>
  <si>
    <t>170</t>
  </si>
  <si>
    <t>-1517081565</t>
  </si>
  <si>
    <t>486,98*1,15 'Přepočtené koeficientem množství</t>
  </si>
  <si>
    <t>171</t>
  </si>
  <si>
    <t>712361705</t>
  </si>
  <si>
    <t>Provedení povlakové krytiny střech plochých do 10° fólií  lepená se svařovanými spoji</t>
  </si>
  <si>
    <t>709817937</t>
  </si>
  <si>
    <t>172</t>
  </si>
  <si>
    <t>28322012</t>
  </si>
  <si>
    <t>fólie hydroizolační střešní mPVC, tl. 1,5 mm š 1300 mm šedá</t>
  </si>
  <si>
    <t>667006483</t>
  </si>
  <si>
    <t>486,98*1,02 'Přepočtené koeficientem množství</t>
  </si>
  <si>
    <t>173</t>
  </si>
  <si>
    <t>712391171</t>
  </si>
  <si>
    <t>Provedení povlakové krytiny střech plochých do 10° -ostatní práce  provedení vrstvy textilní podkladní</t>
  </si>
  <si>
    <t>411582646</t>
  </si>
  <si>
    <t xml:space="preserve">Poznámka k souboru cen:_x000D_
1. Cenami -9095 až -9097 lze oceňovat jen tehdy, nepřesáhne-li součet plochy vodorovné a svislé izolační vrstvy 10 m2. 2. Cenou -9095 až -9097 nelze oceňovat opravy a údržbu povlakové krytiny. </t>
  </si>
  <si>
    <t>174</t>
  </si>
  <si>
    <t>69311068</t>
  </si>
  <si>
    <t>geotextilie netkaná PP 300g/m2</t>
  </si>
  <si>
    <t>1555271275</t>
  </si>
  <si>
    <t>175</t>
  </si>
  <si>
    <t>998712102</t>
  </si>
  <si>
    <t>Přesun hmot pro povlakové krytiny stanovený z hmotnosti přesunovaného materiálu vodorovná dopravní vzdálenost do 50 m v objektech výšky přes 6 do 12 m</t>
  </si>
  <si>
    <t>-1478141679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</si>
  <si>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</si>
  <si>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</si>
  <si>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</si>
  <si>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176</t>
  </si>
  <si>
    <t>713121111</t>
  </si>
  <si>
    <t>Montáž tepelné izolace podlah rohožemi, pásy, deskami, dílci, bloky (izolační materiál ve specifikaci) kladenými volně jednovrstvá</t>
  </si>
  <si>
    <t>-766503381</t>
  </si>
  <si>
    <t xml:space="preserve">Poznámka k souboru cen:_x000D_
1. Množství tepelné izolace podlah okrajovými pásky k ceně -1211 se určuje v m projektované délky obložení (bez přesahů) na obvodu podlahy. </t>
  </si>
  <si>
    <t>"F1A" 6,53+8,7+11,01+4,93+12,99+41,05+7,19+6,15+6,24+6,43+6,77+12,35+12,18+12,14+33,24+4,18</t>
  </si>
  <si>
    <t>"F1C" 2,12+38,95+4,73+2,74+2,55+9,33+6,52+2,74+2,37+2,53</t>
  </si>
  <si>
    <t>"F2" 11,82+54,07+29,22+15,74</t>
  </si>
  <si>
    <t>177</t>
  </si>
  <si>
    <t>28375914</t>
  </si>
  <si>
    <t>deska EPS 150 pro trvalé zatížení v tlaku (max. 3000 kg/m2) tl 100mm</t>
  </si>
  <si>
    <t>-1500221962</t>
  </si>
  <si>
    <t>266,66*1,05 'Přepočtené koeficientem množství</t>
  </si>
  <si>
    <t>178</t>
  </si>
  <si>
    <t>28375908</t>
  </si>
  <si>
    <t>deska EPS 150 pro trvalé zatížení v tlaku tl 40mm</t>
  </si>
  <si>
    <t>1640332192</t>
  </si>
  <si>
    <t>109,77*1,05 'Přepočtené koeficientem množství</t>
  </si>
  <si>
    <t>179</t>
  </si>
  <si>
    <t>28375914.R01</t>
  </si>
  <si>
    <t>tepelně izolační deska s extrémní odolností vůči tlaku s hladkým povrchem a polodrážkou tl 100mm</t>
  </si>
  <si>
    <t>1608199962</t>
  </si>
  <si>
    <t>110,85*1,05 'Přepočtené koeficientem množství</t>
  </si>
  <si>
    <t>180</t>
  </si>
  <si>
    <t>713131141</t>
  </si>
  <si>
    <t>Montáž tepelné izolace stěn rohožemi, pásy, deskami, dílci, bloky (izolační materiál ve specifikaci) lepením celoplošně</t>
  </si>
  <si>
    <t>-854743288</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</si>
  <si>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</si>
  <si>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"ATIKA" 33,57</t>
  </si>
  <si>
    <t>"SOKL" 131,78*0,5</t>
  </si>
  <si>
    <t>"SUTERÉN" 208,639</t>
  </si>
  <si>
    <t>181</t>
  </si>
  <si>
    <t>604468067</t>
  </si>
  <si>
    <t>33,57*1,02 'Přepočtené koeficientem množství</t>
  </si>
  <si>
    <t>182</t>
  </si>
  <si>
    <t>28376424</t>
  </si>
  <si>
    <t>deska z polystyrénu XPS, hrana polodrážková a hladký povrch tl 140mm</t>
  </si>
  <si>
    <t>490076254</t>
  </si>
  <si>
    <t>79,068*1,03 'Přepočtené koeficientem množství</t>
  </si>
  <si>
    <t>183</t>
  </si>
  <si>
    <t>28376366</t>
  </si>
  <si>
    <t>deska XPS hladký povrch λ=0,034 tl 50mm</t>
  </si>
  <si>
    <t>-855466273</t>
  </si>
  <si>
    <t>208,639*1,05 'Přepočtené koeficientem množství</t>
  </si>
  <si>
    <t>184</t>
  </si>
  <si>
    <t>713141131</t>
  </si>
  <si>
    <t>Montáž tepelné izolace střech plochých rohožemi, pásy, deskami, dílci, bloky (izolační materiál ve specifikaci) přilepenými za studena zplna, jednovrstvá</t>
  </si>
  <si>
    <t>-1574827872</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</si>
  <si>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</si>
  <si>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"R1" 453,41</t>
  </si>
  <si>
    <t>185</t>
  </si>
  <si>
    <t>28375991</t>
  </si>
  <si>
    <t>deska EPS 150 pro trvalé zatížení v tlaku (max. 3000 kg/m2) tl 160mm</t>
  </si>
  <si>
    <t>-448805467</t>
  </si>
  <si>
    <t>453,41*1,02 'Přepočtené koeficientem množství</t>
  </si>
  <si>
    <t>186</t>
  </si>
  <si>
    <t>713141331</t>
  </si>
  <si>
    <t>Montáž tepelné izolace střech plochých spádovými klíny v ploše přilepenými za studena zplna</t>
  </si>
  <si>
    <t>949116655</t>
  </si>
  <si>
    <t>187</t>
  </si>
  <si>
    <t>28376142</t>
  </si>
  <si>
    <t>klín izolační z pěnového polystyrenu EPS 150 spádový</t>
  </si>
  <si>
    <t>1773757504</t>
  </si>
  <si>
    <t>453,41*0,15</t>
  </si>
  <si>
    <t>188</t>
  </si>
  <si>
    <t>998713102</t>
  </si>
  <si>
    <t>Přesun hmot pro izolace tepelné stanovený z hmotnosti přesunovaného materiálu vodorovná dopravní vzdálenost do 50 m v objektech výšky přes 6 m do 12 m</t>
  </si>
  <si>
    <t>-98198824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</si>
  <si>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</si>
  <si>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725</t>
  </si>
  <si>
    <t>Zdravotechnika - zařizovací předměty</t>
  </si>
  <si>
    <t>189</t>
  </si>
  <si>
    <t>725310823</t>
  </si>
  <si>
    <t>Demontáž dřezů jednodílných  bez výtokových armatur vestavěných v kuchyňských sestavách</t>
  </si>
  <si>
    <t>-1195804965</t>
  </si>
  <si>
    <t>763</t>
  </si>
  <si>
    <t>Konstrukce suché výstavby</t>
  </si>
  <si>
    <t>190</t>
  </si>
  <si>
    <t>763111311</t>
  </si>
  <si>
    <t>Příčka ze sádrokartonových desek  s nosnou konstrukcí z jednoduchých ocelových profilů UW, CW jednoduše opláštěná deskou standardní A tl. 12,5 mm, příčka tl. 75 mm, profil 50 TI tl. 50 mm, EI 30, Rw 41 dB</t>
  </si>
  <si>
    <t>1892948358</t>
  </si>
  <si>
    <t>PRACHOTĚSNÉ PROVIZORNÍ PŘÍČKY</t>
  </si>
  <si>
    <t>10*3,5</t>
  </si>
  <si>
    <t>191</t>
  </si>
  <si>
    <t>763111411</t>
  </si>
  <si>
    <t>Příčka ze sádrokartonových desek  s nosnou konstrukcí z jednoduchých ocelových profilů UW, CW dvojitě opláštěná deskami standardními A tl. 2 x 12,5 mm, EI 60, příčka tl. 100 mm, profil 50 TI tl. 50 mm, Rw 50 dB</t>
  </si>
  <si>
    <t>1594030986</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</si>
  <si>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</si>
  <si>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WI08</t>
  </si>
  <si>
    <t>4,01*3,6</t>
  </si>
  <si>
    <t>ODEČET OTVORU</t>
  </si>
  <si>
    <t>192</t>
  </si>
  <si>
    <t>763111417</t>
  </si>
  <si>
    <t>Příčka ze sádrokartonových desek  s nosnou konstrukcí z jednoduchých ocelových profilů UW, CW dvojitě opláštěná deskami standardními A tl. 2 x 12,5 mm, EI 60, příčka tl. 150 mm, profil 100 TI tl. 50 mm, Rw 55 dB</t>
  </si>
  <si>
    <t>1379323409</t>
  </si>
  <si>
    <t>WI07</t>
  </si>
  <si>
    <t>3,83*3,6</t>
  </si>
  <si>
    <t>1,9*3,6</t>
  </si>
  <si>
    <t>3,4*3,6</t>
  </si>
  <si>
    <t>3,2*3,6</t>
  </si>
  <si>
    <t>2,21*3,6</t>
  </si>
  <si>
    <t>2,81*3,6</t>
  </si>
  <si>
    <t>6,1*3,6</t>
  </si>
  <si>
    <t>0,4*3,6</t>
  </si>
  <si>
    <t>4,06*3,6*2</t>
  </si>
  <si>
    <t>9,41*3,6</t>
  </si>
  <si>
    <t>7,94*3,6</t>
  </si>
  <si>
    <t>-0,8*1,97*6</t>
  </si>
  <si>
    <t>-0,9*1,97</t>
  </si>
  <si>
    <t>193</t>
  </si>
  <si>
    <t>763111442</t>
  </si>
  <si>
    <t>Příčka ze sádrokartonových desek  s nosnou konstrukcí z jednoduchých ocelových profilů UW, CW dvojitě opláštěná deskami protipožárními impregnovanými H2DF tl. 2 x 12,5 mm, EI 90, příčka tl. 100 mm, profil 50 TI tl. 40 mm 100 kg/m3, Rw 51 dB</t>
  </si>
  <si>
    <t>40102445</t>
  </si>
  <si>
    <t>WI 06</t>
  </si>
  <si>
    <t>2,7*3,6</t>
  </si>
  <si>
    <t>2,11*3,6</t>
  </si>
  <si>
    <t>194</t>
  </si>
  <si>
    <t>763111442.R01</t>
  </si>
  <si>
    <t>SDK příčka tl 100 mm profil CW+UW 50 desky 2xH2DF + 2x A 12,5 TI 50 mm 100 kg/m3 EI 90 Rw 51 dB</t>
  </si>
  <si>
    <t>-1520964143</t>
  </si>
  <si>
    <t>WI 05A</t>
  </si>
  <si>
    <t>2,3*3,6*2</t>
  </si>
  <si>
    <t>-0,5*0,5*2</t>
  </si>
  <si>
    <t>195</t>
  </si>
  <si>
    <t>763111448</t>
  </si>
  <si>
    <t>Příčka ze sádrokartonových desek  s nosnou konstrukcí z jednoduchých ocelových profilů UW, CW dvojitě opláštěná deskami protipožárními impregnovanými H2DF tl. 2 x 12,5 mm, EI 90, příčka tl. 150 mm, profil 100 TI tl. 50 mm 100 kg/m3, Rw 56 dB</t>
  </si>
  <si>
    <t>1044111981</t>
  </si>
  <si>
    <t>WI 09</t>
  </si>
  <si>
    <t>0,9*3,6*2</t>
  </si>
  <si>
    <t>2,3*3,6</t>
  </si>
  <si>
    <t>196</t>
  </si>
  <si>
    <t>763111448.R01</t>
  </si>
  <si>
    <t>SDK příčka tl 150 mm profil CW+UW 100 desky 2xH2DF a 2xA 12,5 TI 50 mm 100 kg/m3 EI 90 Rw 56 dB</t>
  </si>
  <si>
    <t>-1418680440</t>
  </si>
  <si>
    <t>WI 05</t>
  </si>
  <si>
    <t>4,01*3,6*2</t>
  </si>
  <si>
    <t>1,3*3,6</t>
  </si>
  <si>
    <t>1,79*3,6</t>
  </si>
  <si>
    <t>9,18*3,6</t>
  </si>
  <si>
    <t>3,05*3,6</t>
  </si>
  <si>
    <t>5*3,6</t>
  </si>
  <si>
    <t>2,75*3,6</t>
  </si>
  <si>
    <t>1,1*3,6*2</t>
  </si>
  <si>
    <t>1,75*3,6</t>
  </si>
  <si>
    <t>-0,7*1,97*1</t>
  </si>
  <si>
    <t>-0,9*1,97*2</t>
  </si>
  <si>
    <t>197</t>
  </si>
  <si>
    <t>763111524.R01</t>
  </si>
  <si>
    <t>SDK příčka tl 150 mm profil CW+UW 100 desky 2xA + 2x RTG  12,5 TI 50 mm 100 kg/m3 EI 120 Rw 60 dB</t>
  </si>
  <si>
    <t>1851279179</t>
  </si>
  <si>
    <t>WI 11</t>
  </si>
  <si>
    <t>2,9*3,6</t>
  </si>
  <si>
    <t>198</t>
  </si>
  <si>
    <t>763111524.R02</t>
  </si>
  <si>
    <t>SDK příčka tl 150 mm profil CW+UW 100 desky 2xRTG + 2x RTG  12,5 TI 50 mm 100 kg/m3 EI 120 Rw 60 dB</t>
  </si>
  <si>
    <t>-1262736123</t>
  </si>
  <si>
    <t>WI 12</t>
  </si>
  <si>
    <t>2,9*3,6*4</t>
  </si>
  <si>
    <t>199</t>
  </si>
  <si>
    <t>763111717</t>
  </si>
  <si>
    <t>Příčka ze sádrokartonových desek  ostatní konstrukce a práce na příčkách ze sádrokartonových desek základní penetrační nátěr</t>
  </si>
  <si>
    <t>-1745707877</t>
  </si>
  <si>
    <t>12,86*2</t>
  </si>
  <si>
    <t>186,404*2</t>
  </si>
  <si>
    <t>15,74*2</t>
  </si>
  <si>
    <t>16,06*2</t>
  </si>
  <si>
    <t>13,184*2</t>
  </si>
  <si>
    <t>116,991*2</t>
  </si>
  <si>
    <t>8,417*2</t>
  </si>
  <si>
    <t>41,76*2</t>
  </si>
  <si>
    <t>200</t>
  </si>
  <si>
    <t>763111811</t>
  </si>
  <si>
    <t>Demontáž příček ze sádrokartonových desek  s nosnou konstrukcí z ocelových profilů jednoduchých, opláštění jednoduché</t>
  </si>
  <si>
    <t>-1737151569</t>
  </si>
  <si>
    <t>PROVIZORNÍ PRACHOTĚSNÉ PŘÍČKY</t>
  </si>
  <si>
    <t>201</t>
  </si>
  <si>
    <t>763121451.R01</t>
  </si>
  <si>
    <t>SDK stěna předsazená tl 75 mm profil CW+UW 50 desky 2xA 12,5 TI 50 mm EI 45</t>
  </si>
  <si>
    <t>1146035942</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</si>
  <si>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</si>
  <si>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WI 10</t>
  </si>
  <si>
    <t>0,365*3,6*2</t>
  </si>
  <si>
    <t>0,7*3,6*2</t>
  </si>
  <si>
    <t>1,66*3,6</t>
  </si>
  <si>
    <t>0,76*3,6</t>
  </si>
  <si>
    <t>0,8*3,6</t>
  </si>
  <si>
    <t>202</t>
  </si>
  <si>
    <t>763121714</t>
  </si>
  <si>
    <t>Stěna předsazená ze sádrokartonových desek ostatní konstrukce a práce na předsazených stěnách ze sádrokartonových desek základní penetrační nátěr</t>
  </si>
  <si>
    <t>915514676</t>
  </si>
  <si>
    <t>203</t>
  </si>
  <si>
    <t>763131461</t>
  </si>
  <si>
    <t>Podhled ze sádrokartonových desek  dvouvrstvá zavěšená spodní konstrukce z ocelových profilů CD, UD dvojitě opláštěná deskami impregnovanou H2, tl. 2 x 12,5 mm, bez TI</t>
  </si>
  <si>
    <t>1630837824</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</si>
  <si>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</si>
  <si>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"C4" 2,12+2,74+2,55+2,87+2,37+2,53</t>
  </si>
  <si>
    <t>204</t>
  </si>
  <si>
    <t>763131761</t>
  </si>
  <si>
    <t>Podhled ze sádrokartonových desek  Příplatek k cenám za plochu do 3 m2 jednotlivě</t>
  </si>
  <si>
    <t>672385960</t>
  </si>
  <si>
    <t>205</t>
  </si>
  <si>
    <t>763135101</t>
  </si>
  <si>
    <t>Montáž sádrokartonového podhledu kazetového demontovatelného, velikosti kazet 600x600 mm včetně zavěšené nosné konstrukce viditelné</t>
  </si>
  <si>
    <t>-2042803888</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</si>
  <si>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</si>
  <si>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"C1" 6,66+8,81+11,26+5,09+13,15+11,74+7,19+6,17+6,24+6,46+53,92+29,22+15,74</t>
  </si>
  <si>
    <t>"C2" 41,05+38,95+4,73+9,47+6,52+6,77+12,35+12,12+12,22+32,75+4,28</t>
  </si>
  <si>
    <t>"M.Č. 150" 10</t>
  </si>
  <si>
    <t>206</t>
  </si>
  <si>
    <t>59030570</t>
  </si>
  <si>
    <t>podhled kazetový bez děrování, viditelný rastr, tl. 10 mm, 600 x 600 mm</t>
  </si>
  <si>
    <t>-365764737</t>
  </si>
  <si>
    <t>181,21*1,05 'Přepočtené koeficientem množství</t>
  </si>
  <si>
    <t>207</t>
  </si>
  <si>
    <t>59030570.R01</t>
  </si>
  <si>
    <t>podhled kazetový bez děrování, viditelný rastr, tl. 10 mm, 600 x 600 mm určený do zdravotnických prostor - specifikace zcela dle PD</t>
  </si>
  <si>
    <t>-1139053751</t>
  </si>
  <si>
    <t>181,65*1,05 'Přepočtené koeficientem množství</t>
  </si>
  <si>
    <t>208</t>
  </si>
  <si>
    <t>763135812</t>
  </si>
  <si>
    <t>Demontáž podhledu sádrokartonového  kazetového na zavěšeném na roštu polozapuštěném</t>
  </si>
  <si>
    <t>-369896291</t>
  </si>
  <si>
    <t>"M.Č.150" 10</t>
  </si>
  <si>
    <t>209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</si>
  <si>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</si>
  <si>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</si>
  <si>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-2027332126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</si>
  <si>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</si>
  <si>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</si>
  <si>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</si>
  <si>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210</t>
  </si>
  <si>
    <t>764215606</t>
  </si>
  <si>
    <t>Oplechování horních ploch zdí a nadezdívek (atik) z pozinkovaného plechu s povrchovou úpravou celoplošně lepené rš 500 mm</t>
  </si>
  <si>
    <t>-1120967702</t>
  </si>
  <si>
    <t>"K3" 186</t>
  </si>
  <si>
    <t>211</t>
  </si>
  <si>
    <t>764216643</t>
  </si>
  <si>
    <t>Oplechování parapetů z pozinkovaného plechu s povrchovou úpravou rovných celoplošně lepené, bez rohů rš 250 mm</t>
  </si>
  <si>
    <t>-552023154</t>
  </si>
  <si>
    <t>"K1" 1,5*6</t>
  </si>
  <si>
    <t>"K2" 2,5*1</t>
  </si>
  <si>
    <t>212</t>
  </si>
  <si>
    <t>998764102</t>
  </si>
  <si>
    <t>Přesun hmot pro konstrukce klempířské stanovený z hmotnosti přesunovaného materiálu vodorovná dopravní vzdálenost do 50 m v objektech výšky přes 6 do 12 m</t>
  </si>
  <si>
    <t>1991603315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</si>
  <si>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</si>
  <si>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</si>
  <si>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</si>
  <si>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213</t>
  </si>
  <si>
    <t>Pol29</t>
  </si>
  <si>
    <t>linka pracovní, 1-dřez, umyvadlo, skříňky horní + dolní délka 2250 mm</t>
  </si>
  <si>
    <t>776707837</t>
  </si>
  <si>
    <t>Poznámka k položce:
všechny použité materiály snadno omyvatelné, dezinfikovatelné, ekologické, tepelně, ; chemicky a mechanicky odolné, vyhovující příslušným normám o škodlivinách, ; laminátové fólie pracovních ploch mají speciální otěruvzdornou strukturu s tepelnou ; odolností, namáhané hrany desek olepeny ABS hranou, dřez nerezový, umyvadlo odlišeno ; od dřezu barvou a tvarem, horní skříňky proskléné a plné, spodní skříňky plné, ; 1x oddíl šuplíků</t>
  </si>
  <si>
    <t>214</t>
  </si>
  <si>
    <t>Pol30</t>
  </si>
  <si>
    <t>linka kuchyňská, vestavěný dřez, umyvadlo, skříňky horní + dolní, prostor pro chladničku délka 2300 mm</t>
  </si>
  <si>
    <t>-1903948870</t>
  </si>
  <si>
    <t>Poznámka k položce:
všechny použité materiály snadno omyvatelné, dezinfikovatelné, ekologické, tepelně, ; chemicky a mechanicky odolné, vyhovující příslušným normám o škodlivinách, ; laminátové fólie pracovních ploch mají speciální otěruvzdornou strukturu s tepelnou ; odolností, namáhané hrany desek olepeny ABS hranou, dřez nerezový, umyvadlo odlišeno ; od dřezu barvou a tvarem, horní skříňky proskléné a plné, spodní skříňky plné, ; 1x oddíl šuplíků, prostor pro podstavnou chladničku</t>
  </si>
  <si>
    <t>215</t>
  </si>
  <si>
    <t>Pol31</t>
  </si>
  <si>
    <t>linka pracovní, 1-dřez, umyvadlo, skříňky horní + dolní délka 3150 mm</t>
  </si>
  <si>
    <t>-958546734</t>
  </si>
  <si>
    <t>216</t>
  </si>
  <si>
    <t>766691914</t>
  </si>
  <si>
    <t>Ostatní práce  vyvěšení nebo zavěšení křídel s případným uložením a opětovným zavěšením po provedení stavebních změn dřevěných dveřních, plochy do 2 m2</t>
  </si>
  <si>
    <t>1420203965</t>
  </si>
  <si>
    <t xml:space="preserve">Poznámka k souboru cen:_x000D_
1. Ceny -1931 a -1932 lze užít jen pro křídlo mající současně obě jmenované funkce. </t>
  </si>
  <si>
    <t>217</t>
  </si>
  <si>
    <t>766694113</t>
  </si>
  <si>
    <t>Montáž ostatních truhlářských konstrukcí  parapetních desek dřevěných nebo plastových šířky do 300 mm, délky přes 1600 do 2600 mm</t>
  </si>
  <si>
    <t>-1608874308</t>
  </si>
  <si>
    <t xml:space="preserve">Poznámka k souboru cen:_x000D_
1. Cenami -8111 a -8112 se oceňuje montáž vrat oboru JKPOV 611. 2. Cenami -97 . . nelze oceňovat venkovní krycí lišty balkónových dveří; tato montáž se oceňuje cenou -1610. </t>
  </si>
  <si>
    <t>"T01" 1,5*7</t>
  </si>
  <si>
    <t>"T02" 2,5*1</t>
  </si>
  <si>
    <t>"T03" 1,145*1</t>
  </si>
  <si>
    <t>218</t>
  </si>
  <si>
    <t>60794100</t>
  </si>
  <si>
    <t>deska parapetní dřevotřísková vnitřní 0,15 x 1 m</t>
  </si>
  <si>
    <t>-41679183</t>
  </si>
  <si>
    <t>219</t>
  </si>
  <si>
    <t>60794104</t>
  </si>
  <si>
    <t>deska parapetní dřevotřísková vnitřní 0,34 x 1 m</t>
  </si>
  <si>
    <t>907474603</t>
  </si>
  <si>
    <t>2,5*1</t>
  </si>
  <si>
    <t>1,5*7</t>
  </si>
  <si>
    <t>220</t>
  </si>
  <si>
    <t>766812840</t>
  </si>
  <si>
    <t>Demontáž kuchyňských linek  dřevěných nebo kovových včetně skříněk uchycených na stěně, délky přes 1800 do 2100 mm</t>
  </si>
  <si>
    <t>-212186998</t>
  </si>
  <si>
    <t xml:space="preserve">Poznámka k souboru cen:_x000D_
1. Pro volbu ceny demontáže kuchyňských linek je rozhodující délka horních skříněk. </t>
  </si>
  <si>
    <t>221</t>
  </si>
  <si>
    <t>766R001</t>
  </si>
  <si>
    <t>Dodávka a montáž dveřní konstrukce včetně zárubně, kování a veškerého příslušenství - specifikace zcela dle PD, ozn D01</t>
  </si>
  <si>
    <t>1585556834</t>
  </si>
  <si>
    <t>222</t>
  </si>
  <si>
    <t>766R002</t>
  </si>
  <si>
    <t>Dodávka a montáž dveřní konstrukce včetně zárubně, kování a veškerého příslušenství - specifikace zcela dle PD, ozn D02 - Bližší specifikaci tohoto výrobku naleznete ve výpisu D.1.1.14 Seznam vnitřních výplní otvorů</t>
  </si>
  <si>
    <t>1178444779</t>
  </si>
  <si>
    <t>223</t>
  </si>
  <si>
    <t>766R003</t>
  </si>
  <si>
    <t>Dodávka a montáž dveřní konstrukce včetně zárubně, kování a veškerého příslušenství - specifikace zcela dle PD, ozn D03 - Bližší specifikaci tohoto výrobku naleznete ve výpisu D.1.1.14 Seznam vnitřních výplní otvorů</t>
  </si>
  <si>
    <t>-1492359313</t>
  </si>
  <si>
    <t>224</t>
  </si>
  <si>
    <t>766R004</t>
  </si>
  <si>
    <t>Dodávka a montáž dveřní konstrukce včetně zárubně, kování a veškerého příslušenství - specifikace zcela dle PD, ozn D04 - Bližší specifikaci tohoto výrobku naleznete ve výpisu D.1.1.14 Seznam vnitřních výplní otvorů</t>
  </si>
  <si>
    <t>292382622</t>
  </si>
  <si>
    <t>225</t>
  </si>
  <si>
    <t>766R005</t>
  </si>
  <si>
    <t>Dodávka a montáž dveřní konstrukce včetně zárubně, kování a veškerého příslušenství - specifikace zcela dle PD, ozn D05 - Bližší specifikaci tohoto výrobku naleznete ve výpisu D.1.1.14 Seznam vnitřních výplní otvorů</t>
  </si>
  <si>
    <t>1176983519</t>
  </si>
  <si>
    <t>226</t>
  </si>
  <si>
    <t>766R006</t>
  </si>
  <si>
    <t>Dodávka a montáž dveřní konstrukce včetně zárubně, kování a veškerého příslušenství - specifikace zcela dle PD, ozn D06 Bližší specifikaci tohoto výrobku naleznete ve výpisu D.1.1.14 Seznam vnitřních výplní otvorů</t>
  </si>
  <si>
    <t>1073896773</t>
  </si>
  <si>
    <t>227</t>
  </si>
  <si>
    <t>766R007</t>
  </si>
  <si>
    <t>Dodávka a montáž dveřní konstrukce včetně zárubně, kování a veškerého příslušenství - specifikace zcela dle PD, ozn D07 Bližší specifikaci tohoto výrobku naleznete ve výpisu D.1.1.14 Seznam vnitřních výplní otvorů</t>
  </si>
  <si>
    <t>351877424</t>
  </si>
  <si>
    <t>228</t>
  </si>
  <si>
    <t>766R008</t>
  </si>
  <si>
    <t>Dodávka a montáž dveřní konstrukce včetně zárubně, kování a veškerého příslušenství - specifikace zcela dle PD, ozn D08 Bližší specifikaci tohoto výrobku naleznete ve výpisu D.1.1.14 Seznam vnitřních výplní otvorů</t>
  </si>
  <si>
    <t>-773088134</t>
  </si>
  <si>
    <t>229</t>
  </si>
  <si>
    <t>766R009</t>
  </si>
  <si>
    <t>Dodávka a montáž dveřní konstrukce včetně zárubně, kování a veškerého příslušenství - specifikace zcela dle PD, ozn D09 Bližší specifikaci tohoto výrobku naleznete ve výpisu D.1.1.14 Seznam vnitřních výplní otvorů</t>
  </si>
  <si>
    <t>1653184098</t>
  </si>
  <si>
    <t>230</t>
  </si>
  <si>
    <t>766R010</t>
  </si>
  <si>
    <t>Dodávka a montáž dveřní konstrukce včetně zárubně, kování a veškerého příslušenství - specifikace zcela dle PD, ozn D10 Bližší specifikaci tohoto výrobku naleznete ve výpisu D.1.1.14 Seznam vnitřních výplní otvorů</t>
  </si>
  <si>
    <t>560348019</t>
  </si>
  <si>
    <t>231</t>
  </si>
  <si>
    <t>766R011</t>
  </si>
  <si>
    <t>Dodávka a montáž dveřní konstrukce včetně zárubně, kování a veškerého příslušenství - specifikace zcela dle PD, ozn D11 Bližší specifikaci tohoto výrobku naleznete ve výpisu D.1.1.14 Seznam vnitřních výplní otvorů</t>
  </si>
  <si>
    <t>1048962531</t>
  </si>
  <si>
    <t>232</t>
  </si>
  <si>
    <t>766R012</t>
  </si>
  <si>
    <t>Dodávka a montáž dveřní konstrukce včetně zárubně, kování a veškerého příslušenství - specifikace zcela dle PD, ozn D12 Bližší specifikaci tohoto výrobku naleznete ve výpisu D.1.1.14 Seznam vnitřních výplní otvorů</t>
  </si>
  <si>
    <t>-647854330</t>
  </si>
  <si>
    <t>233</t>
  </si>
  <si>
    <t>766R013</t>
  </si>
  <si>
    <t>Dodávka a montáž dveřní konstrukce včetně zárubně, kování a veškerého příslušenství - specifikace zcela dle PD, ozn D13 Bližší specifikaci tohoto výrobku naleznete ve výpisu D.1.1.14 Seznam vnitřních výplní otvorů</t>
  </si>
  <si>
    <t>1337166254</t>
  </si>
  <si>
    <t>234</t>
  </si>
  <si>
    <t>766R014</t>
  </si>
  <si>
    <t>Dodávka a montáž dveřní konstrukce včetně zárubně, kování a veškerého příslušenství - specifikace zcela dle PD, ozn D14 Bližší specifikaci tohoto výrobku naleznete ve výpisu D.1.1.14 Seznam vnitřních výplní otvorů</t>
  </si>
  <si>
    <t>2123794852</t>
  </si>
  <si>
    <t>235</t>
  </si>
  <si>
    <t>766R015</t>
  </si>
  <si>
    <t>Dodávka a montáž dveřní konstrukce včetně zárubně, kování a veškerého příslušenství - specifikace zcela dle PD, ozn D15 Bližší specifikaci tohoto výrobku naleznete ve výpisu D.1.1.14 Seznam vnitřních výplní otvorů</t>
  </si>
  <si>
    <t>772568614</t>
  </si>
  <si>
    <t>236</t>
  </si>
  <si>
    <t>766R016</t>
  </si>
  <si>
    <t>Dodávka a montáž dveřní konstrukce včetně zárubně, kování a veškerého příslušenství - specifikace zcela dle PD, ozn D16 Bližší specifikaci tohoto výrobku naleznete ve výpisu D.1.1.14 Seznam vnitřních výplní otvorů</t>
  </si>
  <si>
    <t>-758728351</t>
  </si>
  <si>
    <t>237</t>
  </si>
  <si>
    <t>766R017</t>
  </si>
  <si>
    <t>Dodávka a montáž dveřní konstrukce včetně zárubně, kování a veškerého příslušenství - specifikace zcela dle PD, ozn D17 Bližší specifikaci tohoto výrobku naleznete ve výpisu D.1.1.14 Seznam vnitřních výplní otvorů</t>
  </si>
  <si>
    <t>-185810905</t>
  </si>
  <si>
    <t>238</t>
  </si>
  <si>
    <t>766R018</t>
  </si>
  <si>
    <t>Dodávka a montáž dveřní konstrukce včetně zárubně, kování a veškerého příslušenství - specifikace zcela dle PD, ozn D18 Bližší specifikaci tohoto výrobku naleznete ve výpisu D.1.1.14 Seznam vnitřních výplní otvorů</t>
  </si>
  <si>
    <t>1600716665</t>
  </si>
  <si>
    <t>239</t>
  </si>
  <si>
    <t>766R019</t>
  </si>
  <si>
    <t>Dodávka a montáž dveřní konstrukce včetně zárubně, kování a veškerého příslušenství - specifikace zcela dle PD, ozn D19 Bližší specifikaci tohoto výrobku naleznete ve výpisu D.1.1.14 Seznam vnitřních výplní otvorů</t>
  </si>
  <si>
    <t>-2016758941</t>
  </si>
  <si>
    <t>240</t>
  </si>
  <si>
    <t>766R020</t>
  </si>
  <si>
    <t>Dodávka a montáž dveřní konstrukce včetně zárubně, kování a veškerého příslušenství - specifikace zcela dle PD, ozn D20 Bližší specifikaci tohoto výrobku naleznete ve výpisu D.1.1.14 Seznam vnitřních výplní otvorů</t>
  </si>
  <si>
    <t>269546418</t>
  </si>
  <si>
    <t>241</t>
  </si>
  <si>
    <t>766R021</t>
  </si>
  <si>
    <t>Dodávka a montáž dveřní konstrukce včetně zárubně, kování a veškerého příslušenství - specifikace zcela dle PD, ozn D21 Bližší specifikaci tohoto výrobku naleznete ve výpisu D.1.1.14 Seznam vnitřních výplní otvorů</t>
  </si>
  <si>
    <t>1384217219</t>
  </si>
  <si>
    <t>242</t>
  </si>
  <si>
    <t>766R022</t>
  </si>
  <si>
    <t>Dodávka a montáž dveřní konstrukce včetně zárubně, kování a veškerého příslušenství - specifikace zcela dle PD, ozn D22 Bližší specifikaci tohoto výrobku naleznete ve výpisu D.1.1.14 Seznam vnitřních výplní otvorů</t>
  </si>
  <si>
    <t>-1939476741</t>
  </si>
  <si>
    <t>243</t>
  </si>
  <si>
    <t>766R023</t>
  </si>
  <si>
    <t>Dodávka a montáž dveřní konstrukce včetně zárubně, kování a veškerého příslušenství - specifikace zcela dle PD, ozn D23 Bližší specifikaci tohoto výrobku naleznete ve výpisu D.1.1.14 Seznam vnitřních výplní otvorů</t>
  </si>
  <si>
    <t>980726967</t>
  </si>
  <si>
    <t>244</t>
  </si>
  <si>
    <t>766R024</t>
  </si>
  <si>
    <t>Dodávka a montáž dveřní konstrukce včetně zárubně, kování a veškerého příslušenství - specifikace zcela dle PD, ozn D24 Bližší specifikaci tohoto výrobku naleznete ve výpisu D.1.1.14 Seznam vnitřních výplní otvorů</t>
  </si>
  <si>
    <t>2098436112</t>
  </si>
  <si>
    <t>245</t>
  </si>
  <si>
    <t>766R025</t>
  </si>
  <si>
    <t>Dodávka a montáž dveřní konstrukce včetně zárubně, kování a veškerého příslušenství - specifikace zcela dle PD, ozn D25 Bližší specifikaci tohoto výrobku naleznete ve výpisu D.1.1.14 Seznam vnitřních výplní otvorů</t>
  </si>
  <si>
    <t>2027617266</t>
  </si>
  <si>
    <t>246</t>
  </si>
  <si>
    <t>766R026</t>
  </si>
  <si>
    <t>Dodávka a montáž dveřní konstrukce včetně zárubně, kování a veškerého příslušenství - specifikace zcela dle PD, ozn D26 Bližší specifikaci tohoto výrobku naleznete ve výpisu D.1.1.14 Seznam vnitřních výplní otvorů</t>
  </si>
  <si>
    <t>-1567922</t>
  </si>
  <si>
    <t>247</t>
  </si>
  <si>
    <t>766R027</t>
  </si>
  <si>
    <t>Dodávka a montáž dveřní konstrukce včetně zárubně, kování a veškerého příslušenství - specifikace zcela dle PD, ozn D27 Bližší specifikaci tohoto výrobku naleznete ve výpisu D.1.1.14 Seznam vnitřních výplní otvorů</t>
  </si>
  <si>
    <t>-1351809701</t>
  </si>
  <si>
    <t>248</t>
  </si>
  <si>
    <t>766R028</t>
  </si>
  <si>
    <t>Dodávka a montáž dveřní konstrukce včetně zárubně, kování a veškerého příslušenství - specifikace zcela dle PD, ozn D28 Bližší specifikaci tohoto výrobku naleznete ve výpisu D.1.1.14 Seznam vnitřních výplní otvorů</t>
  </si>
  <si>
    <t>-320843349</t>
  </si>
  <si>
    <t>249</t>
  </si>
  <si>
    <t>766R029</t>
  </si>
  <si>
    <t>Dodávka a montáž dveřní konstrukce včetně zárubně, kování a veškerého příslušenství - specifikace zcela dle PD, ozn D29 - dveře automaticky posuvné Bližší specifikaci tohoto výrobku naleznete ve výpisu D.1.1.14 Seznam vnitřních výplní otvorů</t>
  </si>
  <si>
    <t>-252694618</t>
  </si>
  <si>
    <t>250</t>
  </si>
  <si>
    <t>998766102</t>
  </si>
  <si>
    <t>Přesun hmot pro konstrukce truhlářské stanovený z hmotnosti přesunovaného materiálu vodorovná dopravní vzdálenost do 50 m v objektech výšky přes 6 do 12 m</t>
  </si>
  <si>
    <t>-1878191265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</si>
  <si>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</si>
  <si>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</si>
  <si>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</si>
  <si>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251</t>
  </si>
  <si>
    <t>767161117</t>
  </si>
  <si>
    <t>Montáž zábradlí rovného  z trubek nebo tenkostěnných profilů do zdiva, hmotnosti 1 m zábradlí přes 30 do 45 kg</t>
  </si>
  <si>
    <t>454760998</t>
  </si>
  <si>
    <t>Z02</t>
  </si>
  <si>
    <t>13,4+12,72</t>
  </si>
  <si>
    <t>252</t>
  </si>
  <si>
    <t>140R001</t>
  </si>
  <si>
    <t>ocelová konstrukce zábradlí - specifikace a provedení zcela dle PD</t>
  </si>
  <si>
    <t>-123242422</t>
  </si>
  <si>
    <t>253</t>
  </si>
  <si>
    <t>767165114</t>
  </si>
  <si>
    <t>Montáž zábradlí rovného  madel z trubek nebo tenkostěnných profilů svařováním</t>
  </si>
  <si>
    <t>2003729862</t>
  </si>
  <si>
    <t>Z01</t>
  </si>
  <si>
    <t>4,8*2</t>
  </si>
  <si>
    <t>254</t>
  </si>
  <si>
    <t>140R002</t>
  </si>
  <si>
    <t>ocelová konstrukce madla- specifikace a provedení zcela dle PD</t>
  </si>
  <si>
    <t>-150070482</t>
  </si>
  <si>
    <t>255</t>
  </si>
  <si>
    <t>767610136</t>
  </si>
  <si>
    <t>Montáž oken jednoduchých  z hliníkových nebo ocelových profilů kyvných nebo otočných do zdiva, plochy přes 0,6 do 1,5 m2</t>
  </si>
  <si>
    <t>-414666952</t>
  </si>
  <si>
    <t>"O06" 0,5*1</t>
  </si>
  <si>
    <t>256</t>
  </si>
  <si>
    <t>553R005</t>
  </si>
  <si>
    <t>okenní Al konstrukce - rozměr a specifikace zcela dle PD, ozn O06</t>
  </si>
  <si>
    <t>-1248105719</t>
  </si>
  <si>
    <t>257</t>
  </si>
  <si>
    <t>767610137</t>
  </si>
  <si>
    <t>Montáž oken jednoduchých  z hliníkových nebo ocelových profilů kyvných nebo otočných do zdiva, plochy přes 1,5 do 2,5 m2</t>
  </si>
  <si>
    <t>988463754</t>
  </si>
  <si>
    <t>"O01" 1,5*1,5</t>
  </si>
  <si>
    <t>"O03" 1,145*1,72</t>
  </si>
  <si>
    <t>"O04" 1,2*1,8</t>
  </si>
  <si>
    <t>"O05" 1,5*1,5</t>
  </si>
  <si>
    <t>258</t>
  </si>
  <si>
    <t>553R001</t>
  </si>
  <si>
    <t>okenní Al konstrukce - rozměr a specifikace zcela dle PD, ozn O01</t>
  </si>
  <si>
    <t>-889603853</t>
  </si>
  <si>
    <t>259</t>
  </si>
  <si>
    <t>553R002</t>
  </si>
  <si>
    <t>okenní Al konstrukce - rozměr a specifikace zcela dle PD, ozn O03</t>
  </si>
  <si>
    <t>-2002660362</t>
  </si>
  <si>
    <t>260</t>
  </si>
  <si>
    <t>553R003</t>
  </si>
  <si>
    <t>okenní Al konstrukce - rozměr a specifikace zcela dle PD, ozn O04</t>
  </si>
  <si>
    <t>-1948200973</t>
  </si>
  <si>
    <t>261</t>
  </si>
  <si>
    <t>553R004</t>
  </si>
  <si>
    <t>okenní Al konstrukce - rozměr a specifikace zcela dle PD, ozn O05</t>
  </si>
  <si>
    <t>-1205204492</t>
  </si>
  <si>
    <t>262</t>
  </si>
  <si>
    <t>767610138</t>
  </si>
  <si>
    <t>Montáž oken jednoduchých  z hliníkových nebo ocelových profilů kyvných nebo otočných do zdiva, plochy přes 2,5 m2</t>
  </si>
  <si>
    <t>769355025</t>
  </si>
  <si>
    <t>"O02" 2,5*1,5</t>
  </si>
  <si>
    <t>263</t>
  </si>
  <si>
    <t>553R006</t>
  </si>
  <si>
    <t>660737690</t>
  </si>
  <si>
    <t>264</t>
  </si>
  <si>
    <t>767995114</t>
  </si>
  <si>
    <t>D+Montáž atypických zámečnických konstrukcí hmotnosti do 50 kg</t>
  </si>
  <si>
    <t>kg</t>
  </si>
  <si>
    <t>-1465864042</t>
  </si>
  <si>
    <t>POMOCNÉ KONSTRUKCE TZB</t>
  </si>
  <si>
    <t>922</t>
  </si>
  <si>
    <t>265</t>
  </si>
  <si>
    <t>767R001</t>
  </si>
  <si>
    <t>Dodávkac a montáž okenních rolet - specifikace zcela dle PD</t>
  </si>
  <si>
    <t>89856035</t>
  </si>
  <si>
    <t>"Ž01" 2,25*6</t>
  </si>
  <si>
    <t>266</t>
  </si>
  <si>
    <t>767R002</t>
  </si>
  <si>
    <t>Dodávka a montáž nosná konstzrukce protihlukové clony - specifikace zcela dle PD - ozn Z03</t>
  </si>
  <si>
    <t>1938028914</t>
  </si>
  <si>
    <t>267</t>
  </si>
  <si>
    <t>767R003</t>
  </si>
  <si>
    <t>Dodávka a montáž ocelové konstrukce -  specifikace zcela dle PD - ozn Z04</t>
  </si>
  <si>
    <t>295094442</t>
  </si>
  <si>
    <t>268</t>
  </si>
  <si>
    <t>767R004</t>
  </si>
  <si>
    <t>Dodávka a montáž ocelové konstrukce - specifikace zcela dle PD - ozn Z05</t>
  </si>
  <si>
    <t>-1439820128</t>
  </si>
  <si>
    <t>269</t>
  </si>
  <si>
    <t>767R005</t>
  </si>
  <si>
    <t>Dodávka a montáž konstrukce žebříku s ochranným košem včetně povrchové úpravy - specifikace zcela dle PD - ozn Z06</t>
  </si>
  <si>
    <t>-341832042</t>
  </si>
  <si>
    <t>270</t>
  </si>
  <si>
    <t>998767102</t>
  </si>
  <si>
    <t>Přesun hmot pro zámečnické konstrukce  stanovený z hmotnosti přesunovaného materiálu vodorovná dopravní vzdálenost do 50 m v objektech výšky přes 6 do 12 m</t>
  </si>
  <si>
    <t>1736687922</t>
  </si>
  <si>
    <t>771</t>
  </si>
  <si>
    <t>Podlahy z dlaždic</t>
  </si>
  <si>
    <t>271</t>
  </si>
  <si>
    <t>771574115</t>
  </si>
  <si>
    <t>Montáž podlah z dlaždic keramických  lepených flexibilním lepidlem režných nebo glazovaných hladkých přes 19 do 22 ks/ m2</t>
  </si>
  <si>
    <t>-665400986</t>
  </si>
  <si>
    <t>"V4B" 2,12+2,74+2,55+9,47+2,87+2,37+2,53+3,34</t>
  </si>
  <si>
    <t>"V4C" 4,73+6,52</t>
  </si>
  <si>
    <t>272</t>
  </si>
  <si>
    <t>59761406</t>
  </si>
  <si>
    <t>dlaždice keramické slinuté neglazované mrazuvzdorné přes 19 do 25 ks/m2</t>
  </si>
  <si>
    <t>-1158662175</t>
  </si>
  <si>
    <t>54,95*1,1 'Přepočtené koeficientem množství</t>
  </si>
  <si>
    <t>273</t>
  </si>
  <si>
    <t>59761406.R01</t>
  </si>
  <si>
    <t>488614206</t>
  </si>
  <si>
    <t>27,99*1,1 'Přepočtené koeficientem množství</t>
  </si>
  <si>
    <t>274</t>
  </si>
  <si>
    <t>59761406.R02</t>
  </si>
  <si>
    <t>-2056387011</t>
  </si>
  <si>
    <t>11,25*1,1 'Přepočtené koeficientem množství</t>
  </si>
  <si>
    <t>275</t>
  </si>
  <si>
    <t>771579191</t>
  </si>
  <si>
    <t>Montáž podlah z dlaždic keramických  Příplatek k cenám za plochu do 5 m2 jednotlivě</t>
  </si>
  <si>
    <t>-1800940278</t>
  </si>
  <si>
    <t>"V4B" 2,12+2,74+2,55+2,87+2,37+2,53+3,34</t>
  </si>
  <si>
    <t>"V4C" 4,73</t>
  </si>
  <si>
    <t>276</t>
  </si>
  <si>
    <t>771591111</t>
  </si>
  <si>
    <t>Podlahy - ostatní práce  penetrace podkladu</t>
  </si>
  <si>
    <t>776592760</t>
  </si>
  <si>
    <t xml:space="preserve">Poznámka k souboru cen:_x000D_
1. Množství měrných jednotek u ceny -1185 se stanoví podle počtu řezaných dlaždic, nezávisle na jejich velikosti. 2. Položkou -1185 lze ocenit provádění více řezů na jednom kusu dlažby. </t>
  </si>
  <si>
    <t>"V4C" 11,25</t>
  </si>
  <si>
    <t>277</t>
  </si>
  <si>
    <t>771R001</t>
  </si>
  <si>
    <t>Dodávkaa montáž soklíku - specifikace dle PD ,ozn P2</t>
  </si>
  <si>
    <t>706268436</t>
  </si>
  <si>
    <t>P2</t>
  </si>
  <si>
    <t>5,86+26,581+9+6,82+6,52+18,6+10,4+7,1+6,5+6,8</t>
  </si>
  <si>
    <t>278</t>
  </si>
  <si>
    <t>998771102</t>
  </si>
  <si>
    <t>Přesun hmot pro podlahy z dlaždic stanovený z hmotnosti přesunovaného materiálu vodorovná dopravní vzdálenost do 50 m v objektech výšky přes 6 do 12 m</t>
  </si>
  <si>
    <t>246479534</t>
  </si>
  <si>
    <t>776</t>
  </si>
  <si>
    <t>Podlahy povlakové</t>
  </si>
  <si>
    <t>279</t>
  </si>
  <si>
    <t>776111111</t>
  </si>
  <si>
    <t>Příprava podkladu broušení podlah nového podkladu anhydritového</t>
  </si>
  <si>
    <t>956488436</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</si>
  <si>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</si>
  <si>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"V1" 161,09</t>
  </si>
  <si>
    <t>"V2A" 110,99+6,77</t>
  </si>
  <si>
    <t>"V3" 24,34</t>
  </si>
  <si>
    <t>280</t>
  </si>
  <si>
    <t>776111116</t>
  </si>
  <si>
    <t>Příprava podkladu broušení podlah stávajícího podkladu pro odstranění lepidla (po starých krytinách)</t>
  </si>
  <si>
    <t>148071901</t>
  </si>
  <si>
    <t>281</t>
  </si>
  <si>
    <t>776121111</t>
  </si>
  <si>
    <t xml:space="preserve">Vodou ředitelná penetrace savého podkladu povlakových podlah ředěná v poměru 1:3 </t>
  </si>
  <si>
    <t>-210151974</t>
  </si>
  <si>
    <t>"V1" 11,26+13,15+11,74+7,19+6,17+6,24+6,46+53,92+29,22+15,74</t>
  </si>
  <si>
    <t>282</t>
  </si>
  <si>
    <t>776141121</t>
  </si>
  <si>
    <t>Příprava podkladu vyrovnání samonivelační stěrkou podlah min.pevnosti 30 MPa, tloušťky do 3 mm</t>
  </si>
  <si>
    <t>1420258593</t>
  </si>
  <si>
    <t>283</t>
  </si>
  <si>
    <t>776201812</t>
  </si>
  <si>
    <t>Demontáž povlakových podlahovin lepených ručně s podložkou</t>
  </si>
  <si>
    <t>736090631</t>
  </si>
  <si>
    <t>"M.Č.150" 16</t>
  </si>
  <si>
    <t>284</t>
  </si>
  <si>
    <t>776211111</t>
  </si>
  <si>
    <t>Montáž textilních podlahovin lepením pásů standardních</t>
  </si>
  <si>
    <t>-1522567353</t>
  </si>
  <si>
    <t xml:space="preserve">Poznámka k souboru cen:_x000D_
1. V cenách 776 21-2111 a 776 21-2121 montáž volným položením jsou započteny i náklady na dodávku pásky. </t>
  </si>
  <si>
    <t>V3</t>
  </si>
  <si>
    <t>12,12+12,22</t>
  </si>
  <si>
    <t>285</t>
  </si>
  <si>
    <t>69751052</t>
  </si>
  <si>
    <t>koberec v rolích š 4m, všívaná strukturovaná smyčka, vlákno 750g/m2,100% Polyamide, zátěž 33, Cfl S1</t>
  </si>
  <si>
    <t>-760105043</t>
  </si>
  <si>
    <t>24,34*1,1 'Přepočtené koeficientem množství</t>
  </si>
  <si>
    <t>286</t>
  </si>
  <si>
    <t>776231111</t>
  </si>
  <si>
    <t>Montáž podlahovin z vinylu lepením lamel nebo čtverců standardním lepidlem</t>
  </si>
  <si>
    <t>-1770034191</t>
  </si>
  <si>
    <t>V1</t>
  </si>
  <si>
    <t>11,26+13,15+11,74+7,19+6,17+6,24+6,46+53,92+29,22+15,74</t>
  </si>
  <si>
    <t>V2A</t>
  </si>
  <si>
    <t>6,66+8,81+5,09+41,05+12,35+32,75+4,28+6,77</t>
  </si>
  <si>
    <t>287</t>
  </si>
  <si>
    <t>28411041</t>
  </si>
  <si>
    <t>homogenní vodivé neválcované PVC v rolích bez obsahu ftalátů vhodné do čistého provozu</t>
  </si>
  <si>
    <t>-1575515786</t>
  </si>
  <si>
    <t>161,09*1,1 'Přepočtené koeficientem množství</t>
  </si>
  <si>
    <t>288</t>
  </si>
  <si>
    <t>28411000</t>
  </si>
  <si>
    <t>PVC heterogenní zátěžové antibakteriální nášlapná vrstva 0,90mm R 10 zátěž 34/43 otlak do 0,03mm hořlavost Bfl S1</t>
  </si>
  <si>
    <t>-537213992</t>
  </si>
  <si>
    <t>117,76*1,05 'Přepočtené koeficientem množství</t>
  </si>
  <si>
    <t>289</t>
  </si>
  <si>
    <t>776R001</t>
  </si>
  <si>
    <t>Dodávka a montáž soklové hrany - specifikace dle PD, ozn P1</t>
  </si>
  <si>
    <t>-1830870394</t>
  </si>
  <si>
    <t>P1</t>
  </si>
  <si>
    <t>11,339+13,08+13,54+9,16+16,58+38+16,22+10,76+10,1+10,1+10,3+30,86+26,56+17,58+10,82+14,32+40,48+8,32</t>
  </si>
  <si>
    <t>290</t>
  </si>
  <si>
    <t>776R002</t>
  </si>
  <si>
    <t>Dodávka a montáž soklové hrany - specifikace dle PD, ozn P4</t>
  </si>
  <si>
    <t>-919138308</t>
  </si>
  <si>
    <t>P4</t>
  </si>
  <si>
    <t>6+6+6+8+6+4</t>
  </si>
  <si>
    <t>291</t>
  </si>
  <si>
    <t>776R003</t>
  </si>
  <si>
    <t>Dodávka a montáž soklové hrany - specifikace dle PD, ozn P5</t>
  </si>
  <si>
    <t>976896800</t>
  </si>
  <si>
    <t>P5</t>
  </si>
  <si>
    <t>14,12+14,14</t>
  </si>
  <si>
    <t>292</t>
  </si>
  <si>
    <t>998776102</t>
  </si>
  <si>
    <t>Přesun hmot pro podlahy povlakové  stanovený z hmotnosti přesunovaného materiálu vodorovná dopravní vzdálenost do 50 m v objektech výšky přes 6 do 12 m</t>
  </si>
  <si>
    <t>1386068013</t>
  </si>
  <si>
    <t>777</t>
  </si>
  <si>
    <t>Podlahy lité</t>
  </si>
  <si>
    <t>293</t>
  </si>
  <si>
    <t>777111101</t>
  </si>
  <si>
    <t>Příprava podkladu před provedením litých podlah zametení</t>
  </si>
  <si>
    <t>-507351098</t>
  </si>
  <si>
    <t>294</t>
  </si>
  <si>
    <t>777111111</t>
  </si>
  <si>
    <t>Příprava podkladu před provedením litých podlah vysátí</t>
  </si>
  <si>
    <t>2145606819</t>
  </si>
  <si>
    <t>295</t>
  </si>
  <si>
    <t>777111121</t>
  </si>
  <si>
    <t>Příprava podkladu před provedením litých podlah obroušení ruční ( v místě styku se stěnou, v rozích apod.)</t>
  </si>
  <si>
    <t>-755443020</t>
  </si>
  <si>
    <t>296</t>
  </si>
  <si>
    <t>777131105</t>
  </si>
  <si>
    <t>Penetrační nátěr podlahy epoxidový, na podklad z čerstvého betonu</t>
  </si>
  <si>
    <t>-463148403</t>
  </si>
  <si>
    <t>"V5" 109,77</t>
  </si>
  <si>
    <t>297</t>
  </si>
  <si>
    <t>777511103</t>
  </si>
  <si>
    <t>Krycí stěrka dekorativní epoxidová, tloušťky přes 1 do 2 mm</t>
  </si>
  <si>
    <t>-1777111430</t>
  </si>
  <si>
    <t>298</t>
  </si>
  <si>
    <t>777611121</t>
  </si>
  <si>
    <t>Krycí nátěr podlahy průmyslový epoxidový</t>
  </si>
  <si>
    <t>-1547811710</t>
  </si>
  <si>
    <t xml:space="preserve">Poznámka k souboru cen:_x000D_
1. V ceně -1133 nejsou započteny náklady na napojení na zemnící okruh. 2. V ceně -1135 nejsou započteny náklady na změření odporu. </t>
  </si>
  <si>
    <t>299</t>
  </si>
  <si>
    <t>777911113</t>
  </si>
  <si>
    <t>Napojení na stěnu nebo sokl fabionem z epoxidové stěrky plněné pískem a výplňovým spárovým profilem s trvale pružným tmelem pohyblivé</t>
  </si>
  <si>
    <t>-309063005</t>
  </si>
  <si>
    <t>300</t>
  </si>
  <si>
    <t>998777101</t>
  </si>
  <si>
    <t>Přesun hmot pro podlahy lité  stanovený z hmotnosti přesunovaného materiálu vodorovná dopravní vzdálenost do 50 m v objektech výšky do 6 m</t>
  </si>
  <si>
    <t>-881123858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</si>
  <si>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</si>
  <si>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781</t>
  </si>
  <si>
    <t>Dokončovací práce - obklady</t>
  </si>
  <si>
    <t>301</t>
  </si>
  <si>
    <t>781473114</t>
  </si>
  <si>
    <t>Montáž obkladů vnitřních stěn z dlaždic keramických  lepených standardním lepidlem režných nebo glazovaných hladkých přes 19 do 22 ks/m2</t>
  </si>
  <si>
    <t>-643154275</t>
  </si>
  <si>
    <t>302</t>
  </si>
  <si>
    <t>59761040</t>
  </si>
  <si>
    <t>obkládačky keramické koupelnové (bílé i barevné) přes 19 do 22 ks/m2</t>
  </si>
  <si>
    <t>1912606830</t>
  </si>
  <si>
    <t>128*1,1 'Přepočtené koeficientem množství</t>
  </si>
  <si>
    <t>303</t>
  </si>
  <si>
    <t>781479191</t>
  </si>
  <si>
    <t>Montáž obkladů vnitřních stěn z dlaždic keramických  Příplatek k cenám za plochu do 10 m2 jednotlivě</t>
  </si>
  <si>
    <t>1969183488</t>
  </si>
  <si>
    <t>304</t>
  </si>
  <si>
    <t>781493511</t>
  </si>
  <si>
    <t>Ostatní prvky  plastové profily ukončovací a dilatační lepené standardním lepidlem ukončovací</t>
  </si>
  <si>
    <t>973224002</t>
  </si>
  <si>
    <t>305</t>
  </si>
  <si>
    <t>781495111</t>
  </si>
  <si>
    <t>Ostatní prvky  ostatní práce penetrace podkladu</t>
  </si>
  <si>
    <t>1049516391</t>
  </si>
  <si>
    <t>306</t>
  </si>
  <si>
    <t>781495141</t>
  </si>
  <si>
    <t>Ostatní prvky  průnik obkladem kruhový, bez izolace do 30 DN</t>
  </si>
  <si>
    <t>900979836</t>
  </si>
  <si>
    <t>307</t>
  </si>
  <si>
    <t>781495142</t>
  </si>
  <si>
    <t>Ostatní prvky  průnik obkladem kruhový, bez izolace přes 30 do 90 DN</t>
  </si>
  <si>
    <t>762275709</t>
  </si>
  <si>
    <t>308</t>
  </si>
  <si>
    <t>781495143</t>
  </si>
  <si>
    <t>Ostatní prvky  průnik obkladem kruhový, bez izolace přes 90 DN</t>
  </si>
  <si>
    <t>-524404075</t>
  </si>
  <si>
    <t>309</t>
  </si>
  <si>
    <t>998781102</t>
  </si>
  <si>
    <t>Přesun hmot pro obklady keramické  stanovený z hmotnosti přesunovaného materiálu vodorovná dopravní vzdálenost do 50 m v objektech výšky přes 6 do 12 m</t>
  </si>
  <si>
    <t>-1861989000</t>
  </si>
  <si>
    <t>784</t>
  </si>
  <si>
    <t>Dokončovací práce - malby a tapety</t>
  </si>
  <si>
    <t>310</t>
  </si>
  <si>
    <t>784181101</t>
  </si>
  <si>
    <t>Penetrace podkladu jednonásobná základní akrylátová v místnostech výšky do 3,80 m</t>
  </si>
  <si>
    <t>1138746896</t>
  </si>
  <si>
    <t>725,032+822,832+45,476+15,18</t>
  </si>
  <si>
    <t>311</t>
  </si>
  <si>
    <t>784211101</t>
  </si>
  <si>
    <t>Malby z malířských směsí otěruvzdorných za mokra dvojnásobné, bílé za mokra otěruvzdorné výborně v místnostech výšky do 3,80 m</t>
  </si>
  <si>
    <t>988274335</t>
  </si>
  <si>
    <t>Práce a dodávky M</t>
  </si>
  <si>
    <t>21-M</t>
  </si>
  <si>
    <t>Elektromontáže</t>
  </si>
  <si>
    <t>312</t>
  </si>
  <si>
    <t>210R001</t>
  </si>
  <si>
    <t>Přeložka VO - specifikace dle situačního výkresu</t>
  </si>
  <si>
    <t>1187049028</t>
  </si>
  <si>
    <t>HZS</t>
  </si>
  <si>
    <t>Hodinové zúčtovací sazby</t>
  </si>
  <si>
    <t>313</t>
  </si>
  <si>
    <t>HZS1292</t>
  </si>
  <si>
    <t>Hodinové zúčtovací sazby profesí HSV  zemní a pomocné práce stavební dělník</t>
  </si>
  <si>
    <t>hod</t>
  </si>
  <si>
    <t>512</t>
  </si>
  <si>
    <t>829614158</t>
  </si>
  <si>
    <t>VYKLIZENÍ NÁBYTKU Z M.Č. 150 A JEHO PŘESUN</t>
  </si>
  <si>
    <t>2*10</t>
  </si>
  <si>
    <t>314</t>
  </si>
  <si>
    <t>HZS2491</t>
  </si>
  <si>
    <t>Hodinové zúčtovací sazby profesí PSV  zednické výpomoci a pomocné práce PSV dělník zednických výpomocí</t>
  </si>
  <si>
    <t>-1747788153</t>
  </si>
  <si>
    <t>02 - ÚT</t>
  </si>
  <si>
    <t>HSV - HSV</t>
  </si>
  <si>
    <t xml:space="preserve">    001 - ÚT</t>
  </si>
  <si>
    <t>001</t>
  </si>
  <si>
    <t>Ústřední topení</t>
  </si>
  <si>
    <t>-1241361786</t>
  </si>
  <si>
    <t>03 - VZT</t>
  </si>
  <si>
    <t xml:space="preserve">    001 - VZT</t>
  </si>
  <si>
    <t>Vzduchotechnika</t>
  </si>
  <si>
    <t>386014034</t>
  </si>
  <si>
    <t>04 - MaR</t>
  </si>
  <si>
    <t xml:space="preserve">    001 - MaR</t>
  </si>
  <si>
    <t>Měření a regulace</t>
  </si>
  <si>
    <t>-456482652</t>
  </si>
  <si>
    <t>05 - ZTI</t>
  </si>
  <si>
    <t xml:space="preserve">    001 - ZTI</t>
  </si>
  <si>
    <t>Zdravotně - technické instalace</t>
  </si>
  <si>
    <t>-1695738809</t>
  </si>
  <si>
    <t>06 - NN</t>
  </si>
  <si>
    <t xml:space="preserve">    001 - NN</t>
  </si>
  <si>
    <t>-392631921</t>
  </si>
  <si>
    <t>07 - Slaboproud</t>
  </si>
  <si>
    <t xml:space="preserve">    001 - SLP</t>
  </si>
  <si>
    <t>SLP</t>
  </si>
  <si>
    <t>SLP - kabeláž</t>
  </si>
  <si>
    <t>1031299229</t>
  </si>
  <si>
    <t>08 - Mediciální plyny</t>
  </si>
  <si>
    <t xml:space="preserve">    001 - Medicinální plyny </t>
  </si>
  <si>
    <t xml:space="preserve">Medicinální plyny </t>
  </si>
  <si>
    <t>-10723918</t>
  </si>
  <si>
    <t>10 - NN přípojka</t>
  </si>
  <si>
    <t xml:space="preserve">    001 - NN - přípojka</t>
  </si>
  <si>
    <t>NN - přípojka</t>
  </si>
  <si>
    <t>-1159890615</t>
  </si>
  <si>
    <t>11 - Přesun MRI</t>
  </si>
  <si>
    <t xml:space="preserve">    23-M - Montáže potrubí</t>
  </si>
  <si>
    <t>977151119</t>
  </si>
  <si>
    <t>Jádrové vrty diamantovými korunkami do stavebních materiálů (železobetonu, betonu, cihel, obkladů, dlažeb, kamene) průměru přes 100 do 110 mm</t>
  </si>
  <si>
    <t>-1318835158</t>
  </si>
  <si>
    <t>2*0,85</t>
  </si>
  <si>
    <t>977R001</t>
  </si>
  <si>
    <t>Lokální rozebrání a zpětné doplnění skladby střešního pláště pro provedení prostupů střechou</t>
  </si>
  <si>
    <t>-673589015</t>
  </si>
  <si>
    <t>977R002</t>
  </si>
  <si>
    <t>Demontáž stávající protihlukové stěny pro púrovedení přesunu technologie MRI</t>
  </si>
  <si>
    <t>-290685287</t>
  </si>
  <si>
    <t>977R003</t>
  </si>
  <si>
    <t>Přesun vnější jednotky chlazení MRI včetně jeřábu</t>
  </si>
  <si>
    <t>-1563706951</t>
  </si>
  <si>
    <t>977R004</t>
  </si>
  <si>
    <t>Utěsnění prostupů střešní konstrukcí</t>
  </si>
  <si>
    <t>-1488786125</t>
  </si>
  <si>
    <t>997013151</t>
  </si>
  <si>
    <t>Vnitrostaveništní doprava suti a vybouraných hmot  vodorovně do 50 m svisle s omezením mechanizace pro budovy a haly výšky do 6 m</t>
  </si>
  <si>
    <t>851096326</t>
  </si>
  <si>
    <t>-1717447876</t>
  </si>
  <si>
    <t>0,065*20 'Přepočtené koeficientem množství</t>
  </si>
  <si>
    <t>1289566342</t>
  </si>
  <si>
    <t>997013831</t>
  </si>
  <si>
    <t>Poplatek za uložení stavebního odpadu na skládce (skládkovné) směsného stavebního a demoličního zatříděného do Katalogu odpadů pod kódem 170 904</t>
  </si>
  <si>
    <t>-1006120324</t>
  </si>
  <si>
    <t>23-M</t>
  </si>
  <si>
    <t>Montáže potrubí</t>
  </si>
  <si>
    <t>230011037.R01</t>
  </si>
  <si>
    <t>Dodávka a montáž ocelového potrubí DN 50 pro technologii MRI</t>
  </si>
  <si>
    <t>-583283269</t>
  </si>
  <si>
    <t>6+6</t>
  </si>
  <si>
    <t>230120043</t>
  </si>
  <si>
    <t>Čištění potrubí profukováním nebo proplachováním  DN 50</t>
  </si>
  <si>
    <t>-962154249</t>
  </si>
  <si>
    <t>230R001</t>
  </si>
  <si>
    <t>Dodávka a montáž telepné izolace potrubí tl. 13 mm</t>
  </si>
  <si>
    <t>-392308124</t>
  </si>
  <si>
    <t>230R002</t>
  </si>
  <si>
    <t>Dodávka a montáž kulového uzavíracího kohoutu</t>
  </si>
  <si>
    <t>-57521833</t>
  </si>
  <si>
    <t>230R003</t>
  </si>
  <si>
    <t>Dodávka a montáž tlakového ventilu</t>
  </si>
  <si>
    <t>1413841885</t>
  </si>
  <si>
    <t>230R004</t>
  </si>
  <si>
    <t>Přepojení rozvodu na novou trasu</t>
  </si>
  <si>
    <t>-559937732</t>
  </si>
  <si>
    <t>VORN - Vedlejší a ostatní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</si>
  <si>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</si>
  <si>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</si>
  <si>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</si>
  <si>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</si>
  <si>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</si>
  <si>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</si>
  <si>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</si>
  <si>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VRN9 - Ostatní náklady</t>
  </si>
  <si>
    <t>VRN</t>
  </si>
  <si>
    <t>Vedlejší rozpočtové náklady</t>
  </si>
  <si>
    <t>VRN1</t>
  </si>
  <si>
    <t>Průzkumné, geodetické a projektové práce</t>
  </si>
  <si>
    <t>012103000</t>
  </si>
  <si>
    <t>Geodetické práce před výstavbou</t>
  </si>
  <si>
    <t>…</t>
  </si>
  <si>
    <t>1024</t>
  </si>
  <si>
    <t>770053946</t>
  </si>
  <si>
    <t>012203000</t>
  </si>
  <si>
    <t>Geodetické práce při provádění stavby</t>
  </si>
  <si>
    <t>-228245918</t>
  </si>
  <si>
    <t>012303000</t>
  </si>
  <si>
    <t>Geodetické práce po výstavbě</t>
  </si>
  <si>
    <t>377745798</t>
  </si>
  <si>
    <t>013254000.R01</t>
  </si>
  <si>
    <t>DSS dle vyhlášky 405/2017 sb</t>
  </si>
  <si>
    <t>-1496927028</t>
  </si>
  <si>
    <t>013254000.R02</t>
  </si>
  <si>
    <t>DSS v podrobnosti DPS</t>
  </si>
  <si>
    <t>2118006127</t>
  </si>
  <si>
    <t>013254000.R03</t>
  </si>
  <si>
    <t xml:space="preserve">Výrobní dokumentace </t>
  </si>
  <si>
    <t>-749863211</t>
  </si>
  <si>
    <t>VRN3</t>
  </si>
  <si>
    <t>Zařízení staveniště</t>
  </si>
  <si>
    <t>032103000</t>
  </si>
  <si>
    <t>Náklady na stavební buňky</t>
  </si>
  <si>
    <t>2068710156</t>
  </si>
  <si>
    <t>032403000</t>
  </si>
  <si>
    <t>Zařízení staveniště vybavení staveniště provizorní komunikace</t>
  </si>
  <si>
    <t>CS ÚRS 2017 01</t>
  </si>
  <si>
    <t>-1105265006</t>
  </si>
  <si>
    <t>032503000</t>
  </si>
  <si>
    <t>Zařízení staveniště vybavení staveniště skládky na staveništi</t>
  </si>
  <si>
    <t>855844892</t>
  </si>
  <si>
    <t>032903000</t>
  </si>
  <si>
    <t>Náklady na provoz a údržbu vybavení staveniště</t>
  </si>
  <si>
    <t>-591743787</t>
  </si>
  <si>
    <t>034103000</t>
  </si>
  <si>
    <t>Oplocení staveniště</t>
  </si>
  <si>
    <t>965804574</t>
  </si>
  <si>
    <t>034203000</t>
  </si>
  <si>
    <t>Opatření na ochranu pozemků sousedních se staveništěm</t>
  </si>
  <si>
    <t>-1673099161</t>
  </si>
  <si>
    <t>034303000</t>
  </si>
  <si>
    <t>Dopravní značení na staveništi</t>
  </si>
  <si>
    <t>1705171522</t>
  </si>
  <si>
    <t>034503000</t>
  </si>
  <si>
    <t>Informační tabule na staveništi</t>
  </si>
  <si>
    <t>-2032371965</t>
  </si>
  <si>
    <t>034603000</t>
  </si>
  <si>
    <t>Alarm, strážní služba staveniště</t>
  </si>
  <si>
    <t>280568323</t>
  </si>
  <si>
    <t>034703000</t>
  </si>
  <si>
    <t>Zařízení staveniště zabezpečení staveniště osvětlení staveniště</t>
  </si>
  <si>
    <t>1671264305</t>
  </si>
  <si>
    <t>039103000</t>
  </si>
  <si>
    <t>Rozebrání, bourání a odvoz zařízení staveniště</t>
  </si>
  <si>
    <t>526504955</t>
  </si>
  <si>
    <t>VRN4</t>
  </si>
  <si>
    <t>Inženýrská činnost</t>
  </si>
  <si>
    <t>045002000</t>
  </si>
  <si>
    <t>Kompletační a koordinační činnost</t>
  </si>
  <si>
    <t>519192202</t>
  </si>
  <si>
    <t>VRN5</t>
  </si>
  <si>
    <t>Finanční náklady</t>
  </si>
  <si>
    <t>051002000</t>
  </si>
  <si>
    <t>Pojistné</t>
  </si>
  <si>
    <t>1866251633</t>
  </si>
  <si>
    <t>056002000</t>
  </si>
  <si>
    <t>Bankovní záruka</t>
  </si>
  <si>
    <t>1367307656</t>
  </si>
  <si>
    <t>056002000.R01</t>
  </si>
  <si>
    <t>-616144073</t>
  </si>
  <si>
    <t>VRN6</t>
  </si>
  <si>
    <t>Územní vlivy</t>
  </si>
  <si>
    <t>061002000</t>
  </si>
  <si>
    <t>Vliv klimatických podmínek</t>
  </si>
  <si>
    <t>449577281</t>
  </si>
  <si>
    <t>VRN7</t>
  </si>
  <si>
    <t>Provozní vlivy</t>
  </si>
  <si>
    <t>070001000</t>
  </si>
  <si>
    <t>Základní rozdělení průvodních činností a nákladů provozní vlivy</t>
  </si>
  <si>
    <t>1115570291</t>
  </si>
  <si>
    <t>VRN9</t>
  </si>
  <si>
    <t>Ostatní náklady</t>
  </si>
  <si>
    <t>091003000</t>
  </si>
  <si>
    <t>Ostatní náklady související s objektem bez rozlišení</t>
  </si>
  <si>
    <t>1342830095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</si>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</sst>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4" fontId="0" fillId="4" borderId="28" xfId="0" applyNumberFormat="1" applyFont="1" applyFill="1" applyBorder="1" applyAlignment="1" applyProtection="1">
      <alignment vertical="center"/>
      <protection locked="0"/>
    </xf>
    <xf numFmtId="4" fontId="37" fillId="4" borderId="28" xfId="0" applyNumberFormat="1" applyFont="1" applyFill="1" applyBorder="1" applyAlignment="1" applyProtection="1">
      <alignment vertical="center"/>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27" fillId="0" borderId="0" xfId="0" applyFont="1" applyAlignment="1">
      <alignment horizontal="left" vertical="center" wrapText="1"/>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3" borderId="0" xfId="0" applyFont="1" applyFill="1" applyAlignment="1">
      <alignment horizontal="center" vertical="center"/>
    </xf>
    <xf numFmtId="0" fontId="0" fillId="0" borderId="0" xfId="0"/>
    <xf numFmtId="0" fontId="3" fillId="0" borderId="0" xfId="0" applyFont="1" applyAlignment="1">
      <alignment horizontal="left" vertical="center" wrapText="1"/>
    </xf>
    <xf numFmtId="0" fontId="3" fillId="0" borderId="0" xfId="0" applyFont="1" applyAlignment="1">
      <alignment vertical="center"/>
    </xf>
    <xf numFmtId="49" fontId="2" fillId="0" borderId="0" xfId="0" applyNumberFormat="1" applyFont="1" applyBorder="1" applyAlignment="1" applyProtection="1">
      <alignment horizontal="left" vertical="center"/>
      <protection locked="0"/>
    </xf>
    <xf numFmtId="0" fontId="0" fillId="2" borderId="0" xfId="0" applyFill="1" applyProtection="1"/>
    <xf numFmtId="0" fontId="31" fillId="2" borderId="0" xfId="1" applyFont="1" applyFill="1" applyAlignment="1" applyProtection="1">
      <alignment vertical="center"/>
    </xf>
    <xf numFmtId="0" fontId="31" fillId="2" borderId="0" xfId="1" applyFont="1" applyFill="1" applyAlignment="1" applyProtection="1">
      <alignment vertical="center"/>
    </xf>
    <xf numFmtId="0" fontId="45" fillId="2" borderId="0" xfId="1" applyFill="1" applyProtection="1"/>
    <xf numFmtId="0" fontId="0" fillId="0" borderId="0" xfId="0" applyProtection="1"/>
    <xf numFmtId="0" fontId="16" fillId="3" borderId="0" xfId="0" applyFont="1" applyFill="1" applyAlignment="1" applyProtection="1">
      <alignment horizontal="center" vertical="center"/>
    </xf>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6" fillId="0" borderId="0" xfId="0" applyFont="1" applyAlignment="1" applyProtection="1">
      <alignment horizontal="left" vertical="center"/>
    </xf>
    <xf numFmtId="0" fontId="19" fillId="0" borderId="0" xfId="0" applyFont="1" applyBorder="1" applyAlignment="1" applyProtection="1">
      <alignment horizontal="lef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0" fillId="0" borderId="0" xfId="0" applyFont="1" applyAlignment="1" applyProtection="1">
      <alignment vertical="center"/>
    </xf>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0" fillId="0" borderId="6"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 fillId="0" borderId="0" xfId="0" applyFont="1" applyBorder="1" applyAlignment="1" applyProtection="1">
      <alignment horizontal="left" vertical="center"/>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2" fillId="0" borderId="0" xfId="0" applyFont="1" applyBorder="1" applyAlignment="1" applyProtection="1">
      <alignment horizontal="left" vertical="center" wrapText="1"/>
    </xf>
    <xf numFmtId="0" fontId="0" fillId="0" borderId="6" xfId="0" applyFont="1" applyBorder="1" applyAlignment="1" applyProtection="1">
      <alignment vertical="center" wrapText="1"/>
    </xf>
    <xf numFmtId="0" fontId="0" fillId="0" borderId="0" xfId="0" applyFont="1" applyAlignment="1" applyProtection="1">
      <alignment vertical="center" wrapText="1"/>
    </xf>
    <xf numFmtId="0" fontId="0" fillId="0" borderId="16" xfId="0" applyFont="1" applyBorder="1" applyAlignment="1" applyProtection="1">
      <alignment vertical="center"/>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0" fillId="6" borderId="10" xfId="0" applyFont="1" applyFill="1" applyBorder="1" applyAlignment="1" applyProtection="1">
      <alignmen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4" xfId="0" applyFont="1" applyBorder="1" applyAlignment="1" applyProtection="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5" fillId="0" borderId="0" xfId="0" applyFont="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6" fillId="0" borderId="0" xfId="0" applyFont="1" applyAlignment="1" applyProtection="1">
      <alignment vertical="center"/>
    </xf>
    <xf numFmtId="0" fontId="17" fillId="0" borderId="0" xfId="0" applyFont="1" applyAlignment="1" applyProtection="1">
      <alignment horizontal="left" vertical="center"/>
    </xf>
    <xf numFmtId="0" fontId="19" fillId="0" borderId="0" xfId="0" applyFont="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24" fillId="0" borderId="0" xfId="0" applyFont="1" applyAlignment="1" applyProtection="1">
      <alignment horizontal="left" vertical="center"/>
    </xf>
    <xf numFmtId="4" fontId="24" fillId="0" borderId="0" xfId="0" applyNumberFormat="1" applyFont="1" applyAlignment="1" applyProtection="1"/>
    <xf numFmtId="0" fontId="0" fillId="0" borderId="15" xfId="0" applyFont="1" applyBorder="1" applyAlignment="1" applyProtection="1">
      <alignment vertical="center"/>
    </xf>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pplyProtection="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0" borderId="28" xfId="0" applyNumberFormat="1" applyFont="1" applyBorder="1" applyAlignment="1" applyProtection="1">
      <alignment vertical="center"/>
    </xf>
    <xf numFmtId="0" fontId="37" fillId="0" borderId="5" xfId="0" applyFont="1" applyBorder="1" applyAlignment="1" applyProtection="1">
      <alignment vertical="center"/>
    </xf>
    <xf numFmtId="0" fontId="37" fillId="4" borderId="28" xfId="0" applyFont="1" applyFill="1" applyBorder="1" applyAlignment="1" applyProtection="1">
      <alignment horizontal="left" vertical="center"/>
    </xf>
    <xf numFmtId="0" fontId="37"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xf>
    <xf numFmtId="0" fontId="38" fillId="0" borderId="29" xfId="0" applyFont="1" applyBorder="1" applyAlignment="1" applyProtection="1">
      <alignment vertical="center" wrapText="1"/>
    </xf>
    <xf numFmtId="0" fontId="38" fillId="0" borderId="30" xfId="0" applyFont="1" applyBorder="1" applyAlignment="1" applyProtection="1">
      <alignment vertical="center" wrapText="1"/>
    </xf>
    <xf numFmtId="0" fontId="38" fillId="0" borderId="31" xfId="0" applyFont="1" applyBorder="1" applyAlignment="1" applyProtection="1">
      <alignment vertical="center" wrapText="1"/>
    </xf>
    <xf numFmtId="0" fontId="0" fillId="0" borderId="0" xfId="0" applyAlignment="1" applyProtection="1">
      <alignment horizontal="center" vertical="center"/>
    </xf>
    <xf numFmtId="0" fontId="38" fillId="0" borderId="32" xfId="0" applyFont="1" applyBorder="1" applyAlignment="1" applyProtection="1">
      <alignment horizontal="center" vertical="center" wrapText="1"/>
    </xf>
    <xf numFmtId="0" fontId="39" fillId="0" borderId="1" xfId="0" applyFont="1" applyBorder="1" applyAlignment="1" applyProtection="1">
      <alignment horizontal="center" vertical="center" wrapText="1"/>
    </xf>
    <xf numFmtId="0" fontId="38" fillId="0" borderId="33" xfId="0" applyFont="1" applyBorder="1" applyAlignment="1" applyProtection="1">
      <alignment horizontal="center" vertical="center" wrapText="1"/>
    </xf>
    <xf numFmtId="0" fontId="38" fillId="0" borderId="32" xfId="0" applyFont="1" applyBorder="1" applyAlignment="1" applyProtection="1">
      <alignment vertical="center" wrapText="1"/>
    </xf>
    <xf numFmtId="0" fontId="40" fillId="0" borderId="34" xfId="0" applyFont="1" applyBorder="1" applyAlignment="1" applyProtection="1">
      <alignment horizontal="left" wrapText="1"/>
    </xf>
    <xf numFmtId="0" fontId="38" fillId="0" borderId="33" xfId="0" applyFont="1" applyBorder="1" applyAlignment="1" applyProtection="1">
      <alignment vertical="center" wrapText="1"/>
    </xf>
    <xf numFmtId="0" fontId="40" fillId="0" borderId="1" xfId="0" applyFont="1" applyBorder="1" applyAlignment="1" applyProtection="1">
      <alignment horizontal="left" vertical="center" wrapText="1"/>
    </xf>
    <xf numFmtId="0" fontId="41" fillId="0" borderId="1" xfId="0" applyFont="1" applyBorder="1" applyAlignment="1" applyProtection="1">
      <alignment horizontal="left" vertical="center" wrapText="1"/>
    </xf>
    <xf numFmtId="0" fontId="41" fillId="0" borderId="32" xfId="0" applyFont="1" applyBorder="1" applyAlignment="1" applyProtection="1">
      <alignment vertical="center" wrapText="1"/>
    </xf>
    <xf numFmtId="0" fontId="41" fillId="0" borderId="1" xfId="0" applyFont="1" applyBorder="1" applyAlignment="1" applyProtection="1">
      <alignment horizontal="left" vertical="center" wrapText="1"/>
    </xf>
    <xf numFmtId="0" fontId="41" fillId="0" borderId="1" xfId="0" applyFont="1" applyBorder="1" applyAlignment="1" applyProtection="1">
      <alignment vertical="center" wrapText="1"/>
    </xf>
    <xf numFmtId="0" fontId="41" fillId="0" borderId="1" xfId="0" applyFont="1" applyBorder="1" applyAlignment="1" applyProtection="1">
      <alignment vertical="center"/>
    </xf>
    <xf numFmtId="0" fontId="41" fillId="0" borderId="1" xfId="0" applyFont="1" applyBorder="1" applyAlignment="1" applyProtection="1">
      <alignment horizontal="left" vertical="center"/>
    </xf>
    <xf numFmtId="49" fontId="41" fillId="0" borderId="1" xfId="0" applyNumberFormat="1" applyFont="1" applyBorder="1" applyAlignment="1" applyProtection="1">
      <alignment horizontal="left" vertical="center" wrapText="1"/>
    </xf>
    <xf numFmtId="49" fontId="41" fillId="0" borderId="1" xfId="0" applyNumberFormat="1" applyFont="1" applyBorder="1" applyAlignment="1" applyProtection="1">
      <alignment vertical="center" wrapText="1"/>
    </xf>
    <xf numFmtId="0" fontId="38" fillId="0" borderId="35" xfId="0" applyFont="1" applyBorder="1" applyAlignment="1" applyProtection="1">
      <alignment vertical="center" wrapText="1"/>
    </xf>
    <xf numFmtId="0" fontId="42" fillId="0" borderId="34" xfId="0" applyFont="1" applyBorder="1" applyAlignment="1" applyProtection="1">
      <alignment vertical="center" wrapText="1"/>
    </xf>
    <xf numFmtId="0" fontId="38" fillId="0" borderId="36" xfId="0" applyFont="1" applyBorder="1" applyAlignment="1" applyProtection="1">
      <alignment vertical="center" wrapText="1"/>
    </xf>
    <xf numFmtId="0" fontId="38" fillId="0" borderId="1" xfId="0" applyFont="1" applyBorder="1" applyAlignment="1" applyProtection="1">
      <alignment vertical="top"/>
    </xf>
    <xf numFmtId="0" fontId="38" fillId="0" borderId="0" xfId="0" applyFont="1" applyAlignment="1" applyProtection="1">
      <alignment vertical="top"/>
    </xf>
    <xf numFmtId="0" fontId="38" fillId="0" borderId="29" xfId="0" applyFont="1" applyBorder="1" applyAlignment="1" applyProtection="1">
      <alignment horizontal="left" vertical="center"/>
    </xf>
    <xf numFmtId="0" fontId="38" fillId="0" borderId="30" xfId="0" applyFont="1" applyBorder="1" applyAlignment="1" applyProtection="1">
      <alignment horizontal="left" vertical="center"/>
    </xf>
    <xf numFmtId="0" fontId="38" fillId="0" borderId="31" xfId="0" applyFont="1" applyBorder="1" applyAlignment="1" applyProtection="1">
      <alignment horizontal="left" vertical="center"/>
    </xf>
    <xf numFmtId="0" fontId="38" fillId="0" borderId="32" xfId="0" applyFont="1" applyBorder="1" applyAlignment="1" applyProtection="1">
      <alignment horizontal="left" vertical="center"/>
    </xf>
    <xf numFmtId="0" fontId="39" fillId="0" borderId="1" xfId="0" applyFont="1" applyBorder="1" applyAlignment="1" applyProtection="1">
      <alignment horizontal="center" vertical="center"/>
    </xf>
    <xf numFmtId="0" fontId="38" fillId="0" borderId="33" xfId="0" applyFont="1" applyBorder="1" applyAlignment="1" applyProtection="1">
      <alignment horizontal="left" vertical="center"/>
    </xf>
    <xf numFmtId="0" fontId="40" fillId="0" borderId="1" xfId="0" applyFont="1" applyBorder="1" applyAlignment="1" applyProtection="1">
      <alignment horizontal="left" vertical="center"/>
    </xf>
    <xf numFmtId="0" fontId="43" fillId="0" borderId="0" xfId="0" applyFont="1" applyAlignment="1" applyProtection="1">
      <alignment horizontal="left" vertical="center"/>
    </xf>
    <xf numFmtId="0" fontId="40" fillId="0" borderId="34" xfId="0" applyFont="1" applyBorder="1" applyAlignment="1" applyProtection="1">
      <alignment horizontal="left" vertical="center"/>
    </xf>
    <xf numFmtId="0" fontId="40" fillId="0" borderId="34" xfId="0" applyFont="1" applyBorder="1" applyAlignment="1" applyProtection="1">
      <alignment horizontal="center" vertical="center"/>
    </xf>
    <xf numFmtId="0" fontId="43" fillId="0" borderId="34" xfId="0" applyFont="1" applyBorder="1" applyAlignment="1" applyProtection="1">
      <alignment horizontal="left" vertical="center"/>
    </xf>
    <xf numFmtId="0" fontId="44" fillId="0" borderId="1" xfId="0" applyFont="1" applyBorder="1" applyAlignment="1" applyProtection="1">
      <alignment horizontal="left" vertical="center"/>
    </xf>
    <xf numFmtId="0" fontId="41" fillId="0" borderId="0" xfId="0" applyFont="1" applyAlignment="1" applyProtection="1">
      <alignment horizontal="left" vertical="center"/>
    </xf>
    <xf numFmtId="0" fontId="41" fillId="0" borderId="1" xfId="0" applyFont="1" applyBorder="1" applyAlignment="1" applyProtection="1">
      <alignment horizontal="center" vertical="center"/>
    </xf>
    <xf numFmtId="0" fontId="41" fillId="0" borderId="32" xfId="0" applyFont="1" applyBorder="1" applyAlignment="1" applyProtection="1">
      <alignment horizontal="left" vertical="center"/>
    </xf>
    <xf numFmtId="0" fontId="41" fillId="0" borderId="1" xfId="0" applyFont="1" applyFill="1" applyBorder="1" applyAlignment="1" applyProtection="1">
      <alignment horizontal="left" vertical="center"/>
    </xf>
    <xf numFmtId="0" fontId="41" fillId="0" borderId="1" xfId="0" applyFont="1" applyFill="1" applyBorder="1" applyAlignment="1" applyProtection="1">
      <alignment horizontal="center" vertical="center"/>
    </xf>
    <xf numFmtId="0" fontId="38" fillId="0" borderId="35" xfId="0" applyFont="1" applyBorder="1" applyAlignment="1" applyProtection="1">
      <alignment horizontal="left" vertical="center"/>
    </xf>
    <xf numFmtId="0" fontId="42" fillId="0" borderId="34" xfId="0" applyFont="1" applyBorder="1" applyAlignment="1" applyProtection="1">
      <alignment horizontal="left" vertical="center"/>
    </xf>
    <xf numFmtId="0" fontId="38" fillId="0" borderId="36" xfId="0" applyFont="1" applyBorder="1" applyAlignment="1" applyProtection="1">
      <alignment horizontal="left" vertical="center"/>
    </xf>
    <xf numFmtId="0" fontId="38" fillId="0" borderId="1" xfId="0" applyFont="1" applyBorder="1" applyAlignment="1" applyProtection="1">
      <alignment horizontal="left" vertical="center"/>
    </xf>
    <xf numFmtId="0" fontId="42" fillId="0" borderId="1" xfId="0" applyFont="1" applyBorder="1" applyAlignment="1" applyProtection="1">
      <alignment horizontal="left" vertical="center"/>
    </xf>
    <xf numFmtId="0" fontId="43" fillId="0" borderId="1" xfId="0" applyFont="1" applyBorder="1" applyAlignment="1" applyProtection="1">
      <alignment horizontal="left" vertical="center"/>
    </xf>
    <xf numFmtId="0" fontId="41" fillId="0" borderId="34" xfId="0" applyFont="1" applyBorder="1" applyAlignment="1" applyProtection="1">
      <alignment horizontal="left" vertical="center"/>
    </xf>
    <xf numFmtId="0" fontId="38" fillId="0" borderId="1" xfId="0" applyFont="1" applyBorder="1" applyAlignment="1" applyProtection="1">
      <alignment horizontal="left" vertical="center" wrapText="1"/>
    </xf>
    <xf numFmtId="0" fontId="41" fillId="0" borderId="1" xfId="0" applyFont="1" applyBorder="1" applyAlignment="1" applyProtection="1">
      <alignment horizontal="center" vertical="center" wrapText="1"/>
    </xf>
    <xf numFmtId="0" fontId="38" fillId="0" borderId="29" xfId="0" applyFont="1" applyBorder="1" applyAlignment="1" applyProtection="1">
      <alignment horizontal="left" vertical="center" wrapText="1"/>
    </xf>
    <xf numFmtId="0" fontId="38" fillId="0" borderId="30" xfId="0" applyFont="1" applyBorder="1" applyAlignment="1" applyProtection="1">
      <alignment horizontal="left" vertical="center" wrapText="1"/>
    </xf>
    <xf numFmtId="0" fontId="38" fillId="0" borderId="31" xfId="0" applyFont="1" applyBorder="1" applyAlignment="1" applyProtection="1">
      <alignment horizontal="left" vertical="center" wrapText="1"/>
    </xf>
    <xf numFmtId="0" fontId="38" fillId="0" borderId="32" xfId="0" applyFont="1" applyBorder="1" applyAlignment="1" applyProtection="1">
      <alignment horizontal="left" vertical="center" wrapText="1"/>
    </xf>
    <xf numFmtId="0" fontId="38" fillId="0" borderId="33" xfId="0" applyFont="1" applyBorder="1" applyAlignment="1" applyProtection="1">
      <alignment horizontal="left" vertical="center" wrapText="1"/>
    </xf>
    <xf numFmtId="0" fontId="43" fillId="0" borderId="32" xfId="0" applyFont="1" applyBorder="1" applyAlignment="1" applyProtection="1">
      <alignment horizontal="left" vertical="center" wrapText="1"/>
    </xf>
    <xf numFmtId="0" fontId="43" fillId="0" borderId="33" xfId="0" applyFont="1" applyBorder="1" applyAlignment="1" applyProtection="1">
      <alignment horizontal="left" vertical="center" wrapText="1"/>
    </xf>
    <xf numFmtId="0" fontId="41" fillId="0" borderId="32" xfId="0" applyFont="1" applyBorder="1" applyAlignment="1" applyProtection="1">
      <alignment horizontal="left" vertical="center" wrapText="1"/>
    </xf>
    <xf numFmtId="0" fontId="41" fillId="0" borderId="33" xfId="0" applyFont="1" applyBorder="1" applyAlignment="1" applyProtection="1">
      <alignment horizontal="left" vertical="center" wrapText="1"/>
    </xf>
    <xf numFmtId="0" fontId="41" fillId="0" borderId="33" xfId="0" applyFont="1" applyBorder="1" applyAlignment="1" applyProtection="1">
      <alignment horizontal="left" vertical="center"/>
    </xf>
    <xf numFmtId="0" fontId="41" fillId="0" borderId="35" xfId="0" applyFont="1" applyBorder="1" applyAlignment="1" applyProtection="1">
      <alignment horizontal="left" vertical="center" wrapText="1"/>
    </xf>
    <xf numFmtId="0" fontId="41" fillId="0" borderId="34" xfId="0" applyFont="1" applyBorder="1" applyAlignment="1" applyProtection="1">
      <alignment horizontal="left" vertical="center" wrapText="1"/>
    </xf>
    <xf numFmtId="0" fontId="41" fillId="0" borderId="36" xfId="0" applyFont="1" applyBorder="1" applyAlignment="1" applyProtection="1">
      <alignment horizontal="left" vertical="center" wrapText="1"/>
    </xf>
    <xf numFmtId="0" fontId="41" fillId="0" borderId="1" xfId="0" applyFont="1" applyBorder="1" applyAlignment="1" applyProtection="1">
      <alignment horizontal="left" vertical="top"/>
    </xf>
    <xf numFmtId="0" fontId="41" fillId="0" borderId="1" xfId="0" applyFont="1" applyBorder="1" applyAlignment="1" applyProtection="1">
      <alignment horizontal="center" vertical="top"/>
    </xf>
    <xf numFmtId="0" fontId="41" fillId="0" borderId="35" xfId="0" applyFont="1" applyBorder="1" applyAlignment="1" applyProtection="1">
      <alignment horizontal="left" vertical="center"/>
    </xf>
    <xf numFmtId="0" fontId="41" fillId="0" borderId="36" xfId="0" applyFont="1" applyBorder="1" applyAlignment="1" applyProtection="1">
      <alignment horizontal="left" vertical="center"/>
    </xf>
    <xf numFmtId="0" fontId="43" fillId="0" borderId="0" xfId="0" applyFont="1" applyAlignment="1" applyProtection="1">
      <alignment vertical="center"/>
    </xf>
    <xf numFmtId="0" fontId="40" fillId="0" borderId="1" xfId="0" applyFont="1" applyBorder="1" applyAlignment="1" applyProtection="1">
      <alignment vertical="center"/>
    </xf>
    <xf numFmtId="0" fontId="43" fillId="0" borderId="34" xfId="0" applyFont="1" applyBorder="1" applyAlignment="1" applyProtection="1">
      <alignment vertical="center"/>
    </xf>
    <xf numFmtId="0" fontId="40" fillId="0" borderId="34" xfId="0" applyFont="1" applyBorder="1" applyAlignment="1" applyProtection="1">
      <alignment vertical="center"/>
    </xf>
    <xf numFmtId="0" fontId="0" fillId="0" borderId="1" xfId="0" applyBorder="1" applyAlignment="1" applyProtection="1">
      <alignment vertical="top"/>
    </xf>
    <xf numFmtId="49" fontId="41" fillId="0" borderId="1" xfId="0" applyNumberFormat="1" applyFont="1" applyBorder="1" applyAlignment="1" applyProtection="1">
      <alignment horizontal="left" vertical="center"/>
    </xf>
    <xf numFmtId="0" fontId="0" fillId="0" borderId="34" xfId="0" applyBorder="1" applyAlignment="1" applyProtection="1">
      <alignment vertical="top"/>
    </xf>
    <xf numFmtId="0" fontId="40" fillId="0" borderId="34" xfId="0" applyFont="1" applyBorder="1" applyAlignment="1" applyProtection="1">
      <alignment horizontal="left"/>
    </xf>
    <xf numFmtId="0" fontId="43" fillId="0" borderId="34" xfId="0" applyFont="1" applyBorder="1" applyAlignment="1" applyProtection="1"/>
    <xf numFmtId="0" fontId="40" fillId="0" borderId="34" xfId="0" applyFont="1" applyBorder="1" applyAlignment="1" applyProtection="1">
      <alignment horizontal="left"/>
    </xf>
    <xf numFmtId="0" fontId="41" fillId="0" borderId="1" xfId="0" applyFont="1" applyBorder="1" applyAlignment="1" applyProtection="1">
      <alignment horizontal="left" vertical="center"/>
    </xf>
    <xf numFmtId="0" fontId="38" fillId="0" borderId="32" xfId="0" applyFont="1" applyBorder="1" applyAlignment="1" applyProtection="1">
      <alignment vertical="top"/>
    </xf>
    <xf numFmtId="0" fontId="41" fillId="0" borderId="1" xfId="0" applyFont="1" applyBorder="1" applyAlignment="1" applyProtection="1">
      <alignment horizontal="left" vertical="top"/>
    </xf>
    <xf numFmtId="0" fontId="38" fillId="0" borderId="33" xfId="0" applyFont="1" applyBorder="1" applyAlignment="1" applyProtection="1">
      <alignment vertical="top"/>
    </xf>
    <xf numFmtId="0" fontId="38" fillId="0" borderId="1" xfId="0" applyFont="1" applyBorder="1" applyAlignment="1" applyProtection="1">
      <alignment horizontal="center" vertical="center"/>
    </xf>
    <xf numFmtId="0" fontId="38" fillId="0" borderId="1" xfId="0" applyFont="1" applyBorder="1" applyAlignment="1" applyProtection="1">
      <alignment horizontal="left" vertical="top"/>
    </xf>
    <xf numFmtId="0" fontId="38" fillId="0" borderId="35" xfId="0" applyFont="1" applyBorder="1" applyAlignment="1" applyProtection="1">
      <alignment vertical="top"/>
    </xf>
    <xf numFmtId="0" fontId="38" fillId="0" borderId="34" xfId="0" applyFont="1" applyBorder="1" applyAlignment="1" applyProtection="1">
      <alignment vertical="top"/>
    </xf>
    <xf numFmtId="0" fontId="38" fillId="0" borderId="36" xfId="0" applyFont="1" applyBorder="1" applyAlignment="1" applyProtection="1">
      <alignmen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pane ySplit="1" topLeftCell="A2" activePane="bottomLeft" state="frozen"/>
      <selection pane="bottomLeft" activeCell="AN14" sqref="AN14"/>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6" t="s">
        <v>0</v>
      </c>
      <c r="B1" s="7"/>
      <c r="C1" s="7"/>
      <c r="D1" s="8" t="s">
        <v>1</v>
      </c>
      <c r="E1" s="7"/>
      <c r="F1" s="7"/>
      <c r="G1" s="7"/>
      <c r="H1" s="7"/>
      <c r="I1" s="7"/>
      <c r="J1" s="7"/>
      <c r="K1" s="9" t="s">
        <v>2</v>
      </c>
      <c r="L1" s="9"/>
      <c r="M1" s="9"/>
      <c r="N1" s="9"/>
      <c r="O1" s="9"/>
      <c r="P1" s="9"/>
      <c r="Q1" s="9"/>
      <c r="R1" s="9"/>
      <c r="S1" s="9"/>
      <c r="T1" s="7"/>
      <c r="U1" s="7"/>
      <c r="V1" s="7"/>
      <c r="W1" s="9" t="s">
        <v>3</v>
      </c>
      <c r="X1" s="9"/>
      <c r="Y1" s="9"/>
      <c r="Z1" s="9"/>
      <c r="AA1" s="9"/>
      <c r="AB1" s="9"/>
      <c r="AC1" s="9"/>
      <c r="AD1" s="9"/>
      <c r="AE1" s="9"/>
      <c r="AF1" s="9"/>
      <c r="AG1" s="9"/>
      <c r="AH1" s="9"/>
      <c r="AI1" s="10"/>
      <c r="AJ1" s="11"/>
      <c r="AK1" s="11"/>
      <c r="AL1" s="11"/>
      <c r="AM1" s="11"/>
      <c r="AN1" s="11"/>
      <c r="AO1" s="11"/>
      <c r="AP1" s="11"/>
      <c r="AQ1" s="11"/>
      <c r="AR1" s="11"/>
      <c r="AS1" s="11"/>
      <c r="AT1" s="11"/>
      <c r="AU1" s="11"/>
      <c r="AV1" s="11"/>
      <c r="AW1" s="11"/>
      <c r="AX1" s="11"/>
      <c r="AY1" s="11"/>
      <c r="AZ1" s="11"/>
      <c r="BA1" s="12" t="s">
        <v>4</v>
      </c>
      <c r="BB1" s="12" t="s">
        <v>5</v>
      </c>
      <c r="BC1" s="11"/>
      <c r="BD1" s="11"/>
      <c r="BE1" s="11"/>
      <c r="BF1" s="11"/>
      <c r="BG1" s="11"/>
      <c r="BH1" s="11"/>
      <c r="BI1" s="11"/>
      <c r="BJ1" s="11"/>
      <c r="BK1" s="11"/>
      <c r="BL1" s="11"/>
      <c r="BM1" s="11"/>
      <c r="BN1" s="11"/>
      <c r="BO1" s="11"/>
      <c r="BP1" s="11"/>
      <c r="BQ1" s="11"/>
      <c r="BR1" s="11"/>
      <c r="BT1" s="13" t="s">
        <v>6</v>
      </c>
      <c r="BU1" s="13" t="s">
        <v>6</v>
      </c>
      <c r="BV1" s="13" t="s">
        <v>7</v>
      </c>
    </row>
    <row r="2" spans="1:74" ht="36.950000000000003" customHeight="1">
      <c r="AR2" s="121" t="s">
        <v>8</v>
      </c>
      <c r="AS2" s="122"/>
      <c r="AT2" s="122"/>
      <c r="AU2" s="122"/>
      <c r="AV2" s="122"/>
      <c r="AW2" s="122"/>
      <c r="AX2" s="122"/>
      <c r="AY2" s="122"/>
      <c r="AZ2" s="122"/>
      <c r="BA2" s="122"/>
      <c r="BB2" s="122"/>
      <c r="BC2" s="122"/>
      <c r="BD2" s="122"/>
      <c r="BE2" s="122"/>
      <c r="BS2" s="14" t="s">
        <v>9</v>
      </c>
      <c r="BT2" s="14" t="s">
        <v>10</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9</v>
      </c>
      <c r="BT3" s="14" t="s">
        <v>11</v>
      </c>
    </row>
    <row r="4" spans="1:74" ht="36.950000000000003" customHeight="1">
      <c r="B4" s="18"/>
      <c r="C4" s="19"/>
      <c r="D4" s="20" t="s">
        <v>12</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1"/>
      <c r="AS4" s="22" t="s">
        <v>13</v>
      </c>
      <c r="BE4" s="23" t="s">
        <v>14</v>
      </c>
      <c r="BS4" s="14" t="s">
        <v>15</v>
      </c>
    </row>
    <row r="5" spans="1:74" ht="14.45" customHeight="1">
      <c r="B5" s="18"/>
      <c r="C5" s="19"/>
      <c r="D5" s="24" t="s">
        <v>16</v>
      </c>
      <c r="E5" s="19"/>
      <c r="F5" s="19"/>
      <c r="G5" s="19"/>
      <c r="H5" s="19"/>
      <c r="I5" s="19"/>
      <c r="J5" s="19"/>
      <c r="K5" s="91" t="s">
        <v>17</v>
      </c>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19"/>
      <c r="AQ5" s="21"/>
      <c r="BE5" s="89" t="s">
        <v>18</v>
      </c>
      <c r="BS5" s="14" t="s">
        <v>9</v>
      </c>
    </row>
    <row r="6" spans="1:74" ht="36.950000000000003" customHeight="1">
      <c r="B6" s="18"/>
      <c r="C6" s="19"/>
      <c r="D6" s="26" t="s">
        <v>19</v>
      </c>
      <c r="E6" s="19"/>
      <c r="F6" s="19"/>
      <c r="G6" s="19"/>
      <c r="H6" s="19"/>
      <c r="I6" s="19"/>
      <c r="J6" s="19"/>
      <c r="K6" s="93" t="s">
        <v>20</v>
      </c>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19"/>
      <c r="AQ6" s="21"/>
      <c r="BE6" s="90"/>
      <c r="BS6" s="14" t="s">
        <v>9</v>
      </c>
    </row>
    <row r="7" spans="1:74" ht="14.45" customHeight="1">
      <c r="B7" s="18"/>
      <c r="C7" s="19"/>
      <c r="D7" s="27" t="s">
        <v>21</v>
      </c>
      <c r="E7" s="19"/>
      <c r="F7" s="19"/>
      <c r="G7" s="19"/>
      <c r="H7" s="19"/>
      <c r="I7" s="19"/>
      <c r="J7" s="19"/>
      <c r="K7" s="25" t="s">
        <v>5</v>
      </c>
      <c r="L7" s="19"/>
      <c r="M7" s="19"/>
      <c r="N7" s="19"/>
      <c r="O7" s="19"/>
      <c r="P7" s="19"/>
      <c r="Q7" s="19"/>
      <c r="R7" s="19"/>
      <c r="S7" s="19"/>
      <c r="T7" s="19"/>
      <c r="U7" s="19"/>
      <c r="V7" s="19"/>
      <c r="W7" s="19"/>
      <c r="X7" s="19"/>
      <c r="Y7" s="19"/>
      <c r="Z7" s="19"/>
      <c r="AA7" s="19"/>
      <c r="AB7" s="19"/>
      <c r="AC7" s="19"/>
      <c r="AD7" s="19"/>
      <c r="AE7" s="19"/>
      <c r="AF7" s="19"/>
      <c r="AG7" s="19"/>
      <c r="AH7" s="19"/>
      <c r="AI7" s="19"/>
      <c r="AJ7" s="19"/>
      <c r="AK7" s="27" t="s">
        <v>22</v>
      </c>
      <c r="AL7" s="19"/>
      <c r="AM7" s="19"/>
      <c r="AN7" s="25" t="s">
        <v>5</v>
      </c>
      <c r="AO7" s="19"/>
      <c r="AP7" s="19"/>
      <c r="AQ7" s="21"/>
      <c r="BE7" s="90"/>
      <c r="BS7" s="14" t="s">
        <v>9</v>
      </c>
    </row>
    <row r="8" spans="1:74" ht="14.45" customHeight="1">
      <c r="B8" s="18"/>
      <c r="C8" s="19"/>
      <c r="D8" s="27" t="s">
        <v>23</v>
      </c>
      <c r="E8" s="19"/>
      <c r="F8" s="19"/>
      <c r="G8" s="19"/>
      <c r="H8" s="19"/>
      <c r="I8" s="19"/>
      <c r="J8" s="19"/>
      <c r="K8" s="25"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7" t="s">
        <v>25</v>
      </c>
      <c r="AL8" s="19"/>
      <c r="AM8" s="19"/>
      <c r="AN8" s="28" t="s">
        <v>26</v>
      </c>
      <c r="AO8" s="19"/>
      <c r="AP8" s="19"/>
      <c r="AQ8" s="21"/>
      <c r="BE8" s="90"/>
      <c r="BS8" s="14" t="s">
        <v>9</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21"/>
      <c r="BE9" s="90"/>
      <c r="BS9" s="14" t="s">
        <v>9</v>
      </c>
    </row>
    <row r="10" spans="1:74" ht="14.45" customHeight="1">
      <c r="B10" s="18"/>
      <c r="C10" s="19"/>
      <c r="D10" s="27" t="s">
        <v>27</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7" t="s">
        <v>28</v>
      </c>
      <c r="AL10" s="19"/>
      <c r="AM10" s="19"/>
      <c r="AN10" s="25" t="s">
        <v>5</v>
      </c>
      <c r="AO10" s="19"/>
      <c r="AP10" s="19"/>
      <c r="AQ10" s="21"/>
      <c r="BE10" s="90"/>
      <c r="BS10" s="14" t="s">
        <v>9</v>
      </c>
    </row>
    <row r="11" spans="1:74" ht="18.399999999999999" customHeight="1">
      <c r="B11" s="18"/>
      <c r="C11" s="19"/>
      <c r="D11" s="19"/>
      <c r="E11" s="25" t="s">
        <v>29</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7" t="s">
        <v>30</v>
      </c>
      <c r="AL11" s="19"/>
      <c r="AM11" s="19"/>
      <c r="AN11" s="25" t="s">
        <v>5</v>
      </c>
      <c r="AO11" s="19"/>
      <c r="AP11" s="19"/>
      <c r="AQ11" s="21"/>
      <c r="BE11" s="90"/>
      <c r="BS11" s="14" t="s">
        <v>9</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21"/>
      <c r="BE12" s="90"/>
      <c r="BS12" s="14" t="s">
        <v>9</v>
      </c>
    </row>
    <row r="13" spans="1:74" ht="14.45" customHeight="1">
      <c r="B13" s="18"/>
      <c r="C13" s="19"/>
      <c r="D13" s="27" t="s">
        <v>31</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7" t="s">
        <v>28</v>
      </c>
      <c r="AL13" s="19"/>
      <c r="AM13" s="19"/>
      <c r="AN13" s="29" t="s">
        <v>32</v>
      </c>
      <c r="AO13" s="19"/>
      <c r="AP13" s="19"/>
      <c r="AQ13" s="21"/>
      <c r="BE13" s="90"/>
      <c r="BS13" s="14" t="s">
        <v>9</v>
      </c>
    </row>
    <row r="14" spans="1:74" ht="15">
      <c r="B14" s="18"/>
      <c r="C14" s="19"/>
      <c r="D14" s="19"/>
      <c r="E14" s="94" t="s">
        <v>32</v>
      </c>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27" t="s">
        <v>30</v>
      </c>
      <c r="AL14" s="19"/>
      <c r="AM14" s="19"/>
      <c r="AN14" s="29" t="s">
        <v>32</v>
      </c>
      <c r="AO14" s="19"/>
      <c r="AP14" s="19"/>
      <c r="AQ14" s="21"/>
      <c r="BE14" s="90"/>
      <c r="BS14" s="14" t="s">
        <v>9</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21"/>
      <c r="BE15" s="90"/>
      <c r="BS15" s="14" t="s">
        <v>6</v>
      </c>
    </row>
    <row r="16" spans="1:74" ht="14.45" customHeight="1">
      <c r="B16" s="18"/>
      <c r="C16" s="19"/>
      <c r="D16" s="27" t="s">
        <v>33</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7" t="s">
        <v>28</v>
      </c>
      <c r="AL16" s="19"/>
      <c r="AM16" s="19"/>
      <c r="AN16" s="25" t="s">
        <v>5</v>
      </c>
      <c r="AO16" s="19"/>
      <c r="AP16" s="19"/>
      <c r="AQ16" s="21"/>
      <c r="BE16" s="90"/>
      <c r="BS16" s="14" t="s">
        <v>6</v>
      </c>
    </row>
    <row r="17" spans="2:71" ht="18.399999999999999" customHeight="1">
      <c r="B17" s="18"/>
      <c r="C17" s="19"/>
      <c r="D17" s="19"/>
      <c r="E17" s="25" t="s">
        <v>34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7" t="s">
        <v>30</v>
      </c>
      <c r="AL17" s="19"/>
      <c r="AM17" s="19"/>
      <c r="AN17" s="25" t="s">
        <v>5</v>
      </c>
      <c r="AO17" s="19"/>
      <c r="AP17" s="19"/>
      <c r="AQ17" s="21"/>
      <c r="BE17" s="90"/>
      <c r="BS17" s="14" t="s">
        <v>35</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21"/>
      <c r="BE18" s="90"/>
      <c r="BS18" s="14" t="s">
        <v>9</v>
      </c>
    </row>
    <row r="19" spans="2:71" ht="14.45" customHeight="1">
      <c r="B19" s="18"/>
      <c r="C19" s="19"/>
      <c r="D19" s="27"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21"/>
      <c r="BE19" s="90"/>
      <c r="BS19" s="14" t="s">
        <v>9</v>
      </c>
    </row>
    <row r="20" spans="2:71" ht="16.5" customHeight="1">
      <c r="B20" s="18"/>
      <c r="C20" s="19"/>
      <c r="D20" s="19"/>
      <c r="E20" s="95" t="s">
        <v>5</v>
      </c>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19"/>
      <c r="AP20" s="19"/>
      <c r="AQ20" s="21"/>
      <c r="BE20" s="90"/>
      <c r="BS20" s="14" t="s">
        <v>6</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21"/>
      <c r="BE21" s="90"/>
    </row>
    <row r="22" spans="2:71" ht="6.95" customHeight="1">
      <c r="B22" s="18"/>
      <c r="C22" s="19"/>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19"/>
      <c r="AQ22" s="21"/>
      <c r="BE22" s="90"/>
    </row>
    <row r="23" spans="2:71" s="1" customFormat="1" ht="25.9" customHeight="1">
      <c r="B23" s="31"/>
      <c r="C23" s="32"/>
      <c r="D23" s="33" t="s">
        <v>37</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96">
        <f>ROUND(AG51,2)</f>
        <v>0</v>
      </c>
      <c r="AL23" s="97"/>
      <c r="AM23" s="97"/>
      <c r="AN23" s="97"/>
      <c r="AO23" s="97"/>
      <c r="AP23" s="32"/>
      <c r="AQ23" s="35"/>
      <c r="BE23" s="90"/>
    </row>
    <row r="24" spans="2:71" s="1" customFormat="1" ht="6.95" customHeight="1">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5"/>
      <c r="BE24" s="90"/>
    </row>
    <row r="25" spans="2:71" s="1" customFormat="1">
      <c r="B25" s="31"/>
      <c r="C25" s="32"/>
      <c r="D25" s="32"/>
      <c r="E25" s="32"/>
      <c r="F25" s="32"/>
      <c r="G25" s="32"/>
      <c r="H25" s="32"/>
      <c r="I25" s="32"/>
      <c r="J25" s="32"/>
      <c r="K25" s="32"/>
      <c r="L25" s="98" t="s">
        <v>38</v>
      </c>
      <c r="M25" s="98"/>
      <c r="N25" s="98"/>
      <c r="O25" s="98"/>
      <c r="P25" s="32"/>
      <c r="Q25" s="32"/>
      <c r="R25" s="32"/>
      <c r="S25" s="32"/>
      <c r="T25" s="32"/>
      <c r="U25" s="32"/>
      <c r="V25" s="32"/>
      <c r="W25" s="98" t="s">
        <v>39</v>
      </c>
      <c r="X25" s="98"/>
      <c r="Y25" s="98"/>
      <c r="Z25" s="98"/>
      <c r="AA25" s="98"/>
      <c r="AB25" s="98"/>
      <c r="AC25" s="98"/>
      <c r="AD25" s="98"/>
      <c r="AE25" s="98"/>
      <c r="AF25" s="32"/>
      <c r="AG25" s="32"/>
      <c r="AH25" s="32"/>
      <c r="AI25" s="32"/>
      <c r="AJ25" s="32"/>
      <c r="AK25" s="98" t="s">
        <v>40</v>
      </c>
      <c r="AL25" s="98"/>
      <c r="AM25" s="98"/>
      <c r="AN25" s="98"/>
      <c r="AO25" s="98"/>
      <c r="AP25" s="32"/>
      <c r="AQ25" s="35"/>
      <c r="BE25" s="90"/>
    </row>
    <row r="26" spans="2:71" s="2" customFormat="1" ht="14.45" customHeight="1">
      <c r="B26" s="36"/>
      <c r="C26" s="37"/>
      <c r="D26" s="38" t="s">
        <v>41</v>
      </c>
      <c r="E26" s="37"/>
      <c r="F26" s="38" t="s">
        <v>42</v>
      </c>
      <c r="G26" s="37"/>
      <c r="H26" s="37"/>
      <c r="I26" s="37"/>
      <c r="J26" s="37"/>
      <c r="K26" s="37"/>
      <c r="L26" s="99">
        <v>0.21</v>
      </c>
      <c r="M26" s="100"/>
      <c r="N26" s="100"/>
      <c r="O26" s="100"/>
      <c r="P26" s="37"/>
      <c r="Q26" s="37"/>
      <c r="R26" s="37"/>
      <c r="S26" s="37"/>
      <c r="T26" s="37"/>
      <c r="U26" s="37"/>
      <c r="V26" s="37"/>
      <c r="W26" s="101">
        <f>ROUND(AZ51,2)</f>
        <v>0</v>
      </c>
      <c r="X26" s="100"/>
      <c r="Y26" s="100"/>
      <c r="Z26" s="100"/>
      <c r="AA26" s="100"/>
      <c r="AB26" s="100"/>
      <c r="AC26" s="100"/>
      <c r="AD26" s="100"/>
      <c r="AE26" s="100"/>
      <c r="AF26" s="37"/>
      <c r="AG26" s="37"/>
      <c r="AH26" s="37"/>
      <c r="AI26" s="37"/>
      <c r="AJ26" s="37"/>
      <c r="AK26" s="101">
        <f>ROUND(AV51,2)</f>
        <v>0</v>
      </c>
      <c r="AL26" s="100"/>
      <c r="AM26" s="100"/>
      <c r="AN26" s="100"/>
      <c r="AO26" s="100"/>
      <c r="AP26" s="37"/>
      <c r="AQ26" s="39"/>
      <c r="BE26" s="90"/>
    </row>
    <row r="27" spans="2:71" s="2" customFormat="1" ht="14.45" customHeight="1">
      <c r="B27" s="36"/>
      <c r="C27" s="37"/>
      <c r="D27" s="37"/>
      <c r="E27" s="37"/>
      <c r="F27" s="38" t="s">
        <v>43</v>
      </c>
      <c r="G27" s="37"/>
      <c r="H27" s="37"/>
      <c r="I27" s="37"/>
      <c r="J27" s="37"/>
      <c r="K27" s="37"/>
      <c r="L27" s="99">
        <v>0.15</v>
      </c>
      <c r="M27" s="100"/>
      <c r="N27" s="100"/>
      <c r="O27" s="100"/>
      <c r="P27" s="37"/>
      <c r="Q27" s="37"/>
      <c r="R27" s="37"/>
      <c r="S27" s="37"/>
      <c r="T27" s="37"/>
      <c r="U27" s="37"/>
      <c r="V27" s="37"/>
      <c r="W27" s="101">
        <f>ROUND(BA51,2)</f>
        <v>0</v>
      </c>
      <c r="X27" s="100"/>
      <c r="Y27" s="100"/>
      <c r="Z27" s="100"/>
      <c r="AA27" s="100"/>
      <c r="AB27" s="100"/>
      <c r="AC27" s="100"/>
      <c r="AD27" s="100"/>
      <c r="AE27" s="100"/>
      <c r="AF27" s="37"/>
      <c r="AG27" s="37"/>
      <c r="AH27" s="37"/>
      <c r="AI27" s="37"/>
      <c r="AJ27" s="37"/>
      <c r="AK27" s="101">
        <f>ROUND(AW51,2)</f>
        <v>0</v>
      </c>
      <c r="AL27" s="100"/>
      <c r="AM27" s="100"/>
      <c r="AN27" s="100"/>
      <c r="AO27" s="100"/>
      <c r="AP27" s="37"/>
      <c r="AQ27" s="39"/>
      <c r="BE27" s="90"/>
    </row>
    <row r="28" spans="2:71" s="2" customFormat="1" ht="14.45" hidden="1" customHeight="1">
      <c r="B28" s="36"/>
      <c r="C28" s="37"/>
      <c r="D28" s="37"/>
      <c r="E28" s="37"/>
      <c r="F28" s="38" t="s">
        <v>44</v>
      </c>
      <c r="G28" s="37"/>
      <c r="H28" s="37"/>
      <c r="I28" s="37"/>
      <c r="J28" s="37"/>
      <c r="K28" s="37"/>
      <c r="L28" s="99">
        <v>0.21</v>
      </c>
      <c r="M28" s="100"/>
      <c r="N28" s="100"/>
      <c r="O28" s="100"/>
      <c r="P28" s="37"/>
      <c r="Q28" s="37"/>
      <c r="R28" s="37"/>
      <c r="S28" s="37"/>
      <c r="T28" s="37"/>
      <c r="U28" s="37"/>
      <c r="V28" s="37"/>
      <c r="W28" s="101">
        <f>ROUND(BB51,2)</f>
        <v>0</v>
      </c>
      <c r="X28" s="100"/>
      <c r="Y28" s="100"/>
      <c r="Z28" s="100"/>
      <c r="AA28" s="100"/>
      <c r="AB28" s="100"/>
      <c r="AC28" s="100"/>
      <c r="AD28" s="100"/>
      <c r="AE28" s="100"/>
      <c r="AF28" s="37"/>
      <c r="AG28" s="37"/>
      <c r="AH28" s="37"/>
      <c r="AI28" s="37"/>
      <c r="AJ28" s="37"/>
      <c r="AK28" s="101">
        <v>0</v>
      </c>
      <c r="AL28" s="100"/>
      <c r="AM28" s="100"/>
      <c r="AN28" s="100"/>
      <c r="AO28" s="100"/>
      <c r="AP28" s="37"/>
      <c r="AQ28" s="39"/>
      <c r="BE28" s="90"/>
    </row>
    <row r="29" spans="2:71" s="2" customFormat="1" ht="14.45" hidden="1" customHeight="1">
      <c r="B29" s="36"/>
      <c r="C29" s="37"/>
      <c r="D29" s="37"/>
      <c r="E29" s="37"/>
      <c r="F29" s="38" t="s">
        <v>45</v>
      </c>
      <c r="G29" s="37"/>
      <c r="H29" s="37"/>
      <c r="I29" s="37"/>
      <c r="J29" s="37"/>
      <c r="K29" s="37"/>
      <c r="L29" s="99">
        <v>0.15</v>
      </c>
      <c r="M29" s="100"/>
      <c r="N29" s="100"/>
      <c r="O29" s="100"/>
      <c r="P29" s="37"/>
      <c r="Q29" s="37"/>
      <c r="R29" s="37"/>
      <c r="S29" s="37"/>
      <c r="T29" s="37"/>
      <c r="U29" s="37"/>
      <c r="V29" s="37"/>
      <c r="W29" s="101">
        <f>ROUND(BC51,2)</f>
        <v>0</v>
      </c>
      <c r="X29" s="100"/>
      <c r="Y29" s="100"/>
      <c r="Z29" s="100"/>
      <c r="AA29" s="100"/>
      <c r="AB29" s="100"/>
      <c r="AC29" s="100"/>
      <c r="AD29" s="100"/>
      <c r="AE29" s="100"/>
      <c r="AF29" s="37"/>
      <c r="AG29" s="37"/>
      <c r="AH29" s="37"/>
      <c r="AI29" s="37"/>
      <c r="AJ29" s="37"/>
      <c r="AK29" s="101">
        <v>0</v>
      </c>
      <c r="AL29" s="100"/>
      <c r="AM29" s="100"/>
      <c r="AN29" s="100"/>
      <c r="AO29" s="100"/>
      <c r="AP29" s="37"/>
      <c r="AQ29" s="39"/>
      <c r="BE29" s="90"/>
    </row>
    <row r="30" spans="2:71" s="2" customFormat="1" ht="14.45" hidden="1" customHeight="1">
      <c r="B30" s="36"/>
      <c r="C30" s="37"/>
      <c r="D30" s="37"/>
      <c r="E30" s="37"/>
      <c r="F30" s="38" t="s">
        <v>46</v>
      </c>
      <c r="G30" s="37"/>
      <c r="H30" s="37"/>
      <c r="I30" s="37"/>
      <c r="J30" s="37"/>
      <c r="K30" s="37"/>
      <c r="L30" s="99">
        <v>0</v>
      </c>
      <c r="M30" s="100"/>
      <c r="N30" s="100"/>
      <c r="O30" s="100"/>
      <c r="P30" s="37"/>
      <c r="Q30" s="37"/>
      <c r="R30" s="37"/>
      <c r="S30" s="37"/>
      <c r="T30" s="37"/>
      <c r="U30" s="37"/>
      <c r="V30" s="37"/>
      <c r="W30" s="101">
        <f>ROUND(BD51,2)</f>
        <v>0</v>
      </c>
      <c r="X30" s="100"/>
      <c r="Y30" s="100"/>
      <c r="Z30" s="100"/>
      <c r="AA30" s="100"/>
      <c r="AB30" s="100"/>
      <c r="AC30" s="100"/>
      <c r="AD30" s="100"/>
      <c r="AE30" s="100"/>
      <c r="AF30" s="37"/>
      <c r="AG30" s="37"/>
      <c r="AH30" s="37"/>
      <c r="AI30" s="37"/>
      <c r="AJ30" s="37"/>
      <c r="AK30" s="101">
        <v>0</v>
      </c>
      <c r="AL30" s="100"/>
      <c r="AM30" s="100"/>
      <c r="AN30" s="100"/>
      <c r="AO30" s="100"/>
      <c r="AP30" s="37"/>
      <c r="AQ30" s="39"/>
      <c r="BE30" s="90"/>
    </row>
    <row r="31" spans="2:71" s="1" customFormat="1" ht="6.95" customHeight="1">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5"/>
      <c r="BE31" s="90"/>
    </row>
    <row r="32" spans="2:71" s="1" customFormat="1" ht="25.9" customHeight="1">
      <c r="B32" s="31"/>
      <c r="C32" s="40"/>
      <c r="D32" s="41" t="s">
        <v>47</v>
      </c>
      <c r="E32" s="42"/>
      <c r="F32" s="42"/>
      <c r="G32" s="42"/>
      <c r="H32" s="42"/>
      <c r="I32" s="42"/>
      <c r="J32" s="42"/>
      <c r="K32" s="42"/>
      <c r="L32" s="42"/>
      <c r="M32" s="42"/>
      <c r="N32" s="42"/>
      <c r="O32" s="42"/>
      <c r="P32" s="42"/>
      <c r="Q32" s="42"/>
      <c r="R32" s="42"/>
      <c r="S32" s="42"/>
      <c r="T32" s="43" t="s">
        <v>48</v>
      </c>
      <c r="U32" s="42"/>
      <c r="V32" s="42"/>
      <c r="W32" s="42"/>
      <c r="X32" s="102" t="s">
        <v>49</v>
      </c>
      <c r="Y32" s="103"/>
      <c r="Z32" s="103"/>
      <c r="AA32" s="103"/>
      <c r="AB32" s="103"/>
      <c r="AC32" s="42"/>
      <c r="AD32" s="42"/>
      <c r="AE32" s="42"/>
      <c r="AF32" s="42"/>
      <c r="AG32" s="42"/>
      <c r="AH32" s="42"/>
      <c r="AI32" s="42"/>
      <c r="AJ32" s="42"/>
      <c r="AK32" s="104">
        <f>SUM(AK23:AK30)</f>
        <v>0</v>
      </c>
      <c r="AL32" s="103"/>
      <c r="AM32" s="103"/>
      <c r="AN32" s="103"/>
      <c r="AO32" s="105"/>
      <c r="AP32" s="40"/>
      <c r="AQ32" s="44"/>
      <c r="BE32" s="90"/>
    </row>
    <row r="33" spans="2:56" s="1" customFormat="1" ht="6.95" customHeight="1">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5"/>
    </row>
    <row r="34" spans="2:56" s="1" customFormat="1" ht="6.95" customHeight="1">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7"/>
    </row>
    <row r="38" spans="2:56" s="1" customFormat="1" ht="6.95" customHeight="1">
      <c r="B38" s="48"/>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31"/>
    </row>
    <row r="39" spans="2:56" s="1" customFormat="1" ht="36.950000000000003" customHeight="1">
      <c r="B39" s="31"/>
      <c r="C39" s="50" t="s">
        <v>50</v>
      </c>
      <c r="AR39" s="31"/>
    </row>
    <row r="40" spans="2:56" s="1" customFormat="1" ht="6.95" customHeight="1">
      <c r="B40" s="31"/>
      <c r="AR40" s="31"/>
    </row>
    <row r="41" spans="2:56" s="3" customFormat="1" ht="14.45" customHeight="1">
      <c r="B41" s="51"/>
      <c r="C41" s="52" t="s">
        <v>16</v>
      </c>
      <c r="L41" s="3" t="str">
        <f>K5</f>
        <v>275/2018</v>
      </c>
      <c r="AR41" s="51"/>
    </row>
    <row r="42" spans="2:56" s="4" customFormat="1" ht="36.950000000000003" customHeight="1">
      <c r="B42" s="53"/>
      <c r="C42" s="54" t="s">
        <v>19</v>
      </c>
      <c r="L42" s="123" t="str">
        <f>K6</f>
        <v>Pracoviště PET CT v Pardubické nemocnici 125, 530 02 Pardubice</v>
      </c>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R42" s="53"/>
    </row>
    <row r="43" spans="2:56" s="1" customFormat="1" ht="6.95" customHeight="1">
      <c r="B43" s="31"/>
      <c r="AR43" s="31"/>
    </row>
    <row r="44" spans="2:56" s="1" customFormat="1" ht="15">
      <c r="B44" s="31"/>
      <c r="C44" s="52" t="s">
        <v>23</v>
      </c>
      <c r="L44" s="55" t="str">
        <f>IF(K8="","",K8)</f>
        <v>Nemocnice Pardubice</v>
      </c>
      <c r="AI44" s="52" t="s">
        <v>25</v>
      </c>
      <c r="AM44" s="106" t="str">
        <f>IF(AN8= "","",AN8)</f>
        <v>12. 10. 2018</v>
      </c>
      <c r="AN44" s="106"/>
      <c r="AR44" s="31"/>
    </row>
    <row r="45" spans="2:56" s="1" customFormat="1" ht="6.95" customHeight="1">
      <c r="B45" s="31"/>
      <c r="AR45" s="31"/>
    </row>
    <row r="46" spans="2:56" s="1" customFormat="1" ht="15">
      <c r="B46" s="31"/>
      <c r="C46" s="52" t="s">
        <v>27</v>
      </c>
      <c r="L46" s="3" t="str">
        <f>IF(E11= "","",E11)</f>
        <v>Pardubický kraj, Komenského náměstí</v>
      </c>
      <c r="AI46" s="52" t="s">
        <v>33</v>
      </c>
      <c r="AM46" s="107" t="str">
        <f>IF(E17="","",E17)</f>
        <v>JIKA CZ</v>
      </c>
      <c r="AN46" s="107"/>
      <c r="AO46" s="107"/>
      <c r="AP46" s="107"/>
      <c r="AR46" s="31"/>
      <c r="AS46" s="108" t="s">
        <v>51</v>
      </c>
      <c r="AT46" s="109"/>
      <c r="AU46" s="56"/>
      <c r="AV46" s="56"/>
      <c r="AW46" s="56"/>
      <c r="AX46" s="56"/>
      <c r="AY46" s="56"/>
      <c r="AZ46" s="56"/>
      <c r="BA46" s="56"/>
      <c r="BB46" s="56"/>
      <c r="BC46" s="56"/>
      <c r="BD46" s="57"/>
    </row>
    <row r="47" spans="2:56" s="1" customFormat="1" ht="15">
      <c r="B47" s="31"/>
      <c r="C47" s="52" t="s">
        <v>31</v>
      </c>
      <c r="L47" s="3" t="str">
        <f>IF(E14= "Vyplň údaj","",E14)</f>
        <v/>
      </c>
      <c r="AR47" s="31"/>
      <c r="AS47" s="110"/>
      <c r="AT47" s="111"/>
      <c r="AU47" s="32"/>
      <c r="AV47" s="32"/>
      <c r="AW47" s="32"/>
      <c r="AX47" s="32"/>
      <c r="AY47" s="32"/>
      <c r="AZ47" s="32"/>
      <c r="BA47" s="32"/>
      <c r="BB47" s="32"/>
      <c r="BC47" s="32"/>
      <c r="BD47" s="58"/>
    </row>
    <row r="48" spans="2:56" s="1" customFormat="1" ht="10.9" customHeight="1">
      <c r="B48" s="31"/>
      <c r="AR48" s="31"/>
      <c r="AS48" s="110"/>
      <c r="AT48" s="111"/>
      <c r="AU48" s="32"/>
      <c r="AV48" s="32"/>
      <c r="AW48" s="32"/>
      <c r="AX48" s="32"/>
      <c r="AY48" s="32"/>
      <c r="AZ48" s="32"/>
      <c r="BA48" s="32"/>
      <c r="BB48" s="32"/>
      <c r="BC48" s="32"/>
      <c r="BD48" s="58"/>
    </row>
    <row r="49" spans="1:91" s="1" customFormat="1" ht="29.25" customHeight="1">
      <c r="B49" s="31"/>
      <c r="C49" s="112" t="s">
        <v>52</v>
      </c>
      <c r="D49" s="113"/>
      <c r="E49" s="113"/>
      <c r="F49" s="113"/>
      <c r="G49" s="113"/>
      <c r="H49" s="59"/>
      <c r="I49" s="114" t="s">
        <v>53</v>
      </c>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5" t="s">
        <v>54</v>
      </c>
      <c r="AH49" s="113"/>
      <c r="AI49" s="113"/>
      <c r="AJ49" s="113"/>
      <c r="AK49" s="113"/>
      <c r="AL49" s="113"/>
      <c r="AM49" s="113"/>
      <c r="AN49" s="114" t="s">
        <v>55</v>
      </c>
      <c r="AO49" s="113"/>
      <c r="AP49" s="113"/>
      <c r="AQ49" s="60" t="s">
        <v>56</v>
      </c>
      <c r="AR49" s="31"/>
      <c r="AS49" s="61" t="s">
        <v>57</v>
      </c>
      <c r="AT49" s="62" t="s">
        <v>58</v>
      </c>
      <c r="AU49" s="62" t="s">
        <v>59</v>
      </c>
      <c r="AV49" s="62" t="s">
        <v>60</v>
      </c>
      <c r="AW49" s="62" t="s">
        <v>61</v>
      </c>
      <c r="AX49" s="62" t="s">
        <v>62</v>
      </c>
      <c r="AY49" s="62" t="s">
        <v>63</v>
      </c>
      <c r="AZ49" s="62" t="s">
        <v>64</v>
      </c>
      <c r="BA49" s="62" t="s">
        <v>65</v>
      </c>
      <c r="BB49" s="62" t="s">
        <v>66</v>
      </c>
      <c r="BC49" s="62" t="s">
        <v>67</v>
      </c>
      <c r="BD49" s="63" t="s">
        <v>68</v>
      </c>
    </row>
    <row r="50" spans="1:91" s="1" customFormat="1" ht="10.9" customHeight="1">
      <c r="B50" s="31"/>
      <c r="AR50" s="31"/>
      <c r="AS50" s="64"/>
      <c r="AT50" s="56"/>
      <c r="AU50" s="56"/>
      <c r="AV50" s="56"/>
      <c r="AW50" s="56"/>
      <c r="AX50" s="56"/>
      <c r="AY50" s="56"/>
      <c r="AZ50" s="56"/>
      <c r="BA50" s="56"/>
      <c r="BB50" s="56"/>
      <c r="BC50" s="56"/>
      <c r="BD50" s="57"/>
    </row>
    <row r="51" spans="1:91" s="4" customFormat="1" ht="32.450000000000003" customHeight="1">
      <c r="B51" s="53"/>
      <c r="C51" s="65" t="s">
        <v>69</v>
      </c>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119">
        <f>ROUND(SUM(AG52:AG62),2)</f>
        <v>0</v>
      </c>
      <c r="AH51" s="119"/>
      <c r="AI51" s="119"/>
      <c r="AJ51" s="119"/>
      <c r="AK51" s="119"/>
      <c r="AL51" s="119"/>
      <c r="AM51" s="119"/>
      <c r="AN51" s="120">
        <f t="shared" ref="AN51:AN62" si="0">SUM(AG51,AT51)</f>
        <v>0</v>
      </c>
      <c r="AO51" s="120"/>
      <c r="AP51" s="120"/>
      <c r="AQ51" s="67" t="s">
        <v>5</v>
      </c>
      <c r="AR51" s="53"/>
      <c r="AS51" s="68">
        <f>ROUND(SUM(AS52:AS62),2)</f>
        <v>0</v>
      </c>
      <c r="AT51" s="69">
        <f t="shared" ref="AT51:AT62" si="1">ROUND(SUM(AV51:AW51),2)</f>
        <v>0</v>
      </c>
      <c r="AU51" s="70">
        <f>ROUND(SUM(AU52:AU62),5)</f>
        <v>0</v>
      </c>
      <c r="AV51" s="69">
        <f>ROUND(AZ51*L26,2)</f>
        <v>0</v>
      </c>
      <c r="AW51" s="69">
        <f>ROUND(BA51*L27,2)</f>
        <v>0</v>
      </c>
      <c r="AX51" s="69">
        <f>ROUND(BB51*L26,2)</f>
        <v>0</v>
      </c>
      <c r="AY51" s="69">
        <f>ROUND(BC51*L27,2)</f>
        <v>0</v>
      </c>
      <c r="AZ51" s="69">
        <f>ROUND(SUM(AZ52:AZ62),2)</f>
        <v>0</v>
      </c>
      <c r="BA51" s="69">
        <f>ROUND(SUM(BA52:BA62),2)</f>
        <v>0</v>
      </c>
      <c r="BB51" s="69">
        <f>ROUND(SUM(BB52:BB62),2)</f>
        <v>0</v>
      </c>
      <c r="BC51" s="69">
        <f>ROUND(SUM(BC52:BC62),2)</f>
        <v>0</v>
      </c>
      <c r="BD51" s="71">
        <f>ROUND(SUM(BD52:BD62),2)</f>
        <v>0</v>
      </c>
      <c r="BS51" s="54" t="s">
        <v>70</v>
      </c>
      <c r="BT51" s="54" t="s">
        <v>71</v>
      </c>
      <c r="BU51" s="72" t="s">
        <v>72</v>
      </c>
      <c r="BV51" s="54" t="s">
        <v>73</v>
      </c>
      <c r="BW51" s="54" t="s">
        <v>7</v>
      </c>
      <c r="BX51" s="54" t="s">
        <v>74</v>
      </c>
      <c r="CL51" s="54" t="s">
        <v>5</v>
      </c>
    </row>
    <row r="52" spans="1:91" s="5" customFormat="1" ht="16.5" customHeight="1">
      <c r="A52" s="73" t="s">
        <v>75</v>
      </c>
      <c r="B52" s="74"/>
      <c r="C52" s="75"/>
      <c r="D52" s="116" t="s">
        <v>76</v>
      </c>
      <c r="E52" s="116"/>
      <c r="F52" s="116"/>
      <c r="G52" s="116"/>
      <c r="H52" s="116"/>
      <c r="I52" s="76"/>
      <c r="J52" s="116" t="s">
        <v>77</v>
      </c>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7">
        <f>'01 - ASŘ'!J27</f>
        <v>0</v>
      </c>
      <c r="AH52" s="118"/>
      <c r="AI52" s="118"/>
      <c r="AJ52" s="118"/>
      <c r="AK52" s="118"/>
      <c r="AL52" s="118"/>
      <c r="AM52" s="118"/>
      <c r="AN52" s="117">
        <f t="shared" si="0"/>
        <v>0</v>
      </c>
      <c r="AO52" s="118"/>
      <c r="AP52" s="118"/>
      <c r="AQ52" s="77" t="s">
        <v>78</v>
      </c>
      <c r="AR52" s="74"/>
      <c r="AS52" s="78">
        <v>0</v>
      </c>
      <c r="AT52" s="79">
        <f t="shared" si="1"/>
        <v>0</v>
      </c>
      <c r="AU52" s="80">
        <f>'01 - ASŘ'!P103</f>
        <v>0</v>
      </c>
      <c r="AV52" s="79">
        <f>'01 - ASŘ'!J30</f>
        <v>0</v>
      </c>
      <c r="AW52" s="79">
        <f>'01 - ASŘ'!J31</f>
        <v>0</v>
      </c>
      <c r="AX52" s="79">
        <f>'01 - ASŘ'!J32</f>
        <v>0</v>
      </c>
      <c r="AY52" s="79">
        <f>'01 - ASŘ'!J33</f>
        <v>0</v>
      </c>
      <c r="AZ52" s="79">
        <f>'01 - ASŘ'!F30</f>
        <v>0</v>
      </c>
      <c r="BA52" s="79">
        <f>'01 - ASŘ'!F31</f>
        <v>0</v>
      </c>
      <c r="BB52" s="79">
        <f>'01 - ASŘ'!F32</f>
        <v>0</v>
      </c>
      <c r="BC52" s="79">
        <f>'01 - ASŘ'!F33</f>
        <v>0</v>
      </c>
      <c r="BD52" s="81">
        <f>'01 - ASŘ'!F34</f>
        <v>0</v>
      </c>
      <c r="BT52" s="82" t="s">
        <v>79</v>
      </c>
      <c r="BV52" s="82" t="s">
        <v>73</v>
      </c>
      <c r="BW52" s="82" t="s">
        <v>80</v>
      </c>
      <c r="BX52" s="82" t="s">
        <v>7</v>
      </c>
      <c r="CL52" s="82" t="s">
        <v>5</v>
      </c>
      <c r="CM52" s="82" t="s">
        <v>81</v>
      </c>
    </row>
    <row r="53" spans="1:91" s="5" customFormat="1" ht="16.5" customHeight="1">
      <c r="A53" s="73" t="s">
        <v>75</v>
      </c>
      <c r="B53" s="74"/>
      <c r="C53" s="75"/>
      <c r="D53" s="116" t="s">
        <v>82</v>
      </c>
      <c r="E53" s="116"/>
      <c r="F53" s="116"/>
      <c r="G53" s="116"/>
      <c r="H53" s="116"/>
      <c r="I53" s="76"/>
      <c r="J53" s="116" t="s">
        <v>83</v>
      </c>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7">
        <f>'02 - ÚT'!J27</f>
        <v>0</v>
      </c>
      <c r="AH53" s="118"/>
      <c r="AI53" s="118"/>
      <c r="AJ53" s="118"/>
      <c r="AK53" s="118"/>
      <c r="AL53" s="118"/>
      <c r="AM53" s="118"/>
      <c r="AN53" s="117">
        <f t="shared" si="0"/>
        <v>0</v>
      </c>
      <c r="AO53" s="118"/>
      <c r="AP53" s="118"/>
      <c r="AQ53" s="77" t="s">
        <v>78</v>
      </c>
      <c r="AR53" s="74"/>
      <c r="AS53" s="78">
        <v>0</v>
      </c>
      <c r="AT53" s="79">
        <f t="shared" si="1"/>
        <v>0</v>
      </c>
      <c r="AU53" s="80">
        <f>'02 - ÚT'!P78</f>
        <v>0</v>
      </c>
      <c r="AV53" s="79">
        <f>'02 - ÚT'!J30</f>
        <v>0</v>
      </c>
      <c r="AW53" s="79">
        <f>'02 - ÚT'!J31</f>
        <v>0</v>
      </c>
      <c r="AX53" s="79">
        <f>'02 - ÚT'!J32</f>
        <v>0</v>
      </c>
      <c r="AY53" s="79">
        <f>'02 - ÚT'!J33</f>
        <v>0</v>
      </c>
      <c r="AZ53" s="79">
        <f>'02 - ÚT'!F30</f>
        <v>0</v>
      </c>
      <c r="BA53" s="79">
        <f>'02 - ÚT'!F31</f>
        <v>0</v>
      </c>
      <c r="BB53" s="79">
        <f>'02 - ÚT'!F32</f>
        <v>0</v>
      </c>
      <c r="BC53" s="79">
        <f>'02 - ÚT'!F33</f>
        <v>0</v>
      </c>
      <c r="BD53" s="81">
        <f>'02 - ÚT'!F34</f>
        <v>0</v>
      </c>
      <c r="BT53" s="82" t="s">
        <v>79</v>
      </c>
      <c r="BV53" s="82" t="s">
        <v>73</v>
      </c>
      <c r="BW53" s="82" t="s">
        <v>84</v>
      </c>
      <c r="BX53" s="82" t="s">
        <v>7</v>
      </c>
      <c r="CL53" s="82" t="s">
        <v>5</v>
      </c>
      <c r="CM53" s="82" t="s">
        <v>81</v>
      </c>
    </row>
    <row r="54" spans="1:91" s="5" customFormat="1" ht="16.5" customHeight="1">
      <c r="A54" s="73" t="s">
        <v>75</v>
      </c>
      <c r="B54" s="74"/>
      <c r="C54" s="75"/>
      <c r="D54" s="116" t="s">
        <v>85</v>
      </c>
      <c r="E54" s="116"/>
      <c r="F54" s="116"/>
      <c r="G54" s="116"/>
      <c r="H54" s="116"/>
      <c r="I54" s="76"/>
      <c r="J54" s="116" t="s">
        <v>86</v>
      </c>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7">
        <f>'03 - VZT'!J27</f>
        <v>0</v>
      </c>
      <c r="AH54" s="118"/>
      <c r="AI54" s="118"/>
      <c r="AJ54" s="118"/>
      <c r="AK54" s="118"/>
      <c r="AL54" s="118"/>
      <c r="AM54" s="118"/>
      <c r="AN54" s="117">
        <f t="shared" si="0"/>
        <v>0</v>
      </c>
      <c r="AO54" s="118"/>
      <c r="AP54" s="118"/>
      <c r="AQ54" s="77" t="s">
        <v>78</v>
      </c>
      <c r="AR54" s="74"/>
      <c r="AS54" s="78">
        <v>0</v>
      </c>
      <c r="AT54" s="79">
        <f t="shared" si="1"/>
        <v>0</v>
      </c>
      <c r="AU54" s="80">
        <f>'03 - VZT'!P78</f>
        <v>0</v>
      </c>
      <c r="AV54" s="79">
        <f>'03 - VZT'!J30</f>
        <v>0</v>
      </c>
      <c r="AW54" s="79">
        <f>'03 - VZT'!J31</f>
        <v>0</v>
      </c>
      <c r="AX54" s="79">
        <f>'03 - VZT'!J32</f>
        <v>0</v>
      </c>
      <c r="AY54" s="79">
        <f>'03 - VZT'!J33</f>
        <v>0</v>
      </c>
      <c r="AZ54" s="79">
        <f>'03 - VZT'!F30</f>
        <v>0</v>
      </c>
      <c r="BA54" s="79">
        <f>'03 - VZT'!F31</f>
        <v>0</v>
      </c>
      <c r="BB54" s="79">
        <f>'03 - VZT'!F32</f>
        <v>0</v>
      </c>
      <c r="BC54" s="79">
        <f>'03 - VZT'!F33</f>
        <v>0</v>
      </c>
      <c r="BD54" s="81">
        <f>'03 - VZT'!F34</f>
        <v>0</v>
      </c>
      <c r="BT54" s="82" t="s">
        <v>79</v>
      </c>
      <c r="BV54" s="82" t="s">
        <v>73</v>
      </c>
      <c r="BW54" s="82" t="s">
        <v>87</v>
      </c>
      <c r="BX54" s="82" t="s">
        <v>7</v>
      </c>
      <c r="CL54" s="82" t="s">
        <v>5</v>
      </c>
      <c r="CM54" s="82" t="s">
        <v>81</v>
      </c>
    </row>
    <row r="55" spans="1:91" s="5" customFormat="1" ht="16.5" customHeight="1">
      <c r="A55" s="73" t="s">
        <v>75</v>
      </c>
      <c r="B55" s="74"/>
      <c r="C55" s="75"/>
      <c r="D55" s="116" t="s">
        <v>88</v>
      </c>
      <c r="E55" s="116"/>
      <c r="F55" s="116"/>
      <c r="G55" s="116"/>
      <c r="H55" s="116"/>
      <c r="I55" s="76"/>
      <c r="J55" s="116" t="s">
        <v>89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7">
        <f>'04 - MaR'!J27</f>
        <v>0</v>
      </c>
      <c r="AH55" s="118"/>
      <c r="AI55" s="118"/>
      <c r="AJ55" s="118"/>
      <c r="AK55" s="118"/>
      <c r="AL55" s="118"/>
      <c r="AM55" s="118"/>
      <c r="AN55" s="117">
        <f t="shared" si="0"/>
        <v>0</v>
      </c>
      <c r="AO55" s="118"/>
      <c r="AP55" s="118"/>
      <c r="AQ55" s="77" t="s">
        <v>78</v>
      </c>
      <c r="AR55" s="74"/>
      <c r="AS55" s="78">
        <v>0</v>
      </c>
      <c r="AT55" s="79">
        <f t="shared" si="1"/>
        <v>0</v>
      </c>
      <c r="AU55" s="80">
        <f>'04 - MaR'!P78</f>
        <v>0</v>
      </c>
      <c r="AV55" s="79">
        <f>'04 - MaR'!J30</f>
        <v>0</v>
      </c>
      <c r="AW55" s="79">
        <f>'04 - MaR'!J31</f>
        <v>0</v>
      </c>
      <c r="AX55" s="79">
        <f>'04 - MaR'!J32</f>
        <v>0</v>
      </c>
      <c r="AY55" s="79">
        <f>'04 - MaR'!J33</f>
        <v>0</v>
      </c>
      <c r="AZ55" s="79">
        <f>'04 - MaR'!F30</f>
        <v>0</v>
      </c>
      <c r="BA55" s="79">
        <f>'04 - MaR'!F31</f>
        <v>0</v>
      </c>
      <c r="BB55" s="79">
        <f>'04 - MaR'!F32</f>
        <v>0</v>
      </c>
      <c r="BC55" s="79">
        <f>'04 - MaR'!F33</f>
        <v>0</v>
      </c>
      <c r="BD55" s="81">
        <f>'04 - MaR'!F34</f>
        <v>0</v>
      </c>
      <c r="BT55" s="82" t="s">
        <v>79</v>
      </c>
      <c r="BV55" s="82" t="s">
        <v>73</v>
      </c>
      <c r="BW55" s="82" t="s">
        <v>90</v>
      </c>
      <c r="BX55" s="82" t="s">
        <v>7</v>
      </c>
      <c r="CL55" s="82" t="s">
        <v>5</v>
      </c>
      <c r="CM55" s="82" t="s">
        <v>81</v>
      </c>
    </row>
    <row r="56" spans="1:91" s="5" customFormat="1" ht="16.5" customHeight="1">
      <c r="A56" s="73" t="s">
        <v>75</v>
      </c>
      <c r="B56" s="74"/>
      <c r="C56" s="75"/>
      <c r="D56" s="116" t="s">
        <v>91</v>
      </c>
      <c r="E56" s="116"/>
      <c r="F56" s="116"/>
      <c r="G56" s="116"/>
      <c r="H56" s="116"/>
      <c r="I56" s="76"/>
      <c r="J56" s="116" t="s">
        <v>92</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7">
        <f>'05 - ZTI'!J27</f>
        <v>0</v>
      </c>
      <c r="AH56" s="118"/>
      <c r="AI56" s="118"/>
      <c r="AJ56" s="118"/>
      <c r="AK56" s="118"/>
      <c r="AL56" s="118"/>
      <c r="AM56" s="118"/>
      <c r="AN56" s="117">
        <f t="shared" si="0"/>
        <v>0</v>
      </c>
      <c r="AO56" s="118"/>
      <c r="AP56" s="118"/>
      <c r="AQ56" s="77" t="s">
        <v>78</v>
      </c>
      <c r="AR56" s="74"/>
      <c r="AS56" s="78">
        <v>0</v>
      </c>
      <c r="AT56" s="79">
        <f t="shared" si="1"/>
        <v>0</v>
      </c>
      <c r="AU56" s="80">
        <f>'05 - ZTI'!P78</f>
        <v>0</v>
      </c>
      <c r="AV56" s="79">
        <f>'05 - ZTI'!J30</f>
        <v>0</v>
      </c>
      <c r="AW56" s="79">
        <f>'05 - ZTI'!J31</f>
        <v>0</v>
      </c>
      <c r="AX56" s="79">
        <f>'05 - ZTI'!J32</f>
        <v>0</v>
      </c>
      <c r="AY56" s="79">
        <f>'05 - ZTI'!J33</f>
        <v>0</v>
      </c>
      <c r="AZ56" s="79">
        <f>'05 - ZTI'!F30</f>
        <v>0</v>
      </c>
      <c r="BA56" s="79">
        <f>'05 - ZTI'!F31</f>
        <v>0</v>
      </c>
      <c r="BB56" s="79">
        <f>'05 - ZTI'!F32</f>
        <v>0</v>
      </c>
      <c r="BC56" s="79">
        <f>'05 - ZTI'!F33</f>
        <v>0</v>
      </c>
      <c r="BD56" s="81">
        <f>'05 - ZTI'!F34</f>
        <v>0</v>
      </c>
      <c r="BT56" s="82" t="s">
        <v>79</v>
      </c>
      <c r="BV56" s="82" t="s">
        <v>73</v>
      </c>
      <c r="BW56" s="82" t="s">
        <v>93</v>
      </c>
      <c r="BX56" s="82" t="s">
        <v>7</v>
      </c>
      <c r="CL56" s="82" t="s">
        <v>5</v>
      </c>
      <c r="CM56" s="82" t="s">
        <v>81</v>
      </c>
    </row>
    <row r="57" spans="1:91" s="5" customFormat="1" ht="16.5" customHeight="1">
      <c r="A57" s="73" t="s">
        <v>75</v>
      </c>
      <c r="B57" s="74"/>
      <c r="C57" s="75"/>
      <c r="D57" s="116" t="s">
        <v>94</v>
      </c>
      <c r="E57" s="116"/>
      <c r="F57" s="116"/>
      <c r="G57" s="116"/>
      <c r="H57" s="116"/>
      <c r="I57" s="76"/>
      <c r="J57" s="116" t="s">
        <v>95</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7">
        <f>'06 - NN'!J27</f>
        <v>0</v>
      </c>
      <c r="AH57" s="118"/>
      <c r="AI57" s="118"/>
      <c r="AJ57" s="118"/>
      <c r="AK57" s="118"/>
      <c r="AL57" s="118"/>
      <c r="AM57" s="118"/>
      <c r="AN57" s="117">
        <f t="shared" si="0"/>
        <v>0</v>
      </c>
      <c r="AO57" s="118"/>
      <c r="AP57" s="118"/>
      <c r="AQ57" s="77" t="s">
        <v>78</v>
      </c>
      <c r="AR57" s="74"/>
      <c r="AS57" s="78">
        <v>0</v>
      </c>
      <c r="AT57" s="79">
        <f t="shared" si="1"/>
        <v>0</v>
      </c>
      <c r="AU57" s="80">
        <f>'06 - NN'!P78</f>
        <v>0</v>
      </c>
      <c r="AV57" s="79">
        <f>'06 - NN'!J30</f>
        <v>0</v>
      </c>
      <c r="AW57" s="79">
        <f>'06 - NN'!J31</f>
        <v>0</v>
      </c>
      <c r="AX57" s="79">
        <f>'06 - NN'!J32</f>
        <v>0</v>
      </c>
      <c r="AY57" s="79">
        <f>'06 - NN'!J33</f>
        <v>0</v>
      </c>
      <c r="AZ57" s="79">
        <f>'06 - NN'!F30</f>
        <v>0</v>
      </c>
      <c r="BA57" s="79">
        <f>'06 - NN'!F31</f>
        <v>0</v>
      </c>
      <c r="BB57" s="79">
        <f>'06 - NN'!F32</f>
        <v>0</v>
      </c>
      <c r="BC57" s="79">
        <f>'06 - NN'!F33</f>
        <v>0</v>
      </c>
      <c r="BD57" s="81">
        <f>'06 - NN'!F34</f>
        <v>0</v>
      </c>
      <c r="BT57" s="82" t="s">
        <v>79</v>
      </c>
      <c r="BV57" s="82" t="s">
        <v>73</v>
      </c>
      <c r="BW57" s="82" t="s">
        <v>96</v>
      </c>
      <c r="BX57" s="82" t="s">
        <v>7</v>
      </c>
      <c r="CL57" s="82" t="s">
        <v>5</v>
      </c>
      <c r="CM57" s="82" t="s">
        <v>81</v>
      </c>
    </row>
    <row r="58" spans="1:91" s="5" customFormat="1" ht="16.5" customHeight="1">
      <c r="A58" s="73" t="s">
        <v>75</v>
      </c>
      <c r="B58" s="74"/>
      <c r="C58" s="75"/>
      <c r="D58" s="116" t="s">
        <v>97</v>
      </c>
      <c r="E58" s="116"/>
      <c r="F58" s="116"/>
      <c r="G58" s="116"/>
      <c r="H58" s="116"/>
      <c r="I58" s="76"/>
      <c r="J58" s="116" t="s">
        <v>98</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7">
        <f>'07 - Slaboproud'!J27</f>
        <v>0</v>
      </c>
      <c r="AH58" s="118"/>
      <c r="AI58" s="118"/>
      <c r="AJ58" s="118"/>
      <c r="AK58" s="118"/>
      <c r="AL58" s="118"/>
      <c r="AM58" s="118"/>
      <c r="AN58" s="117">
        <f t="shared" si="0"/>
        <v>0</v>
      </c>
      <c r="AO58" s="118"/>
      <c r="AP58" s="118"/>
      <c r="AQ58" s="77" t="s">
        <v>78</v>
      </c>
      <c r="AR58" s="74"/>
      <c r="AS58" s="78">
        <v>0</v>
      </c>
      <c r="AT58" s="79">
        <f t="shared" si="1"/>
        <v>0</v>
      </c>
      <c r="AU58" s="80">
        <f>'07 - Slaboproud'!P78</f>
        <v>0</v>
      </c>
      <c r="AV58" s="79">
        <f>'07 - Slaboproud'!J30</f>
        <v>0</v>
      </c>
      <c r="AW58" s="79">
        <f>'07 - Slaboproud'!J31</f>
        <v>0</v>
      </c>
      <c r="AX58" s="79">
        <f>'07 - Slaboproud'!J32</f>
        <v>0</v>
      </c>
      <c r="AY58" s="79">
        <f>'07 - Slaboproud'!J33</f>
        <v>0</v>
      </c>
      <c r="AZ58" s="79">
        <f>'07 - Slaboproud'!F30</f>
        <v>0</v>
      </c>
      <c r="BA58" s="79">
        <f>'07 - Slaboproud'!F31</f>
        <v>0</v>
      </c>
      <c r="BB58" s="79">
        <f>'07 - Slaboproud'!F32</f>
        <v>0</v>
      </c>
      <c r="BC58" s="79">
        <f>'07 - Slaboproud'!F33</f>
        <v>0</v>
      </c>
      <c r="BD58" s="81">
        <f>'07 - Slaboproud'!F34</f>
        <v>0</v>
      </c>
      <c r="BT58" s="82" t="s">
        <v>79</v>
      </c>
      <c r="BV58" s="82" t="s">
        <v>73</v>
      </c>
      <c r="BW58" s="82" t="s">
        <v>99</v>
      </c>
      <c r="BX58" s="82" t="s">
        <v>7</v>
      </c>
      <c r="CL58" s="82" t="s">
        <v>5</v>
      </c>
      <c r="CM58" s="82" t="s">
        <v>81</v>
      </c>
    </row>
    <row r="59" spans="1:91" s="5" customFormat="1" ht="16.5" customHeight="1">
      <c r="A59" s="73" t="s">
        <v>75</v>
      </c>
      <c r="B59" s="74"/>
      <c r="C59" s="75"/>
      <c r="D59" s="116" t="s">
        <v>100</v>
      </c>
      <c r="E59" s="116"/>
      <c r="F59" s="116"/>
      <c r="G59" s="116"/>
      <c r="H59" s="116"/>
      <c r="I59" s="76"/>
      <c r="J59" s="116" t="s">
        <v>101</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7">
        <f>'08 - Mediciální plyny'!J27</f>
        <v>0</v>
      </c>
      <c r="AH59" s="118"/>
      <c r="AI59" s="118"/>
      <c r="AJ59" s="118"/>
      <c r="AK59" s="118"/>
      <c r="AL59" s="118"/>
      <c r="AM59" s="118"/>
      <c r="AN59" s="117">
        <f t="shared" si="0"/>
        <v>0</v>
      </c>
      <c r="AO59" s="118"/>
      <c r="AP59" s="118"/>
      <c r="AQ59" s="77" t="s">
        <v>78</v>
      </c>
      <c r="AR59" s="74"/>
      <c r="AS59" s="78">
        <v>0</v>
      </c>
      <c r="AT59" s="79">
        <f t="shared" si="1"/>
        <v>0</v>
      </c>
      <c r="AU59" s="80">
        <f>'08 - Mediciální plyny'!P78</f>
        <v>0</v>
      </c>
      <c r="AV59" s="79">
        <f>'08 - Mediciální plyny'!J30</f>
        <v>0</v>
      </c>
      <c r="AW59" s="79">
        <f>'08 - Mediciální plyny'!J31</f>
        <v>0</v>
      </c>
      <c r="AX59" s="79">
        <f>'08 - Mediciální plyny'!J32</f>
        <v>0</v>
      </c>
      <c r="AY59" s="79">
        <f>'08 - Mediciální plyny'!J33</f>
        <v>0</v>
      </c>
      <c r="AZ59" s="79">
        <f>'08 - Mediciální plyny'!F30</f>
        <v>0</v>
      </c>
      <c r="BA59" s="79">
        <f>'08 - Mediciální plyny'!F31</f>
        <v>0</v>
      </c>
      <c r="BB59" s="79">
        <f>'08 - Mediciální plyny'!F32</f>
        <v>0</v>
      </c>
      <c r="BC59" s="79">
        <f>'08 - Mediciální plyny'!F33</f>
        <v>0</v>
      </c>
      <c r="BD59" s="81">
        <f>'08 - Mediciální plyny'!F34</f>
        <v>0</v>
      </c>
      <c r="BT59" s="82" t="s">
        <v>79</v>
      </c>
      <c r="BV59" s="82" t="s">
        <v>73</v>
      </c>
      <c r="BW59" s="82" t="s">
        <v>102</v>
      </c>
      <c r="BX59" s="82" t="s">
        <v>7</v>
      </c>
      <c r="CL59" s="82" t="s">
        <v>5</v>
      </c>
      <c r="CM59" s="82" t="s">
        <v>81</v>
      </c>
    </row>
    <row r="60" spans="1:91" s="5" customFormat="1" ht="16.5" customHeight="1">
      <c r="A60" s="73" t="s">
        <v>75</v>
      </c>
      <c r="B60" s="74"/>
      <c r="C60" s="75"/>
      <c r="D60" s="116" t="s">
        <v>103</v>
      </c>
      <c r="E60" s="116"/>
      <c r="F60" s="116"/>
      <c r="G60" s="116"/>
      <c r="H60" s="116"/>
      <c r="I60" s="76"/>
      <c r="J60" s="116" t="s">
        <v>105</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7">
        <f>'09 - NN přípojka'!J27</f>
        <v>0</v>
      </c>
      <c r="AH60" s="118"/>
      <c r="AI60" s="118"/>
      <c r="AJ60" s="118"/>
      <c r="AK60" s="118"/>
      <c r="AL60" s="118"/>
      <c r="AM60" s="118"/>
      <c r="AN60" s="117">
        <f t="shared" si="0"/>
        <v>0</v>
      </c>
      <c r="AO60" s="118"/>
      <c r="AP60" s="118"/>
      <c r="AQ60" s="77" t="s">
        <v>78</v>
      </c>
      <c r="AR60" s="74"/>
      <c r="AS60" s="78">
        <v>0</v>
      </c>
      <c r="AT60" s="79">
        <f t="shared" si="1"/>
        <v>0</v>
      </c>
      <c r="AU60" s="80">
        <f>'09 - NN přípojka'!P78</f>
        <v>0</v>
      </c>
      <c r="AV60" s="79">
        <f>'09 - NN přípojka'!J30</f>
        <v>0</v>
      </c>
      <c r="AW60" s="79">
        <f>'09 - NN přípojka'!J31</f>
        <v>0</v>
      </c>
      <c r="AX60" s="79">
        <f>'09 - NN přípojka'!J32</f>
        <v>0</v>
      </c>
      <c r="AY60" s="79">
        <f>'09 - NN přípojka'!J33</f>
        <v>0</v>
      </c>
      <c r="AZ60" s="79">
        <f>'09 - NN přípojka'!F30</f>
        <v>0</v>
      </c>
      <c r="BA60" s="79">
        <f>'09 - NN přípojka'!F31</f>
        <v>0</v>
      </c>
      <c r="BB60" s="79">
        <f>'09 - NN přípojka'!F32</f>
        <v>0</v>
      </c>
      <c r="BC60" s="79">
        <f>'09 - NN přípojka'!F33</f>
        <v>0</v>
      </c>
      <c r="BD60" s="81">
        <f>'09 - NN přípojka'!F34</f>
        <v>0</v>
      </c>
      <c r="BT60" s="82" t="s">
        <v>79</v>
      </c>
      <c r="BV60" s="82" t="s">
        <v>73</v>
      </c>
      <c r="BW60" s="82" t="s">
        <v>106</v>
      </c>
      <c r="BX60" s="82" t="s">
        <v>7</v>
      </c>
      <c r="CL60" s="82" t="s">
        <v>5</v>
      </c>
      <c r="CM60" s="82" t="s">
        <v>81</v>
      </c>
    </row>
    <row r="61" spans="1:91" s="5" customFormat="1" ht="16.5" customHeight="1">
      <c r="A61" s="73" t="s">
        <v>75</v>
      </c>
      <c r="B61" s="74"/>
      <c r="C61" s="75"/>
      <c r="D61" s="116" t="s">
        <v>104</v>
      </c>
      <c r="E61" s="116"/>
      <c r="F61" s="116"/>
      <c r="G61" s="116"/>
      <c r="H61" s="116"/>
      <c r="I61" s="76"/>
      <c r="J61" s="116" t="s">
        <v>108</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7">
        <f>'10 - Přesun MRI'!J27</f>
        <v>0</v>
      </c>
      <c r="AH61" s="118"/>
      <c r="AI61" s="118"/>
      <c r="AJ61" s="118"/>
      <c r="AK61" s="118"/>
      <c r="AL61" s="118"/>
      <c r="AM61" s="118"/>
      <c r="AN61" s="117">
        <f t="shared" si="0"/>
        <v>0</v>
      </c>
      <c r="AO61" s="118"/>
      <c r="AP61" s="118"/>
      <c r="AQ61" s="77" t="s">
        <v>78</v>
      </c>
      <c r="AR61" s="74"/>
      <c r="AS61" s="78">
        <v>0</v>
      </c>
      <c r="AT61" s="79">
        <f t="shared" si="1"/>
        <v>0</v>
      </c>
      <c r="AU61" s="80">
        <f>'10 - Přesun MRI'!P81</f>
        <v>0</v>
      </c>
      <c r="AV61" s="79">
        <f>'10 - Přesun MRI'!J30</f>
        <v>0</v>
      </c>
      <c r="AW61" s="79">
        <f>'10 - Přesun MRI'!J31</f>
        <v>0</v>
      </c>
      <c r="AX61" s="79">
        <f>'10 - Přesun MRI'!J32</f>
        <v>0</v>
      </c>
      <c r="AY61" s="79">
        <f>'10 - Přesun MRI'!J33</f>
        <v>0</v>
      </c>
      <c r="AZ61" s="79">
        <f>'10 - Přesun MRI'!F30</f>
        <v>0</v>
      </c>
      <c r="BA61" s="79">
        <f>'10 - Přesun MRI'!F31</f>
        <v>0</v>
      </c>
      <c r="BB61" s="79">
        <f>'10 - Přesun MRI'!F32</f>
        <v>0</v>
      </c>
      <c r="BC61" s="79">
        <f>'10 - Přesun MRI'!F33</f>
        <v>0</v>
      </c>
      <c r="BD61" s="81">
        <f>'10 - Přesun MRI'!F34</f>
        <v>0</v>
      </c>
      <c r="BT61" s="82" t="s">
        <v>79</v>
      </c>
      <c r="BV61" s="82" t="s">
        <v>73</v>
      </c>
      <c r="BW61" s="82" t="s">
        <v>109</v>
      </c>
      <c r="BX61" s="82" t="s">
        <v>7</v>
      </c>
      <c r="CL61" s="82" t="s">
        <v>5</v>
      </c>
      <c r="CM61" s="82" t="s">
        <v>81</v>
      </c>
    </row>
    <row r="62" spans="1:91" s="5" customFormat="1" ht="16.5" customHeight="1">
      <c r="A62" s="73" t="s">
        <v>75</v>
      </c>
      <c r="B62" s="74"/>
      <c r="C62" s="75"/>
      <c r="D62" s="116" t="s">
        <v>110</v>
      </c>
      <c r="E62" s="116"/>
      <c r="F62" s="116"/>
      <c r="G62" s="116"/>
      <c r="H62" s="116"/>
      <c r="I62" s="76"/>
      <c r="J62" s="116" t="s">
        <v>111</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7">
        <f>'VORN - Vedlejší a ostatní...'!J27</f>
        <v>0</v>
      </c>
      <c r="AH62" s="118"/>
      <c r="AI62" s="118"/>
      <c r="AJ62" s="118"/>
      <c r="AK62" s="118"/>
      <c r="AL62" s="118"/>
      <c r="AM62" s="118"/>
      <c r="AN62" s="117">
        <f t="shared" si="0"/>
        <v>0</v>
      </c>
      <c r="AO62" s="118"/>
      <c r="AP62" s="118"/>
      <c r="AQ62" s="77" t="s">
        <v>78</v>
      </c>
      <c r="AR62" s="74"/>
      <c r="AS62" s="83">
        <v>0</v>
      </c>
      <c r="AT62" s="84">
        <f t="shared" si="1"/>
        <v>0</v>
      </c>
      <c r="AU62" s="85">
        <f>'VORN - Vedlejší a ostatní...'!P84</f>
        <v>0</v>
      </c>
      <c r="AV62" s="84">
        <f>'VORN - Vedlejší a ostatní...'!J30</f>
        <v>0</v>
      </c>
      <c r="AW62" s="84">
        <f>'VORN - Vedlejší a ostatní...'!J31</f>
        <v>0</v>
      </c>
      <c r="AX62" s="84">
        <f>'VORN - Vedlejší a ostatní...'!J32</f>
        <v>0</v>
      </c>
      <c r="AY62" s="84">
        <f>'VORN - Vedlejší a ostatní...'!J33</f>
        <v>0</v>
      </c>
      <c r="AZ62" s="84">
        <f>'VORN - Vedlejší a ostatní...'!F30</f>
        <v>0</v>
      </c>
      <c r="BA62" s="84">
        <f>'VORN - Vedlejší a ostatní...'!F31</f>
        <v>0</v>
      </c>
      <c r="BB62" s="84">
        <f>'VORN - Vedlejší a ostatní...'!F32</f>
        <v>0</v>
      </c>
      <c r="BC62" s="84">
        <f>'VORN - Vedlejší a ostatní...'!F33</f>
        <v>0</v>
      </c>
      <c r="BD62" s="86">
        <f>'VORN - Vedlejší a ostatní...'!F34</f>
        <v>0</v>
      </c>
      <c r="BT62" s="82" t="s">
        <v>79</v>
      </c>
      <c r="BV62" s="82" t="s">
        <v>73</v>
      </c>
      <c r="BW62" s="82" t="s">
        <v>112</v>
      </c>
      <c r="BX62" s="82" t="s">
        <v>7</v>
      </c>
      <c r="CL62" s="82" t="s">
        <v>5</v>
      </c>
      <c r="CM62" s="82" t="s">
        <v>81</v>
      </c>
    </row>
    <row r="63" spans="1:91" s="1" customFormat="1" ht="30" customHeight="1">
      <c r="B63" s="31"/>
      <c r="AR63" s="31"/>
    </row>
    <row r="64" spans="1:91" s="1" customFormat="1" ht="6.95" customHeight="1">
      <c r="B64" s="45"/>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31"/>
    </row>
  </sheetData>
  <sheetProtection algorithmName="SHA-512" hashValue="ml8rEjnyMIA0t8cx/krBRF1IeZmeV0a+Q7lmVVtyTOft0NmZZeAliT5nQ0E7hnre+spbkifmmNvX/m62mluYQA==" saltValue="Or8HNcUc3P/RuaWdsAX+9Q==" spinCount="100000" sheet="1" objects="1" scenarios="1" selectLockedCells="1"/>
  <mergeCells count="81">
    <mergeCell ref="AR2:BE2"/>
    <mergeCell ref="AN61:AP61"/>
    <mergeCell ref="AG61:AM61"/>
    <mergeCell ref="AN58:AP58"/>
    <mergeCell ref="AG58:AM58"/>
    <mergeCell ref="AN56:AP56"/>
    <mergeCell ref="AG56:AM56"/>
    <mergeCell ref="AN54:AP54"/>
    <mergeCell ref="AG54:AM54"/>
    <mergeCell ref="AN52:AP52"/>
    <mergeCell ref="AG52:AM52"/>
    <mergeCell ref="L42:AO42"/>
    <mergeCell ref="AN62:AP62"/>
    <mergeCell ref="AG62:AM62"/>
    <mergeCell ref="D62:H62"/>
    <mergeCell ref="J62:AF62"/>
    <mergeCell ref="AG51:AM51"/>
    <mergeCell ref="AN51:AP51"/>
    <mergeCell ref="D60:H60"/>
    <mergeCell ref="AN60:AP60"/>
    <mergeCell ref="AG60:AM60"/>
    <mergeCell ref="J60:AF60"/>
    <mergeCell ref="D61:H61"/>
    <mergeCell ref="J61:AF61"/>
    <mergeCell ref="D58:H58"/>
    <mergeCell ref="J58:AF58"/>
    <mergeCell ref="AN59:AP59"/>
    <mergeCell ref="AG59:AM59"/>
    <mergeCell ref="D59:H59"/>
    <mergeCell ref="J59:AF59"/>
    <mergeCell ref="D56:H56"/>
    <mergeCell ref="J56:AF56"/>
    <mergeCell ref="AN57:AP57"/>
    <mergeCell ref="AG57:AM57"/>
    <mergeCell ref="D57:H57"/>
    <mergeCell ref="J57:AF57"/>
    <mergeCell ref="D54:H54"/>
    <mergeCell ref="J54:AF54"/>
    <mergeCell ref="AN55:AP55"/>
    <mergeCell ref="AG55:AM55"/>
    <mergeCell ref="D55:H55"/>
    <mergeCell ref="J55:AF55"/>
    <mergeCell ref="D52:H52"/>
    <mergeCell ref="J52:AF52"/>
    <mergeCell ref="AN53:AP53"/>
    <mergeCell ref="AG53:AM53"/>
    <mergeCell ref="D53:H53"/>
    <mergeCell ref="J53:AF53"/>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01 - ASŘ'!C2" display="/" xr:uid="{00000000-0004-0000-0000-000002000000}"/>
    <hyperlink ref="A53" location="'02 - ÚT'!C2" display="/" xr:uid="{00000000-0004-0000-0000-000003000000}"/>
    <hyperlink ref="A54" location="'03 - VZT'!C2" display="/" xr:uid="{00000000-0004-0000-0000-000004000000}"/>
    <hyperlink ref="A55" location="'04 - MaR'!C2" display="/" xr:uid="{00000000-0004-0000-0000-000005000000}"/>
    <hyperlink ref="A56" location="'05 - ZTI'!C2" display="/" xr:uid="{00000000-0004-0000-0000-000006000000}"/>
    <hyperlink ref="A57" location="'06 - NN'!C2" display="/" xr:uid="{00000000-0004-0000-0000-000007000000}"/>
    <hyperlink ref="A58" location="'07 - Slaboproud'!C2" display="/" xr:uid="{00000000-0004-0000-0000-000008000000}"/>
    <hyperlink ref="A59" location="'08 - Mediciální plyny'!C2" display="/" xr:uid="{00000000-0004-0000-0000-000009000000}"/>
    <hyperlink ref="A60" location="'10 - NN přípojka'!C2" display="/" xr:uid="{00000000-0004-0000-0000-00000B000000}"/>
    <hyperlink ref="A61" location="'11 - Přesun MRI'!C2" display="/" xr:uid="{00000000-0004-0000-0000-00000C000000}"/>
    <hyperlink ref="A62" location="'VORN - Vedlejší a ostatní...'!C2" display="/" xr:uid="{00000000-0004-0000-0000-00000D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106</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2033</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10 - NN přípojka</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2034</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10 - NN přípojka</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2035</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2035</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2036</v>
      </c>
    </row>
    <row r="82" spans="2:65" s="145" customFormat="1" ht="6.95" customHeight="1">
      <c r="B82" s="173"/>
      <c r="C82" s="174"/>
      <c r="D82" s="174"/>
      <c r="E82" s="174"/>
      <c r="F82" s="174"/>
      <c r="G82" s="174"/>
      <c r="H82" s="174"/>
      <c r="I82" s="174"/>
      <c r="J82" s="174"/>
      <c r="K82" s="174"/>
      <c r="L82" s="146"/>
    </row>
  </sheetData>
  <sheetProtection algorithmName="SHA-512" hashValue="QzH9iImgx03ID4rIITsN7EbDq+bOxmpH8shXoa/SyA9pfnPA6APZDthU9PixedLHXth90xLmsJdBi/JERswGzg==" saltValue="1m7/KH2sch4HuAAgqoDXnw==" spinCount="100000" sheet="1" objects="1" scenarios="1" selectLockedCells="1"/>
  <autoFilter ref="C77:K81" xr:uid="{00000000-0009-0000-0000-00000A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A00-000000000000}"/>
    <hyperlink ref="G1:H1" location="C54" display="2) Rekapitulace" xr:uid="{00000000-0004-0000-0A00-000001000000}"/>
    <hyperlink ref="J1" location="C77" display="3) Soupis prací" xr:uid="{00000000-0004-0000-0A00-000002000000}"/>
    <hyperlink ref="L1:V1" location="'Rekapitulace stavby'!C2" display="Rekapitulace stavby" xr:uid="{00000000-0004-0000-0A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R108"/>
  <sheetViews>
    <sheetView showGridLines="0" workbookViewId="0">
      <pane ySplit="1" topLeftCell="A71" activePane="bottomLeft" state="frozen"/>
      <selection pane="bottomLeft" activeCell="I84" sqref="I84"/>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109</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2037</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ROUND(J81,2)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ROUND(SUM(BE81:BE107), 2)</f>
        <v>0</v>
      </c>
      <c r="G30" s="147"/>
      <c r="H30" s="147"/>
      <c r="I30" s="165">
        <v>0.21</v>
      </c>
      <c r="J30" s="164">
        <f>ROUND(ROUND((SUM(BE81:BE107)), 2)*I30, 2)</f>
        <v>0</v>
      </c>
      <c r="K30" s="148"/>
    </row>
    <row r="31" spans="2:11" s="145" customFormat="1" ht="14.45" customHeight="1">
      <c r="B31" s="146"/>
      <c r="C31" s="147"/>
      <c r="D31" s="147"/>
      <c r="E31" s="163" t="s">
        <v>43</v>
      </c>
      <c r="F31" s="164">
        <f>ROUND(SUM(BF81:BF107), 2)</f>
        <v>0</v>
      </c>
      <c r="G31" s="147"/>
      <c r="H31" s="147"/>
      <c r="I31" s="165">
        <v>0.15</v>
      </c>
      <c r="J31" s="164">
        <f>ROUND(ROUND((SUM(BF81:BF107)), 2)*I31, 2)</f>
        <v>0</v>
      </c>
      <c r="K31" s="148"/>
    </row>
    <row r="32" spans="2:11" s="145" customFormat="1" ht="14.45" hidden="1" customHeight="1">
      <c r="B32" s="146"/>
      <c r="C32" s="147"/>
      <c r="D32" s="147"/>
      <c r="E32" s="163" t="s">
        <v>44</v>
      </c>
      <c r="F32" s="164">
        <f>ROUND(SUM(BG81:BG107), 2)</f>
        <v>0</v>
      </c>
      <c r="G32" s="147"/>
      <c r="H32" s="147"/>
      <c r="I32" s="165">
        <v>0.21</v>
      </c>
      <c r="J32" s="164">
        <v>0</v>
      </c>
      <c r="K32" s="148"/>
    </row>
    <row r="33" spans="2:11" s="145" customFormat="1" ht="14.45" hidden="1" customHeight="1">
      <c r="B33" s="146"/>
      <c r="C33" s="147"/>
      <c r="D33" s="147"/>
      <c r="E33" s="163" t="s">
        <v>45</v>
      </c>
      <c r="F33" s="164">
        <f>ROUND(SUM(BH81:BH107), 2)</f>
        <v>0</v>
      </c>
      <c r="G33" s="147"/>
      <c r="H33" s="147"/>
      <c r="I33" s="165">
        <v>0.15</v>
      </c>
      <c r="J33" s="164">
        <v>0</v>
      </c>
      <c r="K33" s="148"/>
    </row>
    <row r="34" spans="2:11" s="145" customFormat="1" ht="14.45" hidden="1" customHeight="1">
      <c r="B34" s="146"/>
      <c r="C34" s="147"/>
      <c r="D34" s="147"/>
      <c r="E34" s="163" t="s">
        <v>46</v>
      </c>
      <c r="F34" s="164">
        <f>ROUND(SUM(BI81:BI107),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11 - Přesun MRI</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J81</f>
        <v>0</v>
      </c>
      <c r="K56" s="148"/>
      <c r="AU56" s="133" t="s">
        <v>125</v>
      </c>
    </row>
    <row r="57" spans="2:47" s="190" customFormat="1" ht="24.95" customHeight="1">
      <c r="B57" s="184"/>
      <c r="C57" s="185"/>
      <c r="D57" s="186" t="s">
        <v>126</v>
      </c>
      <c r="E57" s="187"/>
      <c r="F57" s="187"/>
      <c r="G57" s="187"/>
      <c r="H57" s="187"/>
      <c r="I57" s="187"/>
      <c r="J57" s="188">
        <f>J82</f>
        <v>0</v>
      </c>
      <c r="K57" s="189"/>
    </row>
    <row r="58" spans="2:47" s="197" customFormat="1" ht="19.899999999999999" customHeight="1">
      <c r="B58" s="191"/>
      <c r="C58" s="192"/>
      <c r="D58" s="193" t="s">
        <v>133</v>
      </c>
      <c r="E58" s="194"/>
      <c r="F58" s="194"/>
      <c r="G58" s="194"/>
      <c r="H58" s="194"/>
      <c r="I58" s="194"/>
      <c r="J58" s="195">
        <f>J83</f>
        <v>0</v>
      </c>
      <c r="K58" s="196"/>
    </row>
    <row r="59" spans="2:47" s="197" customFormat="1" ht="19.899999999999999" customHeight="1">
      <c r="B59" s="191"/>
      <c r="C59" s="192"/>
      <c r="D59" s="193" t="s">
        <v>134</v>
      </c>
      <c r="E59" s="194"/>
      <c r="F59" s="194"/>
      <c r="G59" s="194"/>
      <c r="H59" s="194"/>
      <c r="I59" s="194"/>
      <c r="J59" s="195">
        <f>J92</f>
        <v>0</v>
      </c>
      <c r="K59" s="196"/>
    </row>
    <row r="60" spans="2:47" s="190" customFormat="1" ht="24.95" customHeight="1">
      <c r="B60" s="184"/>
      <c r="C60" s="185"/>
      <c r="D60" s="186" t="s">
        <v>150</v>
      </c>
      <c r="E60" s="187"/>
      <c r="F60" s="187"/>
      <c r="G60" s="187"/>
      <c r="H60" s="187"/>
      <c r="I60" s="187"/>
      <c r="J60" s="188">
        <f>J98</f>
        <v>0</v>
      </c>
      <c r="K60" s="189"/>
    </row>
    <row r="61" spans="2:47" s="197" customFormat="1" ht="19.899999999999999" customHeight="1">
      <c r="B61" s="191"/>
      <c r="C61" s="192"/>
      <c r="D61" s="193" t="s">
        <v>2038</v>
      </c>
      <c r="E61" s="194"/>
      <c r="F61" s="194"/>
      <c r="G61" s="194"/>
      <c r="H61" s="194"/>
      <c r="I61" s="194"/>
      <c r="J61" s="195">
        <f>J99</f>
        <v>0</v>
      </c>
      <c r="K61" s="196"/>
    </row>
    <row r="62" spans="2:47" s="145" customFormat="1" ht="21.75" customHeight="1">
      <c r="B62" s="146"/>
      <c r="C62" s="147"/>
      <c r="D62" s="147"/>
      <c r="E62" s="147"/>
      <c r="F62" s="147"/>
      <c r="G62" s="147"/>
      <c r="H62" s="147"/>
      <c r="I62" s="147"/>
      <c r="J62" s="147"/>
      <c r="K62" s="148"/>
    </row>
    <row r="63" spans="2:47" s="145" customFormat="1" ht="6.95" customHeight="1">
      <c r="B63" s="173"/>
      <c r="C63" s="174"/>
      <c r="D63" s="174"/>
      <c r="E63" s="174"/>
      <c r="F63" s="174"/>
      <c r="G63" s="174"/>
      <c r="H63" s="174"/>
      <c r="I63" s="174"/>
      <c r="J63" s="174"/>
      <c r="K63" s="175"/>
    </row>
    <row r="67" spans="2:20" s="145" customFormat="1" ht="6.95" customHeight="1">
      <c r="B67" s="176"/>
      <c r="C67" s="177"/>
      <c r="D67" s="177"/>
      <c r="E67" s="177"/>
      <c r="F67" s="177"/>
      <c r="G67" s="177"/>
      <c r="H67" s="177"/>
      <c r="I67" s="177"/>
      <c r="J67" s="177"/>
      <c r="K67" s="177"/>
      <c r="L67" s="146"/>
    </row>
    <row r="68" spans="2:20" s="145" customFormat="1" ht="36.950000000000003" customHeight="1">
      <c r="B68" s="146"/>
      <c r="C68" s="198" t="s">
        <v>153</v>
      </c>
      <c r="L68" s="146"/>
    </row>
    <row r="69" spans="2:20" s="145" customFormat="1" ht="6.95" customHeight="1">
      <c r="B69" s="146"/>
      <c r="L69" s="146"/>
    </row>
    <row r="70" spans="2:20" s="145" customFormat="1" ht="14.45" customHeight="1">
      <c r="B70" s="146"/>
      <c r="C70" s="199" t="s">
        <v>19</v>
      </c>
      <c r="L70" s="146"/>
    </row>
    <row r="71" spans="2:20" s="145" customFormat="1" ht="16.5" customHeight="1">
      <c r="B71" s="146"/>
      <c r="E71" s="200" t="str">
        <f>E7</f>
        <v>Pracoviště PET CT v Pardubické nemocnici 125, 530 02 Pardubice</v>
      </c>
      <c r="F71" s="201"/>
      <c r="G71" s="201"/>
      <c r="H71" s="201"/>
      <c r="L71" s="146"/>
    </row>
    <row r="72" spans="2:20" s="145" customFormat="1" ht="14.45" customHeight="1">
      <c r="B72" s="146"/>
      <c r="C72" s="199" t="s">
        <v>119</v>
      </c>
      <c r="L72" s="146"/>
    </row>
    <row r="73" spans="2:20" s="145" customFormat="1" ht="17.25" customHeight="1">
      <c r="B73" s="146"/>
      <c r="E73" s="202" t="str">
        <f>E9</f>
        <v>11 - Přesun MRI</v>
      </c>
      <c r="F73" s="203"/>
      <c r="G73" s="203"/>
      <c r="H73" s="203"/>
      <c r="L73" s="146"/>
    </row>
    <row r="74" spans="2:20" s="145" customFormat="1" ht="6.95" customHeight="1">
      <c r="B74" s="146"/>
      <c r="L74" s="146"/>
    </row>
    <row r="75" spans="2:20" s="145" customFormat="1" ht="18" customHeight="1">
      <c r="B75" s="146"/>
      <c r="C75" s="199" t="s">
        <v>23</v>
      </c>
      <c r="F75" s="204" t="str">
        <f>F12</f>
        <v>Nemocnice Pardubice</v>
      </c>
      <c r="I75" s="199" t="s">
        <v>25</v>
      </c>
      <c r="J75" s="205" t="str">
        <f>IF(J12="","",J12)</f>
        <v>12. 10. 2018</v>
      </c>
      <c r="L75" s="146"/>
    </row>
    <row r="76" spans="2:20" s="145" customFormat="1" ht="6.95" customHeight="1">
      <c r="B76" s="146"/>
      <c r="L76" s="146"/>
    </row>
    <row r="77" spans="2:20" s="145" customFormat="1" ht="15">
      <c r="B77" s="146"/>
      <c r="C77" s="199" t="s">
        <v>27</v>
      </c>
      <c r="F77" s="204" t="str">
        <f>E15</f>
        <v>Pardubický kraj, Komenského náměstí</v>
      </c>
      <c r="I77" s="199" t="s">
        <v>33</v>
      </c>
      <c r="J77" s="204" t="str">
        <f>E21</f>
        <v>JIKA CZ</v>
      </c>
      <c r="L77" s="146"/>
    </row>
    <row r="78" spans="2:20" s="145" customFormat="1" ht="14.45" customHeight="1">
      <c r="B78" s="146"/>
      <c r="C78" s="199" t="s">
        <v>31</v>
      </c>
      <c r="F78" s="204" t="str">
        <f>IF(E18="","",E18)</f>
        <v/>
      </c>
      <c r="L78" s="146"/>
    </row>
    <row r="79" spans="2:20" s="145" customFormat="1" ht="10.35" customHeight="1">
      <c r="B79" s="146"/>
      <c r="L79" s="146"/>
    </row>
    <row r="80" spans="2:20" s="213" customFormat="1" ht="29.25" customHeight="1">
      <c r="B80" s="206"/>
      <c r="C80" s="207" t="s">
        <v>154</v>
      </c>
      <c r="D80" s="208" t="s">
        <v>56</v>
      </c>
      <c r="E80" s="208" t="s">
        <v>52</v>
      </c>
      <c r="F80" s="208" t="s">
        <v>155</v>
      </c>
      <c r="G80" s="208" t="s">
        <v>156</v>
      </c>
      <c r="H80" s="208" t="s">
        <v>157</v>
      </c>
      <c r="I80" s="208" t="s">
        <v>158</v>
      </c>
      <c r="J80" s="208" t="s">
        <v>123</v>
      </c>
      <c r="K80" s="209" t="s">
        <v>159</v>
      </c>
      <c r="L80" s="206"/>
      <c r="M80" s="210" t="s">
        <v>160</v>
      </c>
      <c r="N80" s="211" t="s">
        <v>41</v>
      </c>
      <c r="O80" s="211" t="s">
        <v>161</v>
      </c>
      <c r="P80" s="211" t="s">
        <v>162</v>
      </c>
      <c r="Q80" s="211" t="s">
        <v>163</v>
      </c>
      <c r="R80" s="211" t="s">
        <v>164</v>
      </c>
      <c r="S80" s="211" t="s">
        <v>165</v>
      </c>
      <c r="T80" s="212" t="s">
        <v>166</v>
      </c>
    </row>
    <row r="81" spans="2:65" s="145" customFormat="1" ht="29.25" customHeight="1">
      <c r="B81" s="146"/>
      <c r="C81" s="214" t="s">
        <v>124</v>
      </c>
      <c r="J81" s="215">
        <f>BK81</f>
        <v>0</v>
      </c>
      <c r="L81" s="146"/>
      <c r="M81" s="216"/>
      <c r="N81" s="158"/>
      <c r="O81" s="158"/>
      <c r="P81" s="217">
        <f>P82+P98</f>
        <v>0</v>
      </c>
      <c r="Q81" s="158"/>
      <c r="R81" s="217">
        <f>R82+R98</f>
        <v>2.0590000000000001E-3</v>
      </c>
      <c r="S81" s="158"/>
      <c r="T81" s="218">
        <f>T82+T98</f>
        <v>6.4599999999999991E-2</v>
      </c>
      <c r="AT81" s="133" t="s">
        <v>70</v>
      </c>
      <c r="AU81" s="133" t="s">
        <v>125</v>
      </c>
      <c r="BK81" s="219">
        <f>BK82+BK98</f>
        <v>0</v>
      </c>
    </row>
    <row r="82" spans="2:65" s="221" customFormat="1" ht="37.35" customHeight="1">
      <c r="B82" s="220"/>
      <c r="D82" s="222" t="s">
        <v>70</v>
      </c>
      <c r="E82" s="223" t="s">
        <v>167</v>
      </c>
      <c r="F82" s="223" t="s">
        <v>168</v>
      </c>
      <c r="J82" s="224">
        <f>BK82</f>
        <v>0</v>
      </c>
      <c r="L82" s="220"/>
      <c r="M82" s="225"/>
      <c r="N82" s="226"/>
      <c r="O82" s="226"/>
      <c r="P82" s="227">
        <f>P83+P92</f>
        <v>0</v>
      </c>
      <c r="Q82" s="226"/>
      <c r="R82" s="227">
        <f>R83+R92</f>
        <v>1.8189999999999999E-3</v>
      </c>
      <c r="S82" s="226"/>
      <c r="T82" s="228">
        <f>T83+T92</f>
        <v>6.4599999999999991E-2</v>
      </c>
      <c r="AR82" s="222" t="s">
        <v>79</v>
      </c>
      <c r="AT82" s="229" t="s">
        <v>70</v>
      </c>
      <c r="AU82" s="229" t="s">
        <v>71</v>
      </c>
      <c r="AY82" s="222" t="s">
        <v>169</v>
      </c>
      <c r="BK82" s="230">
        <f>BK83+BK92</f>
        <v>0</v>
      </c>
    </row>
    <row r="83" spans="2:65" s="221" customFormat="1" ht="19.899999999999999" customHeight="1">
      <c r="B83" s="220"/>
      <c r="D83" s="222" t="s">
        <v>70</v>
      </c>
      <c r="E83" s="231" t="s">
        <v>232</v>
      </c>
      <c r="F83" s="231" t="s">
        <v>937</v>
      </c>
      <c r="J83" s="232">
        <f>BK83</f>
        <v>0</v>
      </c>
      <c r="L83" s="220"/>
      <c r="M83" s="225"/>
      <c r="N83" s="226"/>
      <c r="O83" s="226"/>
      <c r="P83" s="227">
        <f>SUM(P84:P91)</f>
        <v>0</v>
      </c>
      <c r="Q83" s="226"/>
      <c r="R83" s="227">
        <f>SUM(R84:R91)</f>
        <v>1.8189999999999999E-3</v>
      </c>
      <c r="S83" s="226"/>
      <c r="T83" s="228">
        <f>SUM(T84:T91)</f>
        <v>6.4599999999999991E-2</v>
      </c>
      <c r="AR83" s="222" t="s">
        <v>79</v>
      </c>
      <c r="AT83" s="229" t="s">
        <v>70</v>
      </c>
      <c r="AU83" s="229" t="s">
        <v>79</v>
      </c>
      <c r="AY83" s="222" t="s">
        <v>169</v>
      </c>
      <c r="BK83" s="230">
        <f>SUM(BK84:BK91)</f>
        <v>0</v>
      </c>
    </row>
    <row r="84" spans="2:65" s="145" customFormat="1" ht="25.5" customHeight="1">
      <c r="B84" s="146"/>
      <c r="C84" s="233" t="s">
        <v>79</v>
      </c>
      <c r="D84" s="233" t="s">
        <v>171</v>
      </c>
      <c r="E84" s="234" t="s">
        <v>2039</v>
      </c>
      <c r="F84" s="235" t="s">
        <v>2040</v>
      </c>
      <c r="G84" s="236" t="s">
        <v>199</v>
      </c>
      <c r="H84" s="237">
        <v>1.7</v>
      </c>
      <c r="I84" s="87"/>
      <c r="J84" s="238">
        <f>ROUND(I84*H84,2)</f>
        <v>0</v>
      </c>
      <c r="K84" s="235" t="s">
        <v>175</v>
      </c>
      <c r="L84" s="146"/>
      <c r="M84" s="239" t="s">
        <v>5</v>
      </c>
      <c r="N84" s="240" t="s">
        <v>42</v>
      </c>
      <c r="O84" s="147"/>
      <c r="P84" s="241">
        <f>O84*H84</f>
        <v>0</v>
      </c>
      <c r="Q84" s="241">
        <v>1.07E-3</v>
      </c>
      <c r="R84" s="241">
        <f>Q84*H84</f>
        <v>1.8189999999999999E-3</v>
      </c>
      <c r="S84" s="241">
        <v>3.7999999999999999E-2</v>
      </c>
      <c r="T84" s="242">
        <f>S84*H84</f>
        <v>6.4599999999999991E-2</v>
      </c>
      <c r="AR84" s="133" t="s">
        <v>176</v>
      </c>
      <c r="AT84" s="133" t="s">
        <v>171</v>
      </c>
      <c r="AU84" s="133" t="s">
        <v>81</v>
      </c>
      <c r="AY84" s="133" t="s">
        <v>169</v>
      </c>
      <c r="BE84" s="243">
        <f>IF(N84="základní",J84,0)</f>
        <v>0</v>
      </c>
      <c r="BF84" s="243">
        <f>IF(N84="snížená",J84,0)</f>
        <v>0</v>
      </c>
      <c r="BG84" s="243">
        <f>IF(N84="zákl. přenesená",J84,0)</f>
        <v>0</v>
      </c>
      <c r="BH84" s="243">
        <f>IF(N84="sníž. přenesená",J84,0)</f>
        <v>0</v>
      </c>
      <c r="BI84" s="243">
        <f>IF(N84="nulová",J84,0)</f>
        <v>0</v>
      </c>
      <c r="BJ84" s="133" t="s">
        <v>79</v>
      </c>
      <c r="BK84" s="243">
        <f>ROUND(I84*H84,2)</f>
        <v>0</v>
      </c>
      <c r="BL84" s="133" t="s">
        <v>176</v>
      </c>
      <c r="BM84" s="133" t="s">
        <v>2041</v>
      </c>
    </row>
    <row r="85" spans="2:65" s="245" customFormat="1">
      <c r="B85" s="244"/>
      <c r="D85" s="246" t="s">
        <v>178</v>
      </c>
      <c r="E85" s="247" t="s">
        <v>5</v>
      </c>
      <c r="F85" s="248" t="s">
        <v>1111</v>
      </c>
      <c r="H85" s="247" t="s">
        <v>5</v>
      </c>
      <c r="L85" s="244"/>
      <c r="M85" s="249"/>
      <c r="N85" s="250"/>
      <c r="O85" s="250"/>
      <c r="P85" s="250"/>
      <c r="Q85" s="250"/>
      <c r="R85" s="250"/>
      <c r="S85" s="250"/>
      <c r="T85" s="251"/>
      <c r="AT85" s="247" t="s">
        <v>178</v>
      </c>
      <c r="AU85" s="247" t="s">
        <v>81</v>
      </c>
      <c r="AV85" s="245" t="s">
        <v>79</v>
      </c>
      <c r="AW85" s="245" t="s">
        <v>35</v>
      </c>
      <c r="AX85" s="245" t="s">
        <v>71</v>
      </c>
      <c r="AY85" s="247" t="s">
        <v>169</v>
      </c>
    </row>
    <row r="86" spans="2:65" s="253" customFormat="1">
      <c r="B86" s="252"/>
      <c r="D86" s="246" t="s">
        <v>178</v>
      </c>
      <c r="E86" s="254" t="s">
        <v>5</v>
      </c>
      <c r="F86" s="255" t="s">
        <v>2042</v>
      </c>
      <c r="H86" s="256">
        <v>1.7</v>
      </c>
      <c r="L86" s="252"/>
      <c r="M86" s="257"/>
      <c r="N86" s="258"/>
      <c r="O86" s="258"/>
      <c r="P86" s="258"/>
      <c r="Q86" s="258"/>
      <c r="R86" s="258"/>
      <c r="S86" s="258"/>
      <c r="T86" s="259"/>
      <c r="AT86" s="254" t="s">
        <v>178</v>
      </c>
      <c r="AU86" s="254" t="s">
        <v>81</v>
      </c>
      <c r="AV86" s="253" t="s">
        <v>81</v>
      </c>
      <c r="AW86" s="253" t="s">
        <v>35</v>
      </c>
      <c r="AX86" s="253" t="s">
        <v>71</v>
      </c>
      <c r="AY86" s="254" t="s">
        <v>169</v>
      </c>
    </row>
    <row r="87" spans="2:65" s="261" customFormat="1">
      <c r="B87" s="260"/>
      <c r="D87" s="246" t="s">
        <v>178</v>
      </c>
      <c r="E87" s="262" t="s">
        <v>5</v>
      </c>
      <c r="F87" s="263" t="s">
        <v>181</v>
      </c>
      <c r="H87" s="264">
        <v>1.7</v>
      </c>
      <c r="L87" s="260"/>
      <c r="M87" s="265"/>
      <c r="N87" s="266"/>
      <c r="O87" s="266"/>
      <c r="P87" s="266"/>
      <c r="Q87" s="266"/>
      <c r="R87" s="266"/>
      <c r="S87" s="266"/>
      <c r="T87" s="267"/>
      <c r="AT87" s="262" t="s">
        <v>178</v>
      </c>
      <c r="AU87" s="262" t="s">
        <v>81</v>
      </c>
      <c r="AV87" s="261" t="s">
        <v>176</v>
      </c>
      <c r="AW87" s="261" t="s">
        <v>35</v>
      </c>
      <c r="AX87" s="261" t="s">
        <v>79</v>
      </c>
      <c r="AY87" s="262" t="s">
        <v>169</v>
      </c>
    </row>
    <row r="88" spans="2:65" s="145" customFormat="1" ht="25.5" customHeight="1">
      <c r="B88" s="146"/>
      <c r="C88" s="233" t="s">
        <v>81</v>
      </c>
      <c r="D88" s="233" t="s">
        <v>171</v>
      </c>
      <c r="E88" s="234" t="s">
        <v>2043</v>
      </c>
      <c r="F88" s="235" t="s">
        <v>2044</v>
      </c>
      <c r="G88" s="236" t="s">
        <v>739</v>
      </c>
      <c r="H88" s="237">
        <v>2</v>
      </c>
      <c r="I88" s="87"/>
      <c r="J88" s="238">
        <f>ROUND(I88*H88,2)</f>
        <v>0</v>
      </c>
      <c r="K88" s="235" t="s">
        <v>5</v>
      </c>
      <c r="L88" s="146"/>
      <c r="M88" s="239" t="s">
        <v>5</v>
      </c>
      <c r="N88" s="240" t="s">
        <v>42</v>
      </c>
      <c r="O88" s="147"/>
      <c r="P88" s="241">
        <f>O88*H88</f>
        <v>0</v>
      </c>
      <c r="Q88" s="241">
        <v>0</v>
      </c>
      <c r="R88" s="241">
        <f>Q88*H88</f>
        <v>0</v>
      </c>
      <c r="S88" s="241">
        <v>0</v>
      </c>
      <c r="T88" s="242">
        <f>S88*H88</f>
        <v>0</v>
      </c>
      <c r="AR88" s="133" t="s">
        <v>176</v>
      </c>
      <c r="AT88" s="133" t="s">
        <v>171</v>
      </c>
      <c r="AU88" s="133" t="s">
        <v>81</v>
      </c>
      <c r="AY88" s="133" t="s">
        <v>169</v>
      </c>
      <c r="BE88" s="243">
        <f>IF(N88="základní",J88,0)</f>
        <v>0</v>
      </c>
      <c r="BF88" s="243">
        <f>IF(N88="snížená",J88,0)</f>
        <v>0</v>
      </c>
      <c r="BG88" s="243">
        <f>IF(N88="zákl. přenesená",J88,0)</f>
        <v>0</v>
      </c>
      <c r="BH88" s="243">
        <f>IF(N88="sníž. přenesená",J88,0)</f>
        <v>0</v>
      </c>
      <c r="BI88" s="243">
        <f>IF(N88="nulová",J88,0)</f>
        <v>0</v>
      </c>
      <c r="BJ88" s="133" t="s">
        <v>79</v>
      </c>
      <c r="BK88" s="243">
        <f>ROUND(I88*H88,2)</f>
        <v>0</v>
      </c>
      <c r="BL88" s="133" t="s">
        <v>176</v>
      </c>
      <c r="BM88" s="133" t="s">
        <v>2045</v>
      </c>
    </row>
    <row r="89" spans="2:65" s="145" customFormat="1" ht="25.5" customHeight="1">
      <c r="B89" s="146"/>
      <c r="C89" s="233" t="s">
        <v>185</v>
      </c>
      <c r="D89" s="233" t="s">
        <v>171</v>
      </c>
      <c r="E89" s="234" t="s">
        <v>2046</v>
      </c>
      <c r="F89" s="235" t="s">
        <v>2047</v>
      </c>
      <c r="G89" s="236" t="s">
        <v>188</v>
      </c>
      <c r="H89" s="237">
        <v>39</v>
      </c>
      <c r="I89" s="87"/>
      <c r="J89" s="238">
        <f>ROUND(I89*H89,2)</f>
        <v>0</v>
      </c>
      <c r="K89" s="235" t="s">
        <v>5</v>
      </c>
      <c r="L89" s="146"/>
      <c r="M89" s="239" t="s">
        <v>5</v>
      </c>
      <c r="N89" s="240" t="s">
        <v>42</v>
      </c>
      <c r="O89" s="147"/>
      <c r="P89" s="241">
        <f>O89*H89</f>
        <v>0</v>
      </c>
      <c r="Q89" s="241">
        <v>0</v>
      </c>
      <c r="R89" s="241">
        <f>Q89*H89</f>
        <v>0</v>
      </c>
      <c r="S89" s="241">
        <v>0</v>
      </c>
      <c r="T89" s="242">
        <f>S89*H89</f>
        <v>0</v>
      </c>
      <c r="AR89" s="133" t="s">
        <v>176</v>
      </c>
      <c r="AT89" s="133" t="s">
        <v>171</v>
      </c>
      <c r="AU89" s="133" t="s">
        <v>81</v>
      </c>
      <c r="AY89" s="133" t="s">
        <v>169</v>
      </c>
      <c r="BE89" s="243">
        <f>IF(N89="základní",J89,0)</f>
        <v>0</v>
      </c>
      <c r="BF89" s="243">
        <f>IF(N89="snížená",J89,0)</f>
        <v>0</v>
      </c>
      <c r="BG89" s="243">
        <f>IF(N89="zákl. přenesená",J89,0)</f>
        <v>0</v>
      </c>
      <c r="BH89" s="243">
        <f>IF(N89="sníž. přenesená",J89,0)</f>
        <v>0</v>
      </c>
      <c r="BI89" s="243">
        <f>IF(N89="nulová",J89,0)</f>
        <v>0</v>
      </c>
      <c r="BJ89" s="133" t="s">
        <v>79</v>
      </c>
      <c r="BK89" s="243">
        <f>ROUND(I89*H89,2)</f>
        <v>0</v>
      </c>
      <c r="BL89" s="133" t="s">
        <v>176</v>
      </c>
      <c r="BM89" s="133" t="s">
        <v>2048</v>
      </c>
    </row>
    <row r="90" spans="2:65" s="145" customFormat="1" ht="16.5" customHeight="1">
      <c r="B90" s="146"/>
      <c r="C90" s="233" t="s">
        <v>176</v>
      </c>
      <c r="D90" s="233" t="s">
        <v>171</v>
      </c>
      <c r="E90" s="234" t="s">
        <v>2049</v>
      </c>
      <c r="F90" s="235" t="s">
        <v>2050</v>
      </c>
      <c r="G90" s="236" t="s">
        <v>739</v>
      </c>
      <c r="H90" s="237">
        <v>1</v>
      </c>
      <c r="I90" s="87"/>
      <c r="J90" s="238">
        <f>ROUND(I90*H90,2)</f>
        <v>0</v>
      </c>
      <c r="K90" s="235" t="s">
        <v>5</v>
      </c>
      <c r="L90" s="146"/>
      <c r="M90" s="239" t="s">
        <v>5</v>
      </c>
      <c r="N90" s="240" t="s">
        <v>42</v>
      </c>
      <c r="O90" s="147"/>
      <c r="P90" s="241">
        <f>O90*H90</f>
        <v>0</v>
      </c>
      <c r="Q90" s="241">
        <v>0</v>
      </c>
      <c r="R90" s="241">
        <f>Q90*H90</f>
        <v>0</v>
      </c>
      <c r="S90" s="241">
        <v>0</v>
      </c>
      <c r="T90" s="242">
        <f>S90*H90</f>
        <v>0</v>
      </c>
      <c r="AR90" s="133" t="s">
        <v>176</v>
      </c>
      <c r="AT90" s="133" t="s">
        <v>171</v>
      </c>
      <c r="AU90" s="133" t="s">
        <v>81</v>
      </c>
      <c r="AY90" s="133" t="s">
        <v>169</v>
      </c>
      <c r="BE90" s="243">
        <f>IF(N90="základní",J90,0)</f>
        <v>0</v>
      </c>
      <c r="BF90" s="243">
        <f>IF(N90="snížená",J90,0)</f>
        <v>0</v>
      </c>
      <c r="BG90" s="243">
        <f>IF(N90="zákl. přenesená",J90,0)</f>
        <v>0</v>
      </c>
      <c r="BH90" s="243">
        <f>IF(N90="sníž. přenesená",J90,0)</f>
        <v>0</v>
      </c>
      <c r="BI90" s="243">
        <f>IF(N90="nulová",J90,0)</f>
        <v>0</v>
      </c>
      <c r="BJ90" s="133" t="s">
        <v>79</v>
      </c>
      <c r="BK90" s="243">
        <f>ROUND(I90*H90,2)</f>
        <v>0</v>
      </c>
      <c r="BL90" s="133" t="s">
        <v>176</v>
      </c>
      <c r="BM90" s="133" t="s">
        <v>2051</v>
      </c>
    </row>
    <row r="91" spans="2:65" s="145" customFormat="1" ht="16.5" customHeight="1">
      <c r="B91" s="146"/>
      <c r="C91" s="233" t="s">
        <v>196</v>
      </c>
      <c r="D91" s="233" t="s">
        <v>171</v>
      </c>
      <c r="E91" s="234" t="s">
        <v>2052</v>
      </c>
      <c r="F91" s="235" t="s">
        <v>2053</v>
      </c>
      <c r="G91" s="236" t="s">
        <v>739</v>
      </c>
      <c r="H91" s="237">
        <v>2</v>
      </c>
      <c r="I91" s="87"/>
      <c r="J91" s="238">
        <f>ROUND(I91*H91,2)</f>
        <v>0</v>
      </c>
      <c r="K91" s="235" t="s">
        <v>5</v>
      </c>
      <c r="L91" s="146"/>
      <c r="M91" s="239" t="s">
        <v>5</v>
      </c>
      <c r="N91" s="240" t="s">
        <v>42</v>
      </c>
      <c r="O91" s="147"/>
      <c r="P91" s="241">
        <f>O91*H91</f>
        <v>0</v>
      </c>
      <c r="Q91" s="241">
        <v>0</v>
      </c>
      <c r="R91" s="241">
        <f>Q91*H91</f>
        <v>0</v>
      </c>
      <c r="S91" s="241">
        <v>0</v>
      </c>
      <c r="T91" s="242">
        <f>S91*H91</f>
        <v>0</v>
      </c>
      <c r="AR91" s="133" t="s">
        <v>176</v>
      </c>
      <c r="AT91" s="133" t="s">
        <v>171</v>
      </c>
      <c r="AU91" s="133" t="s">
        <v>81</v>
      </c>
      <c r="AY91" s="133" t="s">
        <v>169</v>
      </c>
      <c r="BE91" s="243">
        <f>IF(N91="základní",J91,0)</f>
        <v>0</v>
      </c>
      <c r="BF91" s="243">
        <f>IF(N91="snížená",J91,0)</f>
        <v>0</v>
      </c>
      <c r="BG91" s="243">
        <f>IF(N91="zákl. přenesená",J91,0)</f>
        <v>0</v>
      </c>
      <c r="BH91" s="243">
        <f>IF(N91="sníž. přenesená",J91,0)</f>
        <v>0</v>
      </c>
      <c r="BI91" s="243">
        <f>IF(N91="nulová",J91,0)</f>
        <v>0</v>
      </c>
      <c r="BJ91" s="133" t="s">
        <v>79</v>
      </c>
      <c r="BK91" s="243">
        <f>ROUND(I91*H91,2)</f>
        <v>0</v>
      </c>
      <c r="BL91" s="133" t="s">
        <v>176</v>
      </c>
      <c r="BM91" s="133" t="s">
        <v>2054</v>
      </c>
    </row>
    <row r="92" spans="2:65" s="221" customFormat="1" ht="29.85" customHeight="1">
      <c r="B92" s="220"/>
      <c r="D92" s="222" t="s">
        <v>70</v>
      </c>
      <c r="E92" s="231" t="s">
        <v>1123</v>
      </c>
      <c r="F92" s="231" t="s">
        <v>1124</v>
      </c>
      <c r="J92" s="232">
        <f>BK92</f>
        <v>0</v>
      </c>
      <c r="L92" s="220"/>
      <c r="M92" s="225"/>
      <c r="N92" s="226"/>
      <c r="O92" s="226"/>
      <c r="P92" s="227">
        <f>SUM(P93:P97)</f>
        <v>0</v>
      </c>
      <c r="Q92" s="226"/>
      <c r="R92" s="227">
        <f>SUM(R93:R97)</f>
        <v>0</v>
      </c>
      <c r="S92" s="226"/>
      <c r="T92" s="228">
        <f>SUM(T93:T97)</f>
        <v>0</v>
      </c>
      <c r="AR92" s="222" t="s">
        <v>79</v>
      </c>
      <c r="AT92" s="229" t="s">
        <v>70</v>
      </c>
      <c r="AU92" s="229" t="s">
        <v>79</v>
      </c>
      <c r="AY92" s="222" t="s">
        <v>169</v>
      </c>
      <c r="BK92" s="230">
        <f>SUM(BK93:BK97)</f>
        <v>0</v>
      </c>
    </row>
    <row r="93" spans="2:65" s="145" customFormat="1" ht="25.5" customHeight="1">
      <c r="B93" s="146"/>
      <c r="C93" s="233" t="s">
        <v>180</v>
      </c>
      <c r="D93" s="233" t="s">
        <v>171</v>
      </c>
      <c r="E93" s="234" t="s">
        <v>2055</v>
      </c>
      <c r="F93" s="235" t="s">
        <v>2056</v>
      </c>
      <c r="G93" s="236" t="s">
        <v>316</v>
      </c>
      <c r="H93" s="237">
        <v>6.5000000000000002E-2</v>
      </c>
      <c r="I93" s="87"/>
      <c r="J93" s="238">
        <f>ROUND(I93*H93,2)</f>
        <v>0</v>
      </c>
      <c r="K93" s="235" t="s">
        <v>175</v>
      </c>
      <c r="L93" s="146"/>
      <c r="M93" s="239" t="s">
        <v>5</v>
      </c>
      <c r="N93" s="240" t="s">
        <v>42</v>
      </c>
      <c r="O93" s="147"/>
      <c r="P93" s="241">
        <f>O93*H93</f>
        <v>0</v>
      </c>
      <c r="Q93" s="241">
        <v>0</v>
      </c>
      <c r="R93" s="241">
        <f>Q93*H93</f>
        <v>0</v>
      </c>
      <c r="S93" s="241">
        <v>0</v>
      </c>
      <c r="T93" s="242">
        <f>S93*H93</f>
        <v>0</v>
      </c>
      <c r="AR93" s="133" t="s">
        <v>176</v>
      </c>
      <c r="AT93" s="133" t="s">
        <v>171</v>
      </c>
      <c r="AU93" s="133" t="s">
        <v>81</v>
      </c>
      <c r="AY93" s="133" t="s">
        <v>169</v>
      </c>
      <c r="BE93" s="243">
        <f>IF(N93="základní",J93,0)</f>
        <v>0</v>
      </c>
      <c r="BF93" s="243">
        <f>IF(N93="snížená",J93,0)</f>
        <v>0</v>
      </c>
      <c r="BG93" s="243">
        <f>IF(N93="zákl. přenesená",J93,0)</f>
        <v>0</v>
      </c>
      <c r="BH93" s="243">
        <f>IF(N93="sníž. přenesená",J93,0)</f>
        <v>0</v>
      </c>
      <c r="BI93" s="243">
        <f>IF(N93="nulová",J93,0)</f>
        <v>0</v>
      </c>
      <c r="BJ93" s="133" t="s">
        <v>79</v>
      </c>
      <c r="BK93" s="243">
        <f>ROUND(I93*H93,2)</f>
        <v>0</v>
      </c>
      <c r="BL93" s="133" t="s">
        <v>176</v>
      </c>
      <c r="BM93" s="133" t="s">
        <v>2057</v>
      </c>
    </row>
    <row r="94" spans="2:65" s="145" customFormat="1" ht="25.5" customHeight="1">
      <c r="B94" s="146"/>
      <c r="C94" s="233" t="s">
        <v>221</v>
      </c>
      <c r="D94" s="233" t="s">
        <v>171</v>
      </c>
      <c r="E94" s="234" t="s">
        <v>1131</v>
      </c>
      <c r="F94" s="235" t="s">
        <v>1132</v>
      </c>
      <c r="G94" s="236" t="s">
        <v>316</v>
      </c>
      <c r="H94" s="237">
        <v>1.3</v>
      </c>
      <c r="I94" s="87"/>
      <c r="J94" s="238">
        <f>ROUND(I94*H94,2)</f>
        <v>0</v>
      </c>
      <c r="K94" s="235" t="s">
        <v>175</v>
      </c>
      <c r="L94" s="146"/>
      <c r="M94" s="239" t="s">
        <v>5</v>
      </c>
      <c r="N94" s="240" t="s">
        <v>42</v>
      </c>
      <c r="O94" s="147"/>
      <c r="P94" s="241">
        <f>O94*H94</f>
        <v>0</v>
      </c>
      <c r="Q94" s="241">
        <v>0</v>
      </c>
      <c r="R94" s="241">
        <f>Q94*H94</f>
        <v>0</v>
      </c>
      <c r="S94" s="241">
        <v>0</v>
      </c>
      <c r="T94" s="242">
        <f>S94*H94</f>
        <v>0</v>
      </c>
      <c r="AR94" s="133" t="s">
        <v>176</v>
      </c>
      <c r="AT94" s="133" t="s">
        <v>171</v>
      </c>
      <c r="AU94" s="133" t="s">
        <v>81</v>
      </c>
      <c r="AY94" s="133" t="s">
        <v>169</v>
      </c>
      <c r="BE94" s="243">
        <f>IF(N94="základní",J94,0)</f>
        <v>0</v>
      </c>
      <c r="BF94" s="243">
        <f>IF(N94="snížená",J94,0)</f>
        <v>0</v>
      </c>
      <c r="BG94" s="243">
        <f>IF(N94="zákl. přenesená",J94,0)</f>
        <v>0</v>
      </c>
      <c r="BH94" s="243">
        <f>IF(N94="sníž. přenesená",J94,0)</f>
        <v>0</v>
      </c>
      <c r="BI94" s="243">
        <f>IF(N94="nulová",J94,0)</f>
        <v>0</v>
      </c>
      <c r="BJ94" s="133" t="s">
        <v>79</v>
      </c>
      <c r="BK94" s="243">
        <f>ROUND(I94*H94,2)</f>
        <v>0</v>
      </c>
      <c r="BL94" s="133" t="s">
        <v>176</v>
      </c>
      <c r="BM94" s="133" t="s">
        <v>2058</v>
      </c>
    </row>
    <row r="95" spans="2:65" s="253" customFormat="1">
      <c r="B95" s="252"/>
      <c r="D95" s="246" t="s">
        <v>178</v>
      </c>
      <c r="F95" s="255" t="s">
        <v>2059</v>
      </c>
      <c r="H95" s="256">
        <v>1.3</v>
      </c>
      <c r="L95" s="252"/>
      <c r="M95" s="257"/>
      <c r="N95" s="258"/>
      <c r="O95" s="258"/>
      <c r="P95" s="258"/>
      <c r="Q95" s="258"/>
      <c r="R95" s="258"/>
      <c r="S95" s="258"/>
      <c r="T95" s="259"/>
      <c r="AT95" s="254" t="s">
        <v>178</v>
      </c>
      <c r="AU95" s="254" t="s">
        <v>81</v>
      </c>
      <c r="AV95" s="253" t="s">
        <v>81</v>
      </c>
      <c r="AW95" s="253" t="s">
        <v>6</v>
      </c>
      <c r="AX95" s="253" t="s">
        <v>79</v>
      </c>
      <c r="AY95" s="254" t="s">
        <v>169</v>
      </c>
    </row>
    <row r="96" spans="2:65" s="145" customFormat="1" ht="25.5" customHeight="1">
      <c r="B96" s="146"/>
      <c r="C96" s="233" t="s">
        <v>225</v>
      </c>
      <c r="D96" s="233" t="s">
        <v>171</v>
      </c>
      <c r="E96" s="234" t="s">
        <v>1137</v>
      </c>
      <c r="F96" s="235" t="s">
        <v>1138</v>
      </c>
      <c r="G96" s="236" t="s">
        <v>316</v>
      </c>
      <c r="H96" s="237">
        <v>6.5000000000000002E-2</v>
      </c>
      <c r="I96" s="87"/>
      <c r="J96" s="238">
        <f>ROUND(I96*H96,2)</f>
        <v>0</v>
      </c>
      <c r="K96" s="235" t="s">
        <v>175</v>
      </c>
      <c r="L96" s="146"/>
      <c r="M96" s="239" t="s">
        <v>5</v>
      </c>
      <c r="N96" s="240" t="s">
        <v>42</v>
      </c>
      <c r="O96" s="147"/>
      <c r="P96" s="241">
        <f>O96*H96</f>
        <v>0</v>
      </c>
      <c r="Q96" s="241">
        <v>0</v>
      </c>
      <c r="R96" s="241">
        <f>Q96*H96</f>
        <v>0</v>
      </c>
      <c r="S96" s="241">
        <v>0</v>
      </c>
      <c r="T96" s="242">
        <f>S96*H96</f>
        <v>0</v>
      </c>
      <c r="AR96" s="133" t="s">
        <v>176</v>
      </c>
      <c r="AT96" s="133" t="s">
        <v>171</v>
      </c>
      <c r="AU96" s="133" t="s">
        <v>81</v>
      </c>
      <c r="AY96" s="133" t="s">
        <v>169</v>
      </c>
      <c r="BE96" s="243">
        <f>IF(N96="základní",J96,0)</f>
        <v>0</v>
      </c>
      <c r="BF96" s="243">
        <f>IF(N96="snížená",J96,0)</f>
        <v>0</v>
      </c>
      <c r="BG96" s="243">
        <f>IF(N96="zákl. přenesená",J96,0)</f>
        <v>0</v>
      </c>
      <c r="BH96" s="243">
        <f>IF(N96="sníž. přenesená",J96,0)</f>
        <v>0</v>
      </c>
      <c r="BI96" s="243">
        <f>IF(N96="nulová",J96,0)</f>
        <v>0</v>
      </c>
      <c r="BJ96" s="133" t="s">
        <v>79</v>
      </c>
      <c r="BK96" s="243">
        <f>ROUND(I96*H96,2)</f>
        <v>0</v>
      </c>
      <c r="BL96" s="133" t="s">
        <v>176</v>
      </c>
      <c r="BM96" s="133" t="s">
        <v>2060</v>
      </c>
    </row>
    <row r="97" spans="2:65" s="145" customFormat="1" ht="38.25" customHeight="1">
      <c r="B97" s="146"/>
      <c r="C97" s="233" t="s">
        <v>232</v>
      </c>
      <c r="D97" s="233" t="s">
        <v>171</v>
      </c>
      <c r="E97" s="234" t="s">
        <v>2061</v>
      </c>
      <c r="F97" s="235" t="s">
        <v>2062</v>
      </c>
      <c r="G97" s="236" t="s">
        <v>316</v>
      </c>
      <c r="H97" s="237">
        <v>6.5000000000000002E-2</v>
      </c>
      <c r="I97" s="87"/>
      <c r="J97" s="238">
        <f>ROUND(I97*H97,2)</f>
        <v>0</v>
      </c>
      <c r="K97" s="235" t="s">
        <v>175</v>
      </c>
      <c r="L97" s="146"/>
      <c r="M97" s="239" t="s">
        <v>5</v>
      </c>
      <c r="N97" s="240" t="s">
        <v>42</v>
      </c>
      <c r="O97" s="147"/>
      <c r="P97" s="241">
        <f>O97*H97</f>
        <v>0</v>
      </c>
      <c r="Q97" s="241">
        <v>0</v>
      </c>
      <c r="R97" s="241">
        <f>Q97*H97</f>
        <v>0</v>
      </c>
      <c r="S97" s="241">
        <v>0</v>
      </c>
      <c r="T97" s="242">
        <f>S97*H97</f>
        <v>0</v>
      </c>
      <c r="AR97" s="133" t="s">
        <v>176</v>
      </c>
      <c r="AT97" s="133" t="s">
        <v>171</v>
      </c>
      <c r="AU97" s="133" t="s">
        <v>81</v>
      </c>
      <c r="AY97" s="133" t="s">
        <v>169</v>
      </c>
      <c r="BE97" s="243">
        <f>IF(N97="základní",J97,0)</f>
        <v>0</v>
      </c>
      <c r="BF97" s="243">
        <f>IF(N97="snížená",J97,0)</f>
        <v>0</v>
      </c>
      <c r="BG97" s="243">
        <f>IF(N97="zákl. přenesená",J97,0)</f>
        <v>0</v>
      </c>
      <c r="BH97" s="243">
        <f>IF(N97="sníž. přenesená",J97,0)</f>
        <v>0</v>
      </c>
      <c r="BI97" s="243">
        <f>IF(N97="nulová",J97,0)</f>
        <v>0</v>
      </c>
      <c r="BJ97" s="133" t="s">
        <v>79</v>
      </c>
      <c r="BK97" s="243">
        <f>ROUND(I97*H97,2)</f>
        <v>0</v>
      </c>
      <c r="BL97" s="133" t="s">
        <v>176</v>
      </c>
      <c r="BM97" s="133" t="s">
        <v>2063</v>
      </c>
    </row>
    <row r="98" spans="2:65" s="221" customFormat="1" ht="37.35" customHeight="1">
      <c r="B98" s="220"/>
      <c r="D98" s="222" t="s">
        <v>70</v>
      </c>
      <c r="E98" s="223" t="s">
        <v>404</v>
      </c>
      <c r="F98" s="223" t="s">
        <v>1982</v>
      </c>
      <c r="J98" s="224">
        <f>BK98</f>
        <v>0</v>
      </c>
      <c r="L98" s="220"/>
      <c r="M98" s="225"/>
      <c r="N98" s="226"/>
      <c r="O98" s="226"/>
      <c r="P98" s="227">
        <f>P99</f>
        <v>0</v>
      </c>
      <c r="Q98" s="226"/>
      <c r="R98" s="227">
        <f>R99</f>
        <v>2.4000000000000003E-4</v>
      </c>
      <c r="S98" s="226"/>
      <c r="T98" s="228">
        <f>T99</f>
        <v>0</v>
      </c>
      <c r="AR98" s="222" t="s">
        <v>185</v>
      </c>
      <c r="AT98" s="229" t="s">
        <v>70</v>
      </c>
      <c r="AU98" s="229" t="s">
        <v>71</v>
      </c>
      <c r="AY98" s="222" t="s">
        <v>169</v>
      </c>
      <c r="BK98" s="230">
        <f>BK99</f>
        <v>0</v>
      </c>
    </row>
    <row r="99" spans="2:65" s="221" customFormat="1" ht="19.899999999999999" customHeight="1">
      <c r="B99" s="220"/>
      <c r="D99" s="222" t="s">
        <v>70</v>
      </c>
      <c r="E99" s="231" t="s">
        <v>2064</v>
      </c>
      <c r="F99" s="231" t="s">
        <v>2065</v>
      </c>
      <c r="J99" s="232">
        <f>BK99</f>
        <v>0</v>
      </c>
      <c r="L99" s="220"/>
      <c r="M99" s="225"/>
      <c r="N99" s="226"/>
      <c r="O99" s="226"/>
      <c r="P99" s="227">
        <f>SUM(P100:P107)</f>
        <v>0</v>
      </c>
      <c r="Q99" s="226"/>
      <c r="R99" s="227">
        <f>SUM(R100:R107)</f>
        <v>2.4000000000000003E-4</v>
      </c>
      <c r="S99" s="226"/>
      <c r="T99" s="228">
        <f>SUM(T100:T107)</f>
        <v>0</v>
      </c>
      <c r="AR99" s="222" t="s">
        <v>185</v>
      </c>
      <c r="AT99" s="229" t="s">
        <v>70</v>
      </c>
      <c r="AU99" s="229" t="s">
        <v>79</v>
      </c>
      <c r="AY99" s="222" t="s">
        <v>169</v>
      </c>
      <c r="BK99" s="230">
        <f>SUM(BK100:BK107)</f>
        <v>0</v>
      </c>
    </row>
    <row r="100" spans="2:65" s="145" customFormat="1" ht="16.5" customHeight="1">
      <c r="B100" s="146"/>
      <c r="C100" s="233" t="s">
        <v>104</v>
      </c>
      <c r="D100" s="233" t="s">
        <v>171</v>
      </c>
      <c r="E100" s="234" t="s">
        <v>2066</v>
      </c>
      <c r="F100" s="235" t="s">
        <v>2067</v>
      </c>
      <c r="G100" s="236" t="s">
        <v>199</v>
      </c>
      <c r="H100" s="237">
        <v>12</v>
      </c>
      <c r="I100" s="87"/>
      <c r="J100" s="238">
        <f>ROUND(I100*H100,2)</f>
        <v>0</v>
      </c>
      <c r="K100" s="235" t="s">
        <v>5</v>
      </c>
      <c r="L100" s="146"/>
      <c r="M100" s="239" t="s">
        <v>5</v>
      </c>
      <c r="N100" s="240" t="s">
        <v>42</v>
      </c>
      <c r="O100" s="147"/>
      <c r="P100" s="241">
        <f>O100*H100</f>
        <v>0</v>
      </c>
      <c r="Q100" s="241">
        <v>2.0000000000000002E-5</v>
      </c>
      <c r="R100" s="241">
        <f>Q100*H100</f>
        <v>2.4000000000000003E-4</v>
      </c>
      <c r="S100" s="241">
        <v>0</v>
      </c>
      <c r="T100" s="242">
        <f>S100*H100</f>
        <v>0</v>
      </c>
      <c r="AR100" s="133" t="s">
        <v>269</v>
      </c>
      <c r="AT100" s="133" t="s">
        <v>171</v>
      </c>
      <c r="AU100" s="133" t="s">
        <v>81</v>
      </c>
      <c r="AY100" s="133" t="s">
        <v>169</v>
      </c>
      <c r="BE100" s="243">
        <f>IF(N100="základní",J100,0)</f>
        <v>0</v>
      </c>
      <c r="BF100" s="243">
        <f>IF(N100="snížená",J100,0)</f>
        <v>0</v>
      </c>
      <c r="BG100" s="243">
        <f>IF(N100="zákl. přenesená",J100,0)</f>
        <v>0</v>
      </c>
      <c r="BH100" s="243">
        <f>IF(N100="sníž. přenesená",J100,0)</f>
        <v>0</v>
      </c>
      <c r="BI100" s="243">
        <f>IF(N100="nulová",J100,0)</f>
        <v>0</v>
      </c>
      <c r="BJ100" s="133" t="s">
        <v>79</v>
      </c>
      <c r="BK100" s="243">
        <f>ROUND(I100*H100,2)</f>
        <v>0</v>
      </c>
      <c r="BL100" s="133" t="s">
        <v>269</v>
      </c>
      <c r="BM100" s="133" t="s">
        <v>2068</v>
      </c>
    </row>
    <row r="101" spans="2:65" s="253" customFormat="1">
      <c r="B101" s="252"/>
      <c r="D101" s="246" t="s">
        <v>178</v>
      </c>
      <c r="E101" s="254" t="s">
        <v>5</v>
      </c>
      <c r="F101" s="255" t="s">
        <v>2069</v>
      </c>
      <c r="H101" s="256">
        <v>12</v>
      </c>
      <c r="L101" s="252"/>
      <c r="M101" s="257"/>
      <c r="N101" s="258"/>
      <c r="O101" s="258"/>
      <c r="P101" s="258"/>
      <c r="Q101" s="258"/>
      <c r="R101" s="258"/>
      <c r="S101" s="258"/>
      <c r="T101" s="259"/>
      <c r="AT101" s="254" t="s">
        <v>178</v>
      </c>
      <c r="AU101" s="254" t="s">
        <v>81</v>
      </c>
      <c r="AV101" s="253" t="s">
        <v>81</v>
      </c>
      <c r="AW101" s="253" t="s">
        <v>35</v>
      </c>
      <c r="AX101" s="253" t="s">
        <v>71</v>
      </c>
      <c r="AY101" s="254" t="s">
        <v>169</v>
      </c>
    </row>
    <row r="102" spans="2:65" s="261" customFormat="1">
      <c r="B102" s="260"/>
      <c r="D102" s="246" t="s">
        <v>178</v>
      </c>
      <c r="E102" s="262" t="s">
        <v>5</v>
      </c>
      <c r="F102" s="263" t="s">
        <v>181</v>
      </c>
      <c r="H102" s="264">
        <v>12</v>
      </c>
      <c r="L102" s="260"/>
      <c r="M102" s="265"/>
      <c r="N102" s="266"/>
      <c r="O102" s="266"/>
      <c r="P102" s="266"/>
      <c r="Q102" s="266"/>
      <c r="R102" s="266"/>
      <c r="S102" s="266"/>
      <c r="T102" s="267"/>
      <c r="AT102" s="262" t="s">
        <v>178</v>
      </c>
      <c r="AU102" s="262" t="s">
        <v>81</v>
      </c>
      <c r="AV102" s="261" t="s">
        <v>176</v>
      </c>
      <c r="AW102" s="261" t="s">
        <v>35</v>
      </c>
      <c r="AX102" s="261" t="s">
        <v>79</v>
      </c>
      <c r="AY102" s="262" t="s">
        <v>169</v>
      </c>
    </row>
    <row r="103" spans="2:65" s="145" customFormat="1" ht="16.5" customHeight="1">
      <c r="B103" s="146"/>
      <c r="C103" s="233" t="s">
        <v>107</v>
      </c>
      <c r="D103" s="233" t="s">
        <v>171</v>
      </c>
      <c r="E103" s="234" t="s">
        <v>2070</v>
      </c>
      <c r="F103" s="235" t="s">
        <v>2071</v>
      </c>
      <c r="G103" s="236" t="s">
        <v>199</v>
      </c>
      <c r="H103" s="237">
        <v>12</v>
      </c>
      <c r="I103" s="87"/>
      <c r="J103" s="238">
        <f>ROUND(I103*H103,2)</f>
        <v>0</v>
      </c>
      <c r="K103" s="235" t="s">
        <v>175</v>
      </c>
      <c r="L103" s="146"/>
      <c r="M103" s="239" t="s">
        <v>5</v>
      </c>
      <c r="N103" s="240" t="s">
        <v>42</v>
      </c>
      <c r="O103" s="147"/>
      <c r="P103" s="241">
        <f>O103*H103</f>
        <v>0</v>
      </c>
      <c r="Q103" s="241">
        <v>0</v>
      </c>
      <c r="R103" s="241">
        <f>Q103*H103</f>
        <v>0</v>
      </c>
      <c r="S103" s="241">
        <v>0</v>
      </c>
      <c r="T103" s="242">
        <f>S103*H103</f>
        <v>0</v>
      </c>
      <c r="AR103" s="133" t="s">
        <v>269</v>
      </c>
      <c r="AT103" s="133" t="s">
        <v>171</v>
      </c>
      <c r="AU103" s="133" t="s">
        <v>81</v>
      </c>
      <c r="AY103" s="133" t="s">
        <v>169</v>
      </c>
      <c r="BE103" s="243">
        <f>IF(N103="základní",J103,0)</f>
        <v>0</v>
      </c>
      <c r="BF103" s="243">
        <f>IF(N103="snížená",J103,0)</f>
        <v>0</v>
      </c>
      <c r="BG103" s="243">
        <f>IF(N103="zákl. přenesená",J103,0)</f>
        <v>0</v>
      </c>
      <c r="BH103" s="243">
        <f>IF(N103="sníž. přenesená",J103,0)</f>
        <v>0</v>
      </c>
      <c r="BI103" s="243">
        <f>IF(N103="nulová",J103,0)</f>
        <v>0</v>
      </c>
      <c r="BJ103" s="133" t="s">
        <v>79</v>
      </c>
      <c r="BK103" s="243">
        <f>ROUND(I103*H103,2)</f>
        <v>0</v>
      </c>
      <c r="BL103" s="133" t="s">
        <v>269</v>
      </c>
      <c r="BM103" s="133" t="s">
        <v>2072</v>
      </c>
    </row>
    <row r="104" spans="2:65" s="145" customFormat="1" ht="16.5" customHeight="1">
      <c r="B104" s="146"/>
      <c r="C104" s="233" t="s">
        <v>246</v>
      </c>
      <c r="D104" s="233" t="s">
        <v>171</v>
      </c>
      <c r="E104" s="234" t="s">
        <v>2073</v>
      </c>
      <c r="F104" s="235" t="s">
        <v>2074</v>
      </c>
      <c r="G104" s="236" t="s">
        <v>199</v>
      </c>
      <c r="H104" s="237">
        <v>12</v>
      </c>
      <c r="I104" s="87"/>
      <c r="J104" s="238">
        <f>ROUND(I104*H104,2)</f>
        <v>0</v>
      </c>
      <c r="K104" s="235" t="s">
        <v>5</v>
      </c>
      <c r="L104" s="146"/>
      <c r="M104" s="239" t="s">
        <v>5</v>
      </c>
      <c r="N104" s="240" t="s">
        <v>42</v>
      </c>
      <c r="O104" s="147"/>
      <c r="P104" s="241">
        <f>O104*H104</f>
        <v>0</v>
      </c>
      <c r="Q104" s="241">
        <v>0</v>
      </c>
      <c r="R104" s="241">
        <f>Q104*H104</f>
        <v>0</v>
      </c>
      <c r="S104" s="241">
        <v>0</v>
      </c>
      <c r="T104" s="242">
        <f>S104*H104</f>
        <v>0</v>
      </c>
      <c r="AR104" s="133" t="s">
        <v>269</v>
      </c>
      <c r="AT104" s="133" t="s">
        <v>171</v>
      </c>
      <c r="AU104" s="133" t="s">
        <v>81</v>
      </c>
      <c r="AY104" s="133" t="s">
        <v>169</v>
      </c>
      <c r="BE104" s="243">
        <f>IF(N104="základní",J104,0)</f>
        <v>0</v>
      </c>
      <c r="BF104" s="243">
        <f>IF(N104="snížená",J104,0)</f>
        <v>0</v>
      </c>
      <c r="BG104" s="243">
        <f>IF(N104="zákl. přenesená",J104,0)</f>
        <v>0</v>
      </c>
      <c r="BH104" s="243">
        <f>IF(N104="sníž. přenesená",J104,0)</f>
        <v>0</v>
      </c>
      <c r="BI104" s="243">
        <f>IF(N104="nulová",J104,0)</f>
        <v>0</v>
      </c>
      <c r="BJ104" s="133" t="s">
        <v>79</v>
      </c>
      <c r="BK104" s="243">
        <f>ROUND(I104*H104,2)</f>
        <v>0</v>
      </c>
      <c r="BL104" s="133" t="s">
        <v>269</v>
      </c>
      <c r="BM104" s="133" t="s">
        <v>2075</v>
      </c>
    </row>
    <row r="105" spans="2:65" s="145" customFormat="1" ht="16.5" customHeight="1">
      <c r="B105" s="146"/>
      <c r="C105" s="233" t="s">
        <v>253</v>
      </c>
      <c r="D105" s="233" t="s">
        <v>171</v>
      </c>
      <c r="E105" s="234" t="s">
        <v>2076</v>
      </c>
      <c r="F105" s="235" t="s">
        <v>2077</v>
      </c>
      <c r="G105" s="236" t="s">
        <v>174</v>
      </c>
      <c r="H105" s="237">
        <v>2</v>
      </c>
      <c r="I105" s="87"/>
      <c r="J105" s="238">
        <f>ROUND(I105*H105,2)</f>
        <v>0</v>
      </c>
      <c r="K105" s="235" t="s">
        <v>5</v>
      </c>
      <c r="L105" s="146"/>
      <c r="M105" s="239" t="s">
        <v>5</v>
      </c>
      <c r="N105" s="240" t="s">
        <v>42</v>
      </c>
      <c r="O105" s="147"/>
      <c r="P105" s="241">
        <f>O105*H105</f>
        <v>0</v>
      </c>
      <c r="Q105" s="241">
        <v>0</v>
      </c>
      <c r="R105" s="241">
        <f>Q105*H105</f>
        <v>0</v>
      </c>
      <c r="S105" s="241">
        <v>0</v>
      </c>
      <c r="T105" s="242">
        <f>S105*H105</f>
        <v>0</v>
      </c>
      <c r="AR105" s="133" t="s">
        <v>269</v>
      </c>
      <c r="AT105" s="133" t="s">
        <v>171</v>
      </c>
      <c r="AU105" s="133" t="s">
        <v>81</v>
      </c>
      <c r="AY105" s="133" t="s">
        <v>169</v>
      </c>
      <c r="BE105" s="243">
        <f>IF(N105="základní",J105,0)</f>
        <v>0</v>
      </c>
      <c r="BF105" s="243">
        <f>IF(N105="snížená",J105,0)</f>
        <v>0</v>
      </c>
      <c r="BG105" s="243">
        <f>IF(N105="zákl. přenesená",J105,0)</f>
        <v>0</v>
      </c>
      <c r="BH105" s="243">
        <f>IF(N105="sníž. přenesená",J105,0)</f>
        <v>0</v>
      </c>
      <c r="BI105" s="243">
        <f>IF(N105="nulová",J105,0)</f>
        <v>0</v>
      </c>
      <c r="BJ105" s="133" t="s">
        <v>79</v>
      </c>
      <c r="BK105" s="243">
        <f>ROUND(I105*H105,2)</f>
        <v>0</v>
      </c>
      <c r="BL105" s="133" t="s">
        <v>269</v>
      </c>
      <c r="BM105" s="133" t="s">
        <v>2078</v>
      </c>
    </row>
    <row r="106" spans="2:65" s="145" customFormat="1" ht="16.5" customHeight="1">
      <c r="B106" s="146"/>
      <c r="C106" s="233" t="s">
        <v>257</v>
      </c>
      <c r="D106" s="233" t="s">
        <v>171</v>
      </c>
      <c r="E106" s="234" t="s">
        <v>2079</v>
      </c>
      <c r="F106" s="235" t="s">
        <v>2080</v>
      </c>
      <c r="G106" s="236" t="s">
        <v>174</v>
      </c>
      <c r="H106" s="237">
        <v>2</v>
      </c>
      <c r="I106" s="87"/>
      <c r="J106" s="238">
        <f>ROUND(I106*H106,2)</f>
        <v>0</v>
      </c>
      <c r="K106" s="235" t="s">
        <v>5</v>
      </c>
      <c r="L106" s="146"/>
      <c r="M106" s="239" t="s">
        <v>5</v>
      </c>
      <c r="N106" s="240" t="s">
        <v>42</v>
      </c>
      <c r="O106" s="147"/>
      <c r="P106" s="241">
        <f>O106*H106</f>
        <v>0</v>
      </c>
      <c r="Q106" s="241">
        <v>0</v>
      </c>
      <c r="R106" s="241">
        <f>Q106*H106</f>
        <v>0</v>
      </c>
      <c r="S106" s="241">
        <v>0</v>
      </c>
      <c r="T106" s="242">
        <f>S106*H106</f>
        <v>0</v>
      </c>
      <c r="AR106" s="133" t="s">
        <v>269</v>
      </c>
      <c r="AT106" s="133" t="s">
        <v>171</v>
      </c>
      <c r="AU106" s="133" t="s">
        <v>81</v>
      </c>
      <c r="AY106" s="133" t="s">
        <v>169</v>
      </c>
      <c r="BE106" s="243">
        <f>IF(N106="základní",J106,0)</f>
        <v>0</v>
      </c>
      <c r="BF106" s="243">
        <f>IF(N106="snížená",J106,0)</f>
        <v>0</v>
      </c>
      <c r="BG106" s="243">
        <f>IF(N106="zákl. přenesená",J106,0)</f>
        <v>0</v>
      </c>
      <c r="BH106" s="243">
        <f>IF(N106="sníž. přenesená",J106,0)</f>
        <v>0</v>
      </c>
      <c r="BI106" s="243">
        <f>IF(N106="nulová",J106,0)</f>
        <v>0</v>
      </c>
      <c r="BJ106" s="133" t="s">
        <v>79</v>
      </c>
      <c r="BK106" s="243">
        <f>ROUND(I106*H106,2)</f>
        <v>0</v>
      </c>
      <c r="BL106" s="133" t="s">
        <v>269</v>
      </c>
      <c r="BM106" s="133" t="s">
        <v>2081</v>
      </c>
    </row>
    <row r="107" spans="2:65" s="145" customFormat="1" ht="16.5" customHeight="1">
      <c r="B107" s="146"/>
      <c r="C107" s="233" t="s">
        <v>11</v>
      </c>
      <c r="D107" s="233" t="s">
        <v>171</v>
      </c>
      <c r="E107" s="234" t="s">
        <v>2082</v>
      </c>
      <c r="F107" s="235" t="s">
        <v>2083</v>
      </c>
      <c r="G107" s="236" t="s">
        <v>739</v>
      </c>
      <c r="H107" s="237">
        <v>1</v>
      </c>
      <c r="I107" s="87"/>
      <c r="J107" s="238">
        <f>ROUND(I107*H107,2)</f>
        <v>0</v>
      </c>
      <c r="K107" s="235" t="s">
        <v>5</v>
      </c>
      <c r="L107" s="146"/>
      <c r="M107" s="239" t="s">
        <v>5</v>
      </c>
      <c r="N107" s="288" t="s">
        <v>42</v>
      </c>
      <c r="O107" s="289"/>
      <c r="P107" s="290">
        <f>O107*H107</f>
        <v>0</v>
      </c>
      <c r="Q107" s="290">
        <v>0</v>
      </c>
      <c r="R107" s="290">
        <f>Q107*H107</f>
        <v>0</v>
      </c>
      <c r="S107" s="290">
        <v>0</v>
      </c>
      <c r="T107" s="291">
        <f>S107*H107</f>
        <v>0</v>
      </c>
      <c r="AR107" s="133" t="s">
        <v>269</v>
      </c>
      <c r="AT107" s="133" t="s">
        <v>171</v>
      </c>
      <c r="AU107" s="133" t="s">
        <v>81</v>
      </c>
      <c r="AY107" s="133" t="s">
        <v>169</v>
      </c>
      <c r="BE107" s="243">
        <f>IF(N107="základní",J107,0)</f>
        <v>0</v>
      </c>
      <c r="BF107" s="243">
        <f>IF(N107="snížená",J107,0)</f>
        <v>0</v>
      </c>
      <c r="BG107" s="243">
        <f>IF(N107="zákl. přenesená",J107,0)</f>
        <v>0</v>
      </c>
      <c r="BH107" s="243">
        <f>IF(N107="sníž. přenesená",J107,0)</f>
        <v>0</v>
      </c>
      <c r="BI107" s="243">
        <f>IF(N107="nulová",J107,0)</f>
        <v>0</v>
      </c>
      <c r="BJ107" s="133" t="s">
        <v>79</v>
      </c>
      <c r="BK107" s="243">
        <f>ROUND(I107*H107,2)</f>
        <v>0</v>
      </c>
      <c r="BL107" s="133" t="s">
        <v>269</v>
      </c>
      <c r="BM107" s="133" t="s">
        <v>2084</v>
      </c>
    </row>
    <row r="108" spans="2:65" s="145" customFormat="1" ht="6.95" customHeight="1">
      <c r="B108" s="173"/>
      <c r="C108" s="174"/>
      <c r="D108" s="174"/>
      <c r="E108" s="174"/>
      <c r="F108" s="174"/>
      <c r="G108" s="174"/>
      <c r="H108" s="174"/>
      <c r="I108" s="174"/>
      <c r="J108" s="174"/>
      <c r="K108" s="174"/>
      <c r="L108" s="146"/>
    </row>
  </sheetData>
  <sheetProtection algorithmName="SHA-512" hashValue="07F/K+asYGwN3Mb79StMHSWly/mRqIkJ/QivllJM9dpEjk0+iLuqnUIrYQe4//jN23HCX7jssZaO0QEvYRc/mQ==" saltValue="iByF+dp8EaKk0Sr7d93W+g==" spinCount="100000" sheet="1" objects="1" scenarios="1" selectLockedCells="1"/>
  <autoFilter ref="C80:K107" xr:uid="{00000000-0009-0000-0000-00000B000000}"/>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xr:uid="{00000000-0004-0000-0B00-000000000000}"/>
    <hyperlink ref="G1:H1" location="C54" display="2) Rekapitulace" xr:uid="{00000000-0004-0000-0B00-000001000000}"/>
    <hyperlink ref="J1" location="C80" display="3) Soupis prací" xr:uid="{00000000-0004-0000-0B00-000002000000}"/>
    <hyperlink ref="L1:V1" location="'Rekapitulace stavby'!C2" display="Rekapitulace stavby" xr:uid="{00000000-0004-0000-0B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R117"/>
  <sheetViews>
    <sheetView showGridLines="0" workbookViewId="0">
      <pane ySplit="1" topLeftCell="A80" activePane="bottomLeft" state="frozen"/>
      <selection pane="bottomLeft" activeCell="I88" sqref="I88"/>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112</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2085</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ROUND(J84,2)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ROUND(SUM(BE84:BE116), 2)</f>
        <v>0</v>
      </c>
      <c r="G30" s="147"/>
      <c r="H30" s="147"/>
      <c r="I30" s="165">
        <v>0.21</v>
      </c>
      <c r="J30" s="164">
        <f>ROUND(ROUND((SUM(BE84:BE116)), 2)*I30, 2)</f>
        <v>0</v>
      </c>
      <c r="K30" s="148"/>
    </row>
    <row r="31" spans="2:11" s="145" customFormat="1" ht="14.45" customHeight="1">
      <c r="B31" s="146"/>
      <c r="C31" s="147"/>
      <c r="D31" s="147"/>
      <c r="E31" s="163" t="s">
        <v>43</v>
      </c>
      <c r="F31" s="164">
        <f>ROUND(SUM(BF84:BF116), 2)</f>
        <v>0</v>
      </c>
      <c r="G31" s="147"/>
      <c r="H31" s="147"/>
      <c r="I31" s="165">
        <v>0.15</v>
      </c>
      <c r="J31" s="164">
        <f>ROUND(ROUND((SUM(BF84:BF116)), 2)*I31, 2)</f>
        <v>0</v>
      </c>
      <c r="K31" s="148"/>
    </row>
    <row r="32" spans="2:11" s="145" customFormat="1" ht="14.45" hidden="1" customHeight="1">
      <c r="B32" s="146"/>
      <c r="C32" s="147"/>
      <c r="D32" s="147"/>
      <c r="E32" s="163" t="s">
        <v>44</v>
      </c>
      <c r="F32" s="164">
        <f>ROUND(SUM(BG84:BG116), 2)</f>
        <v>0</v>
      </c>
      <c r="G32" s="147"/>
      <c r="H32" s="147"/>
      <c r="I32" s="165">
        <v>0.21</v>
      </c>
      <c r="J32" s="164">
        <v>0</v>
      </c>
      <c r="K32" s="148"/>
    </row>
    <row r="33" spans="2:11" s="145" customFormat="1" ht="14.45" hidden="1" customHeight="1">
      <c r="B33" s="146"/>
      <c r="C33" s="147"/>
      <c r="D33" s="147"/>
      <c r="E33" s="163" t="s">
        <v>45</v>
      </c>
      <c r="F33" s="164">
        <f>ROUND(SUM(BH84:BH116), 2)</f>
        <v>0</v>
      </c>
      <c r="G33" s="147"/>
      <c r="H33" s="147"/>
      <c r="I33" s="165">
        <v>0.15</v>
      </c>
      <c r="J33" s="164">
        <v>0</v>
      </c>
      <c r="K33" s="148"/>
    </row>
    <row r="34" spans="2:11" s="145" customFormat="1" ht="14.45" hidden="1" customHeight="1">
      <c r="B34" s="146"/>
      <c r="C34" s="147"/>
      <c r="D34" s="147"/>
      <c r="E34" s="163" t="s">
        <v>46</v>
      </c>
      <c r="F34" s="164">
        <f>ROUND(SUM(BI84:BI116),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VORN - Vedlejší a ostatní rozpočtové náklady</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J84</f>
        <v>0</v>
      </c>
      <c r="K56" s="148"/>
      <c r="AU56" s="133" t="s">
        <v>125</v>
      </c>
    </row>
    <row r="57" spans="2:47" s="190" customFormat="1" ht="24.95" customHeight="1">
      <c r="B57" s="184"/>
      <c r="C57" s="185"/>
      <c r="D57" s="186" t="s">
        <v>2086</v>
      </c>
      <c r="E57" s="187"/>
      <c r="F57" s="187"/>
      <c r="G57" s="187"/>
      <c r="H57" s="187"/>
      <c r="I57" s="187"/>
      <c r="J57" s="188">
        <f>J85</f>
        <v>0</v>
      </c>
      <c r="K57" s="189"/>
    </row>
    <row r="58" spans="2:47" s="197" customFormat="1" ht="19.899999999999999" customHeight="1">
      <c r="B58" s="191"/>
      <c r="C58" s="192"/>
      <c r="D58" s="193" t="s">
        <v>2087</v>
      </c>
      <c r="E58" s="194"/>
      <c r="F58" s="194"/>
      <c r="G58" s="194"/>
      <c r="H58" s="194"/>
      <c r="I58" s="194"/>
      <c r="J58" s="195">
        <f>J86</f>
        <v>0</v>
      </c>
      <c r="K58" s="196"/>
    </row>
    <row r="59" spans="2:47" s="197" customFormat="1" ht="19.899999999999999" customHeight="1">
      <c r="B59" s="191"/>
      <c r="C59" s="192"/>
      <c r="D59" s="193" t="s">
        <v>2088</v>
      </c>
      <c r="E59" s="194"/>
      <c r="F59" s="194"/>
      <c r="G59" s="194"/>
      <c r="H59" s="194"/>
      <c r="I59" s="194"/>
      <c r="J59" s="195">
        <f>J93</f>
        <v>0</v>
      </c>
      <c r="K59" s="196"/>
    </row>
    <row r="60" spans="2:47" s="197" customFormat="1" ht="19.899999999999999" customHeight="1">
      <c r="B60" s="191"/>
      <c r="C60" s="192"/>
      <c r="D60" s="193" t="s">
        <v>2089</v>
      </c>
      <c r="E60" s="194"/>
      <c r="F60" s="194"/>
      <c r="G60" s="194"/>
      <c r="H60" s="194"/>
      <c r="I60" s="194"/>
      <c r="J60" s="195">
        <f>J105</f>
        <v>0</v>
      </c>
      <c r="K60" s="196"/>
    </row>
    <row r="61" spans="2:47" s="197" customFormat="1" ht="19.899999999999999" customHeight="1">
      <c r="B61" s="191"/>
      <c r="C61" s="192"/>
      <c r="D61" s="193" t="s">
        <v>2090</v>
      </c>
      <c r="E61" s="194"/>
      <c r="F61" s="194"/>
      <c r="G61" s="194"/>
      <c r="H61" s="194"/>
      <c r="I61" s="194"/>
      <c r="J61" s="195">
        <f>J107</f>
        <v>0</v>
      </c>
      <c r="K61" s="196"/>
    </row>
    <row r="62" spans="2:47" s="197" customFormat="1" ht="19.899999999999999" customHeight="1">
      <c r="B62" s="191"/>
      <c r="C62" s="192"/>
      <c r="D62" s="193" t="s">
        <v>2091</v>
      </c>
      <c r="E62" s="194"/>
      <c r="F62" s="194"/>
      <c r="G62" s="194"/>
      <c r="H62" s="194"/>
      <c r="I62" s="194"/>
      <c r="J62" s="195">
        <f>J111</f>
        <v>0</v>
      </c>
      <c r="K62" s="196"/>
    </row>
    <row r="63" spans="2:47" s="197" customFormat="1" ht="19.899999999999999" customHeight="1">
      <c r="B63" s="191"/>
      <c r="C63" s="192"/>
      <c r="D63" s="193" t="s">
        <v>2092</v>
      </c>
      <c r="E63" s="194"/>
      <c r="F63" s="194"/>
      <c r="G63" s="194"/>
      <c r="H63" s="194"/>
      <c r="I63" s="194"/>
      <c r="J63" s="195">
        <f>J113</f>
        <v>0</v>
      </c>
      <c r="K63" s="196"/>
    </row>
    <row r="64" spans="2:47" s="197" customFormat="1" ht="19.899999999999999" customHeight="1">
      <c r="B64" s="191"/>
      <c r="C64" s="192"/>
      <c r="D64" s="193" t="s">
        <v>2093</v>
      </c>
      <c r="E64" s="194"/>
      <c r="F64" s="194"/>
      <c r="G64" s="194"/>
      <c r="H64" s="194"/>
      <c r="I64" s="194"/>
      <c r="J64" s="195">
        <f>J115</f>
        <v>0</v>
      </c>
      <c r="K64" s="196"/>
    </row>
    <row r="65" spans="2:12" s="145" customFormat="1" ht="21.75" customHeight="1">
      <c r="B65" s="146"/>
      <c r="C65" s="147"/>
      <c r="D65" s="147"/>
      <c r="E65" s="147"/>
      <c r="F65" s="147"/>
      <c r="G65" s="147"/>
      <c r="H65" s="147"/>
      <c r="I65" s="147"/>
      <c r="J65" s="147"/>
      <c r="K65" s="148"/>
    </row>
    <row r="66" spans="2:12" s="145" customFormat="1" ht="6.95" customHeight="1">
      <c r="B66" s="173"/>
      <c r="C66" s="174"/>
      <c r="D66" s="174"/>
      <c r="E66" s="174"/>
      <c r="F66" s="174"/>
      <c r="G66" s="174"/>
      <c r="H66" s="174"/>
      <c r="I66" s="174"/>
      <c r="J66" s="174"/>
      <c r="K66" s="175"/>
    </row>
    <row r="70" spans="2:12" s="145" customFormat="1" ht="6.95" customHeight="1">
      <c r="B70" s="176"/>
      <c r="C70" s="177"/>
      <c r="D70" s="177"/>
      <c r="E70" s="177"/>
      <c r="F70" s="177"/>
      <c r="G70" s="177"/>
      <c r="H70" s="177"/>
      <c r="I70" s="177"/>
      <c r="J70" s="177"/>
      <c r="K70" s="177"/>
      <c r="L70" s="146"/>
    </row>
    <row r="71" spans="2:12" s="145" customFormat="1" ht="36.950000000000003" customHeight="1">
      <c r="B71" s="146"/>
      <c r="C71" s="198" t="s">
        <v>153</v>
      </c>
      <c r="L71" s="146"/>
    </row>
    <row r="72" spans="2:12" s="145" customFormat="1" ht="6.95" customHeight="1">
      <c r="B72" s="146"/>
      <c r="L72" s="146"/>
    </row>
    <row r="73" spans="2:12" s="145" customFormat="1" ht="14.45" customHeight="1">
      <c r="B73" s="146"/>
      <c r="C73" s="199" t="s">
        <v>19</v>
      </c>
      <c r="L73" s="146"/>
    </row>
    <row r="74" spans="2:12" s="145" customFormat="1" ht="16.5" customHeight="1">
      <c r="B74" s="146"/>
      <c r="E74" s="200" t="str">
        <f>E7</f>
        <v>Pracoviště PET CT v Pardubické nemocnici 125, 530 02 Pardubice</v>
      </c>
      <c r="F74" s="201"/>
      <c r="G74" s="201"/>
      <c r="H74" s="201"/>
      <c r="L74" s="146"/>
    </row>
    <row r="75" spans="2:12" s="145" customFormat="1" ht="14.45" customHeight="1">
      <c r="B75" s="146"/>
      <c r="C75" s="199" t="s">
        <v>119</v>
      </c>
      <c r="L75" s="146"/>
    </row>
    <row r="76" spans="2:12" s="145" customFormat="1" ht="17.25" customHeight="1">
      <c r="B76" s="146"/>
      <c r="E76" s="202" t="str">
        <f>E9</f>
        <v>VORN - Vedlejší a ostatní rozpočtové náklady</v>
      </c>
      <c r="F76" s="203"/>
      <c r="G76" s="203"/>
      <c r="H76" s="203"/>
      <c r="L76" s="146"/>
    </row>
    <row r="77" spans="2:12" s="145" customFormat="1" ht="6.95" customHeight="1">
      <c r="B77" s="146"/>
      <c r="L77" s="146"/>
    </row>
    <row r="78" spans="2:12" s="145" customFormat="1" ht="18" customHeight="1">
      <c r="B78" s="146"/>
      <c r="C78" s="199" t="s">
        <v>23</v>
      </c>
      <c r="F78" s="204" t="str">
        <f>F12</f>
        <v>Nemocnice Pardubice</v>
      </c>
      <c r="I78" s="199" t="s">
        <v>25</v>
      </c>
      <c r="J78" s="205" t="str">
        <f>IF(J12="","",J12)</f>
        <v>12. 10. 2018</v>
      </c>
      <c r="L78" s="146"/>
    </row>
    <row r="79" spans="2:12" s="145" customFormat="1" ht="6.95" customHeight="1">
      <c r="B79" s="146"/>
      <c r="L79" s="146"/>
    </row>
    <row r="80" spans="2:12" s="145" customFormat="1" ht="15">
      <c r="B80" s="146"/>
      <c r="C80" s="199" t="s">
        <v>27</v>
      </c>
      <c r="F80" s="204" t="str">
        <f>E15</f>
        <v>Pardubický kraj, Komenského náměstí</v>
      </c>
      <c r="I80" s="199" t="s">
        <v>33</v>
      </c>
      <c r="J80" s="204" t="str">
        <f>E21</f>
        <v>JIKA CZ</v>
      </c>
      <c r="L80" s="146"/>
    </row>
    <row r="81" spans="2:65" s="145" customFormat="1" ht="14.45" customHeight="1">
      <c r="B81" s="146"/>
      <c r="C81" s="199" t="s">
        <v>31</v>
      </c>
      <c r="F81" s="204" t="str">
        <f>IF(E18="","",E18)</f>
        <v/>
      </c>
      <c r="L81" s="146"/>
    </row>
    <row r="82" spans="2:65" s="145" customFormat="1" ht="10.35" customHeight="1">
      <c r="B82" s="146"/>
      <c r="L82" s="146"/>
    </row>
    <row r="83" spans="2:65" s="213" customFormat="1" ht="29.25" customHeight="1">
      <c r="B83" s="206"/>
      <c r="C83" s="207" t="s">
        <v>154</v>
      </c>
      <c r="D83" s="208" t="s">
        <v>56</v>
      </c>
      <c r="E83" s="208" t="s">
        <v>52</v>
      </c>
      <c r="F83" s="208" t="s">
        <v>155</v>
      </c>
      <c r="G83" s="208" t="s">
        <v>156</v>
      </c>
      <c r="H83" s="208" t="s">
        <v>157</v>
      </c>
      <c r="I83" s="208" t="s">
        <v>158</v>
      </c>
      <c r="J83" s="208" t="s">
        <v>123</v>
      </c>
      <c r="K83" s="209" t="s">
        <v>159</v>
      </c>
      <c r="L83" s="206"/>
      <c r="M83" s="210" t="s">
        <v>160</v>
      </c>
      <c r="N83" s="211" t="s">
        <v>41</v>
      </c>
      <c r="O83" s="211" t="s">
        <v>161</v>
      </c>
      <c r="P83" s="211" t="s">
        <v>162</v>
      </c>
      <c r="Q83" s="211" t="s">
        <v>163</v>
      </c>
      <c r="R83" s="211" t="s">
        <v>164</v>
      </c>
      <c r="S83" s="211" t="s">
        <v>165</v>
      </c>
      <c r="T83" s="212" t="s">
        <v>166</v>
      </c>
    </row>
    <row r="84" spans="2:65" s="145" customFormat="1" ht="29.25" customHeight="1">
      <c r="B84" s="146"/>
      <c r="C84" s="214" t="s">
        <v>124</v>
      </c>
      <c r="J84" s="215">
        <f>BK84</f>
        <v>0</v>
      </c>
      <c r="L84" s="146"/>
      <c r="M84" s="216"/>
      <c r="N84" s="158"/>
      <c r="O84" s="158"/>
      <c r="P84" s="217">
        <f>P85</f>
        <v>0</v>
      </c>
      <c r="Q84" s="158"/>
      <c r="R84" s="217">
        <f>R85</f>
        <v>0</v>
      </c>
      <c r="S84" s="158"/>
      <c r="T84" s="218">
        <f>T85</f>
        <v>0</v>
      </c>
      <c r="AT84" s="133" t="s">
        <v>70</v>
      </c>
      <c r="AU84" s="133" t="s">
        <v>125</v>
      </c>
      <c r="BK84" s="219">
        <f>BK85</f>
        <v>0</v>
      </c>
    </row>
    <row r="85" spans="2:65" s="221" customFormat="1" ht="37.35" customHeight="1">
      <c r="B85" s="220"/>
      <c r="D85" s="222" t="s">
        <v>70</v>
      </c>
      <c r="E85" s="223" t="s">
        <v>2094</v>
      </c>
      <c r="F85" s="223" t="s">
        <v>2095</v>
      </c>
      <c r="J85" s="224">
        <f>BK85</f>
        <v>0</v>
      </c>
      <c r="L85" s="220"/>
      <c r="M85" s="225"/>
      <c r="N85" s="226"/>
      <c r="O85" s="226"/>
      <c r="P85" s="227">
        <f>P86+P93+P105+P107+P111+P113+P115</f>
        <v>0</v>
      </c>
      <c r="Q85" s="226"/>
      <c r="R85" s="227">
        <f>R86+R93+R105+R107+R111+R113+R115</f>
        <v>0</v>
      </c>
      <c r="S85" s="226"/>
      <c r="T85" s="228">
        <f>T86+T93+T105+T107+T111+T113+T115</f>
        <v>0</v>
      </c>
      <c r="AR85" s="222" t="s">
        <v>196</v>
      </c>
      <c r="AT85" s="229" t="s">
        <v>70</v>
      </c>
      <c r="AU85" s="229" t="s">
        <v>71</v>
      </c>
      <c r="AY85" s="222" t="s">
        <v>169</v>
      </c>
      <c r="BK85" s="230">
        <f>BK86+BK93+BK105+BK107+BK111+BK113+BK115</f>
        <v>0</v>
      </c>
    </row>
    <row r="86" spans="2:65" s="221" customFormat="1" ht="19.899999999999999" customHeight="1">
      <c r="B86" s="220"/>
      <c r="D86" s="222" t="s">
        <v>70</v>
      </c>
      <c r="E86" s="231" t="s">
        <v>2096</v>
      </c>
      <c r="F86" s="231" t="s">
        <v>2097</v>
      </c>
      <c r="J86" s="232">
        <f>BK86</f>
        <v>0</v>
      </c>
      <c r="L86" s="220"/>
      <c r="M86" s="225"/>
      <c r="N86" s="226"/>
      <c r="O86" s="226"/>
      <c r="P86" s="227">
        <f>SUM(P87:P92)</f>
        <v>0</v>
      </c>
      <c r="Q86" s="226"/>
      <c r="R86" s="227">
        <f>SUM(R87:R92)</f>
        <v>0</v>
      </c>
      <c r="S86" s="226"/>
      <c r="T86" s="228">
        <f>SUM(T87:T92)</f>
        <v>0</v>
      </c>
      <c r="AR86" s="222" t="s">
        <v>196</v>
      </c>
      <c r="AT86" s="229" t="s">
        <v>70</v>
      </c>
      <c r="AU86" s="229" t="s">
        <v>79</v>
      </c>
      <c r="AY86" s="222" t="s">
        <v>169</v>
      </c>
      <c r="BK86" s="230">
        <f>SUM(BK87:BK92)</f>
        <v>0</v>
      </c>
    </row>
    <row r="87" spans="2:65" s="145" customFormat="1" ht="16.5" customHeight="1">
      <c r="B87" s="146"/>
      <c r="C87" s="233" t="s">
        <v>79</v>
      </c>
      <c r="D87" s="233" t="s">
        <v>171</v>
      </c>
      <c r="E87" s="234" t="s">
        <v>2098</v>
      </c>
      <c r="F87" s="235" t="s">
        <v>2099</v>
      </c>
      <c r="G87" s="236" t="s">
        <v>2100</v>
      </c>
      <c r="H87" s="237">
        <v>1</v>
      </c>
      <c r="I87" s="87"/>
      <c r="J87" s="238">
        <f t="shared" ref="J87:J92" si="0">ROUND(I87*H87,2)</f>
        <v>0</v>
      </c>
      <c r="K87" s="235" t="s">
        <v>175</v>
      </c>
      <c r="L87" s="146"/>
      <c r="M87" s="239" t="s">
        <v>5</v>
      </c>
      <c r="N87" s="240" t="s">
        <v>42</v>
      </c>
      <c r="O87" s="147"/>
      <c r="P87" s="241">
        <f t="shared" ref="P87:P92" si="1">O87*H87</f>
        <v>0</v>
      </c>
      <c r="Q87" s="241">
        <v>0</v>
      </c>
      <c r="R87" s="241">
        <f t="shared" ref="R87:R92" si="2">Q87*H87</f>
        <v>0</v>
      </c>
      <c r="S87" s="241">
        <v>0</v>
      </c>
      <c r="T87" s="242">
        <f t="shared" ref="T87:T92" si="3">S87*H87</f>
        <v>0</v>
      </c>
      <c r="AR87" s="133" t="s">
        <v>2101</v>
      </c>
      <c r="AT87" s="133" t="s">
        <v>171</v>
      </c>
      <c r="AU87" s="133" t="s">
        <v>81</v>
      </c>
      <c r="AY87" s="133" t="s">
        <v>169</v>
      </c>
      <c r="BE87" s="243">
        <f t="shared" ref="BE87:BE92" si="4">IF(N87="základní",J87,0)</f>
        <v>0</v>
      </c>
      <c r="BF87" s="243">
        <f t="shared" ref="BF87:BF92" si="5">IF(N87="snížená",J87,0)</f>
        <v>0</v>
      </c>
      <c r="BG87" s="243">
        <f t="shared" ref="BG87:BG92" si="6">IF(N87="zákl. přenesená",J87,0)</f>
        <v>0</v>
      </c>
      <c r="BH87" s="243">
        <f t="shared" ref="BH87:BH92" si="7">IF(N87="sníž. přenesená",J87,0)</f>
        <v>0</v>
      </c>
      <c r="BI87" s="243">
        <f t="shared" ref="BI87:BI92" si="8">IF(N87="nulová",J87,0)</f>
        <v>0</v>
      </c>
      <c r="BJ87" s="133" t="s">
        <v>79</v>
      </c>
      <c r="BK87" s="243">
        <f t="shared" ref="BK87:BK92" si="9">ROUND(I87*H87,2)</f>
        <v>0</v>
      </c>
      <c r="BL87" s="133" t="s">
        <v>2101</v>
      </c>
      <c r="BM87" s="133" t="s">
        <v>2102</v>
      </c>
    </row>
    <row r="88" spans="2:65" s="145" customFormat="1" ht="16.5" customHeight="1">
      <c r="B88" s="146"/>
      <c r="C88" s="233" t="s">
        <v>81</v>
      </c>
      <c r="D88" s="233" t="s">
        <v>171</v>
      </c>
      <c r="E88" s="234" t="s">
        <v>2103</v>
      </c>
      <c r="F88" s="235" t="s">
        <v>2104</v>
      </c>
      <c r="G88" s="236" t="s">
        <v>2100</v>
      </c>
      <c r="H88" s="237">
        <v>1</v>
      </c>
      <c r="I88" s="87"/>
      <c r="J88" s="238">
        <f t="shared" si="0"/>
        <v>0</v>
      </c>
      <c r="K88" s="235" t="s">
        <v>175</v>
      </c>
      <c r="L88" s="146"/>
      <c r="M88" s="239" t="s">
        <v>5</v>
      </c>
      <c r="N88" s="240" t="s">
        <v>42</v>
      </c>
      <c r="O88" s="147"/>
      <c r="P88" s="241">
        <f t="shared" si="1"/>
        <v>0</v>
      </c>
      <c r="Q88" s="241">
        <v>0</v>
      </c>
      <c r="R88" s="241">
        <f t="shared" si="2"/>
        <v>0</v>
      </c>
      <c r="S88" s="241">
        <v>0</v>
      </c>
      <c r="T88" s="242">
        <f t="shared" si="3"/>
        <v>0</v>
      </c>
      <c r="AR88" s="133" t="s">
        <v>2101</v>
      </c>
      <c r="AT88" s="133" t="s">
        <v>171</v>
      </c>
      <c r="AU88" s="133" t="s">
        <v>81</v>
      </c>
      <c r="AY88" s="133" t="s">
        <v>169</v>
      </c>
      <c r="BE88" s="243">
        <f t="shared" si="4"/>
        <v>0</v>
      </c>
      <c r="BF88" s="243">
        <f t="shared" si="5"/>
        <v>0</v>
      </c>
      <c r="BG88" s="243">
        <f t="shared" si="6"/>
        <v>0</v>
      </c>
      <c r="BH88" s="243">
        <f t="shared" si="7"/>
        <v>0</v>
      </c>
      <c r="BI88" s="243">
        <f t="shared" si="8"/>
        <v>0</v>
      </c>
      <c r="BJ88" s="133" t="s">
        <v>79</v>
      </c>
      <c r="BK88" s="243">
        <f t="shared" si="9"/>
        <v>0</v>
      </c>
      <c r="BL88" s="133" t="s">
        <v>2101</v>
      </c>
      <c r="BM88" s="133" t="s">
        <v>2105</v>
      </c>
    </row>
    <row r="89" spans="2:65" s="145" customFormat="1" ht="16.5" customHeight="1">
      <c r="B89" s="146"/>
      <c r="C89" s="233" t="s">
        <v>185</v>
      </c>
      <c r="D89" s="233" t="s">
        <v>171</v>
      </c>
      <c r="E89" s="234" t="s">
        <v>2106</v>
      </c>
      <c r="F89" s="235" t="s">
        <v>2107</v>
      </c>
      <c r="G89" s="236" t="s">
        <v>2100</v>
      </c>
      <c r="H89" s="237">
        <v>1</v>
      </c>
      <c r="I89" s="87"/>
      <c r="J89" s="238">
        <f t="shared" si="0"/>
        <v>0</v>
      </c>
      <c r="K89" s="235" t="s">
        <v>175</v>
      </c>
      <c r="L89" s="146"/>
      <c r="M89" s="239" t="s">
        <v>5</v>
      </c>
      <c r="N89" s="240" t="s">
        <v>42</v>
      </c>
      <c r="O89" s="147"/>
      <c r="P89" s="241">
        <f t="shared" si="1"/>
        <v>0</v>
      </c>
      <c r="Q89" s="241">
        <v>0</v>
      </c>
      <c r="R89" s="241">
        <f t="shared" si="2"/>
        <v>0</v>
      </c>
      <c r="S89" s="241">
        <v>0</v>
      </c>
      <c r="T89" s="242">
        <f t="shared" si="3"/>
        <v>0</v>
      </c>
      <c r="AR89" s="133" t="s">
        <v>2101</v>
      </c>
      <c r="AT89" s="133" t="s">
        <v>171</v>
      </c>
      <c r="AU89" s="133" t="s">
        <v>81</v>
      </c>
      <c r="AY89" s="133" t="s">
        <v>169</v>
      </c>
      <c r="BE89" s="243">
        <f t="shared" si="4"/>
        <v>0</v>
      </c>
      <c r="BF89" s="243">
        <f t="shared" si="5"/>
        <v>0</v>
      </c>
      <c r="BG89" s="243">
        <f t="shared" si="6"/>
        <v>0</v>
      </c>
      <c r="BH89" s="243">
        <f t="shared" si="7"/>
        <v>0</v>
      </c>
      <c r="BI89" s="243">
        <f t="shared" si="8"/>
        <v>0</v>
      </c>
      <c r="BJ89" s="133" t="s">
        <v>79</v>
      </c>
      <c r="BK89" s="243">
        <f t="shared" si="9"/>
        <v>0</v>
      </c>
      <c r="BL89" s="133" t="s">
        <v>2101</v>
      </c>
      <c r="BM89" s="133" t="s">
        <v>2108</v>
      </c>
    </row>
    <row r="90" spans="2:65" s="145" customFormat="1" ht="16.5" customHeight="1">
      <c r="B90" s="146"/>
      <c r="C90" s="233" t="s">
        <v>176</v>
      </c>
      <c r="D90" s="233" t="s">
        <v>171</v>
      </c>
      <c r="E90" s="234" t="s">
        <v>2109</v>
      </c>
      <c r="F90" s="235" t="s">
        <v>2110</v>
      </c>
      <c r="G90" s="236" t="s">
        <v>2100</v>
      </c>
      <c r="H90" s="237">
        <v>1</v>
      </c>
      <c r="I90" s="87"/>
      <c r="J90" s="238">
        <f t="shared" si="0"/>
        <v>0</v>
      </c>
      <c r="K90" s="235" t="s">
        <v>5</v>
      </c>
      <c r="L90" s="146"/>
      <c r="M90" s="239" t="s">
        <v>5</v>
      </c>
      <c r="N90" s="240" t="s">
        <v>42</v>
      </c>
      <c r="O90" s="147"/>
      <c r="P90" s="241">
        <f t="shared" si="1"/>
        <v>0</v>
      </c>
      <c r="Q90" s="241">
        <v>0</v>
      </c>
      <c r="R90" s="241">
        <f t="shared" si="2"/>
        <v>0</v>
      </c>
      <c r="S90" s="241">
        <v>0</v>
      </c>
      <c r="T90" s="242">
        <f t="shared" si="3"/>
        <v>0</v>
      </c>
      <c r="AR90" s="133" t="s">
        <v>2101</v>
      </c>
      <c r="AT90" s="133" t="s">
        <v>171</v>
      </c>
      <c r="AU90" s="133" t="s">
        <v>81</v>
      </c>
      <c r="AY90" s="133" t="s">
        <v>169</v>
      </c>
      <c r="BE90" s="243">
        <f t="shared" si="4"/>
        <v>0</v>
      </c>
      <c r="BF90" s="243">
        <f t="shared" si="5"/>
        <v>0</v>
      </c>
      <c r="BG90" s="243">
        <f t="shared" si="6"/>
        <v>0</v>
      </c>
      <c r="BH90" s="243">
        <f t="shared" si="7"/>
        <v>0</v>
      </c>
      <c r="BI90" s="243">
        <f t="shared" si="8"/>
        <v>0</v>
      </c>
      <c r="BJ90" s="133" t="s">
        <v>79</v>
      </c>
      <c r="BK90" s="243">
        <f t="shared" si="9"/>
        <v>0</v>
      </c>
      <c r="BL90" s="133" t="s">
        <v>2101</v>
      </c>
      <c r="BM90" s="133" t="s">
        <v>2111</v>
      </c>
    </row>
    <row r="91" spans="2:65" s="145" customFormat="1" ht="16.5" customHeight="1">
      <c r="B91" s="146"/>
      <c r="C91" s="233" t="s">
        <v>196</v>
      </c>
      <c r="D91" s="233" t="s">
        <v>171</v>
      </c>
      <c r="E91" s="234" t="s">
        <v>2112</v>
      </c>
      <c r="F91" s="235" t="s">
        <v>2113</v>
      </c>
      <c r="G91" s="236" t="s">
        <v>2100</v>
      </c>
      <c r="H91" s="237">
        <v>1</v>
      </c>
      <c r="I91" s="87"/>
      <c r="J91" s="238">
        <f t="shared" si="0"/>
        <v>0</v>
      </c>
      <c r="K91" s="235" t="s">
        <v>5</v>
      </c>
      <c r="L91" s="146"/>
      <c r="M91" s="239" t="s">
        <v>5</v>
      </c>
      <c r="N91" s="240" t="s">
        <v>42</v>
      </c>
      <c r="O91" s="147"/>
      <c r="P91" s="241">
        <f t="shared" si="1"/>
        <v>0</v>
      </c>
      <c r="Q91" s="241">
        <v>0</v>
      </c>
      <c r="R91" s="241">
        <f t="shared" si="2"/>
        <v>0</v>
      </c>
      <c r="S91" s="241">
        <v>0</v>
      </c>
      <c r="T91" s="242">
        <f t="shared" si="3"/>
        <v>0</v>
      </c>
      <c r="AR91" s="133" t="s">
        <v>2101</v>
      </c>
      <c r="AT91" s="133" t="s">
        <v>171</v>
      </c>
      <c r="AU91" s="133" t="s">
        <v>81</v>
      </c>
      <c r="AY91" s="133" t="s">
        <v>169</v>
      </c>
      <c r="BE91" s="243">
        <f t="shared" si="4"/>
        <v>0</v>
      </c>
      <c r="BF91" s="243">
        <f t="shared" si="5"/>
        <v>0</v>
      </c>
      <c r="BG91" s="243">
        <f t="shared" si="6"/>
        <v>0</v>
      </c>
      <c r="BH91" s="243">
        <f t="shared" si="7"/>
        <v>0</v>
      </c>
      <c r="BI91" s="243">
        <f t="shared" si="8"/>
        <v>0</v>
      </c>
      <c r="BJ91" s="133" t="s">
        <v>79</v>
      </c>
      <c r="BK91" s="243">
        <f t="shared" si="9"/>
        <v>0</v>
      </c>
      <c r="BL91" s="133" t="s">
        <v>2101</v>
      </c>
      <c r="BM91" s="133" t="s">
        <v>2114</v>
      </c>
    </row>
    <row r="92" spans="2:65" s="145" customFormat="1" ht="16.5" customHeight="1">
      <c r="B92" s="146"/>
      <c r="C92" s="233" t="s">
        <v>180</v>
      </c>
      <c r="D92" s="233" t="s">
        <v>171</v>
      </c>
      <c r="E92" s="234" t="s">
        <v>2115</v>
      </c>
      <c r="F92" s="235" t="s">
        <v>2116</v>
      </c>
      <c r="G92" s="236" t="s">
        <v>2100</v>
      </c>
      <c r="H92" s="237">
        <v>1</v>
      </c>
      <c r="I92" s="87"/>
      <c r="J92" s="238">
        <f t="shared" si="0"/>
        <v>0</v>
      </c>
      <c r="K92" s="235" t="s">
        <v>5</v>
      </c>
      <c r="L92" s="146"/>
      <c r="M92" s="239" t="s">
        <v>5</v>
      </c>
      <c r="N92" s="240" t="s">
        <v>42</v>
      </c>
      <c r="O92" s="147"/>
      <c r="P92" s="241">
        <f t="shared" si="1"/>
        <v>0</v>
      </c>
      <c r="Q92" s="241">
        <v>0</v>
      </c>
      <c r="R92" s="241">
        <f t="shared" si="2"/>
        <v>0</v>
      </c>
      <c r="S92" s="241">
        <v>0</v>
      </c>
      <c r="T92" s="242">
        <f t="shared" si="3"/>
        <v>0</v>
      </c>
      <c r="AR92" s="133" t="s">
        <v>2101</v>
      </c>
      <c r="AT92" s="133" t="s">
        <v>171</v>
      </c>
      <c r="AU92" s="133" t="s">
        <v>81</v>
      </c>
      <c r="AY92" s="133" t="s">
        <v>169</v>
      </c>
      <c r="BE92" s="243">
        <f t="shared" si="4"/>
        <v>0</v>
      </c>
      <c r="BF92" s="243">
        <f t="shared" si="5"/>
        <v>0</v>
      </c>
      <c r="BG92" s="243">
        <f t="shared" si="6"/>
        <v>0</v>
      </c>
      <c r="BH92" s="243">
        <f t="shared" si="7"/>
        <v>0</v>
      </c>
      <c r="BI92" s="243">
        <f t="shared" si="8"/>
        <v>0</v>
      </c>
      <c r="BJ92" s="133" t="s">
        <v>79</v>
      </c>
      <c r="BK92" s="243">
        <f t="shared" si="9"/>
        <v>0</v>
      </c>
      <c r="BL92" s="133" t="s">
        <v>2101</v>
      </c>
      <c r="BM92" s="133" t="s">
        <v>2117</v>
      </c>
    </row>
    <row r="93" spans="2:65" s="221" customFormat="1" ht="29.85" customHeight="1">
      <c r="B93" s="220"/>
      <c r="D93" s="222" t="s">
        <v>70</v>
      </c>
      <c r="E93" s="231" t="s">
        <v>2118</v>
      </c>
      <c r="F93" s="231" t="s">
        <v>2119</v>
      </c>
      <c r="J93" s="232">
        <f>BK93</f>
        <v>0</v>
      </c>
      <c r="L93" s="220"/>
      <c r="M93" s="225"/>
      <c r="N93" s="226"/>
      <c r="O93" s="226"/>
      <c r="P93" s="227">
        <f>SUM(P94:P104)</f>
        <v>0</v>
      </c>
      <c r="Q93" s="226"/>
      <c r="R93" s="227">
        <f>SUM(R94:R104)</f>
        <v>0</v>
      </c>
      <c r="S93" s="226"/>
      <c r="T93" s="228">
        <f>SUM(T94:T104)</f>
        <v>0</v>
      </c>
      <c r="AR93" s="222" t="s">
        <v>196</v>
      </c>
      <c r="AT93" s="229" t="s">
        <v>70</v>
      </c>
      <c r="AU93" s="229" t="s">
        <v>79</v>
      </c>
      <c r="AY93" s="222" t="s">
        <v>169</v>
      </c>
      <c r="BK93" s="230">
        <f>SUM(BK94:BK104)</f>
        <v>0</v>
      </c>
    </row>
    <row r="94" spans="2:65" s="145" customFormat="1" ht="16.5" customHeight="1">
      <c r="B94" s="146"/>
      <c r="C94" s="233" t="s">
        <v>221</v>
      </c>
      <c r="D94" s="233" t="s">
        <v>171</v>
      </c>
      <c r="E94" s="234" t="s">
        <v>2120</v>
      </c>
      <c r="F94" s="235" t="s">
        <v>2121</v>
      </c>
      <c r="G94" s="236" t="s">
        <v>2100</v>
      </c>
      <c r="H94" s="237">
        <v>1</v>
      </c>
      <c r="I94" s="87"/>
      <c r="J94" s="238">
        <f t="shared" ref="J94:J104" si="10">ROUND(I94*H94,2)</f>
        <v>0</v>
      </c>
      <c r="K94" s="235" t="s">
        <v>175</v>
      </c>
      <c r="L94" s="146"/>
      <c r="M94" s="239" t="s">
        <v>5</v>
      </c>
      <c r="N94" s="240" t="s">
        <v>42</v>
      </c>
      <c r="O94" s="147"/>
      <c r="P94" s="241">
        <f t="shared" ref="P94:P104" si="11">O94*H94</f>
        <v>0</v>
      </c>
      <c r="Q94" s="241">
        <v>0</v>
      </c>
      <c r="R94" s="241">
        <f t="shared" ref="R94:R104" si="12">Q94*H94</f>
        <v>0</v>
      </c>
      <c r="S94" s="241">
        <v>0</v>
      </c>
      <c r="T94" s="242">
        <f t="shared" ref="T94:T104" si="13">S94*H94</f>
        <v>0</v>
      </c>
      <c r="AR94" s="133" t="s">
        <v>2101</v>
      </c>
      <c r="AT94" s="133" t="s">
        <v>171</v>
      </c>
      <c r="AU94" s="133" t="s">
        <v>81</v>
      </c>
      <c r="AY94" s="133" t="s">
        <v>169</v>
      </c>
      <c r="BE94" s="243">
        <f t="shared" ref="BE94:BE104" si="14">IF(N94="základní",J94,0)</f>
        <v>0</v>
      </c>
      <c r="BF94" s="243">
        <f t="shared" ref="BF94:BF104" si="15">IF(N94="snížená",J94,0)</f>
        <v>0</v>
      </c>
      <c r="BG94" s="243">
        <f t="shared" ref="BG94:BG104" si="16">IF(N94="zákl. přenesená",J94,0)</f>
        <v>0</v>
      </c>
      <c r="BH94" s="243">
        <f t="shared" ref="BH94:BH104" si="17">IF(N94="sníž. přenesená",J94,0)</f>
        <v>0</v>
      </c>
      <c r="BI94" s="243">
        <f t="shared" ref="BI94:BI104" si="18">IF(N94="nulová",J94,0)</f>
        <v>0</v>
      </c>
      <c r="BJ94" s="133" t="s">
        <v>79</v>
      </c>
      <c r="BK94" s="243">
        <f t="shared" ref="BK94:BK104" si="19">ROUND(I94*H94,2)</f>
        <v>0</v>
      </c>
      <c r="BL94" s="133" t="s">
        <v>2101</v>
      </c>
      <c r="BM94" s="133" t="s">
        <v>2122</v>
      </c>
    </row>
    <row r="95" spans="2:65" s="145" customFormat="1" ht="16.5" customHeight="1">
      <c r="B95" s="146"/>
      <c r="C95" s="233" t="s">
        <v>225</v>
      </c>
      <c r="D95" s="233" t="s">
        <v>171</v>
      </c>
      <c r="E95" s="234" t="s">
        <v>2123</v>
      </c>
      <c r="F95" s="235" t="s">
        <v>2124</v>
      </c>
      <c r="G95" s="236" t="s">
        <v>2100</v>
      </c>
      <c r="H95" s="237">
        <v>1</v>
      </c>
      <c r="I95" s="87"/>
      <c r="J95" s="238">
        <f t="shared" si="10"/>
        <v>0</v>
      </c>
      <c r="K95" s="235" t="s">
        <v>2125</v>
      </c>
      <c r="L95" s="146"/>
      <c r="M95" s="239" t="s">
        <v>5</v>
      </c>
      <c r="N95" s="240" t="s">
        <v>42</v>
      </c>
      <c r="O95" s="147"/>
      <c r="P95" s="241">
        <f t="shared" si="11"/>
        <v>0</v>
      </c>
      <c r="Q95" s="241">
        <v>0</v>
      </c>
      <c r="R95" s="241">
        <f t="shared" si="12"/>
        <v>0</v>
      </c>
      <c r="S95" s="241">
        <v>0</v>
      </c>
      <c r="T95" s="242">
        <f t="shared" si="13"/>
        <v>0</v>
      </c>
      <c r="AR95" s="133" t="s">
        <v>2101</v>
      </c>
      <c r="AT95" s="133" t="s">
        <v>171</v>
      </c>
      <c r="AU95" s="133" t="s">
        <v>81</v>
      </c>
      <c r="AY95" s="133" t="s">
        <v>169</v>
      </c>
      <c r="BE95" s="243">
        <f t="shared" si="14"/>
        <v>0</v>
      </c>
      <c r="BF95" s="243">
        <f t="shared" si="15"/>
        <v>0</v>
      </c>
      <c r="BG95" s="243">
        <f t="shared" si="16"/>
        <v>0</v>
      </c>
      <c r="BH95" s="243">
        <f t="shared" si="17"/>
        <v>0</v>
      </c>
      <c r="BI95" s="243">
        <f t="shared" si="18"/>
        <v>0</v>
      </c>
      <c r="BJ95" s="133" t="s">
        <v>79</v>
      </c>
      <c r="BK95" s="243">
        <f t="shared" si="19"/>
        <v>0</v>
      </c>
      <c r="BL95" s="133" t="s">
        <v>2101</v>
      </c>
      <c r="BM95" s="133" t="s">
        <v>2126</v>
      </c>
    </row>
    <row r="96" spans="2:65" s="145" customFormat="1" ht="16.5" customHeight="1">
      <c r="B96" s="146"/>
      <c r="C96" s="233" t="s">
        <v>232</v>
      </c>
      <c r="D96" s="233" t="s">
        <v>171</v>
      </c>
      <c r="E96" s="234" t="s">
        <v>2127</v>
      </c>
      <c r="F96" s="235" t="s">
        <v>2128</v>
      </c>
      <c r="G96" s="236" t="s">
        <v>2100</v>
      </c>
      <c r="H96" s="237">
        <v>1</v>
      </c>
      <c r="I96" s="87"/>
      <c r="J96" s="238">
        <f t="shared" si="10"/>
        <v>0</v>
      </c>
      <c r="K96" s="235" t="s">
        <v>2125</v>
      </c>
      <c r="L96" s="146"/>
      <c r="M96" s="239" t="s">
        <v>5</v>
      </c>
      <c r="N96" s="240" t="s">
        <v>42</v>
      </c>
      <c r="O96" s="147"/>
      <c r="P96" s="241">
        <f t="shared" si="11"/>
        <v>0</v>
      </c>
      <c r="Q96" s="241">
        <v>0</v>
      </c>
      <c r="R96" s="241">
        <f t="shared" si="12"/>
        <v>0</v>
      </c>
      <c r="S96" s="241">
        <v>0</v>
      </c>
      <c r="T96" s="242">
        <f t="shared" si="13"/>
        <v>0</v>
      </c>
      <c r="AR96" s="133" t="s">
        <v>2101</v>
      </c>
      <c r="AT96" s="133" t="s">
        <v>171</v>
      </c>
      <c r="AU96" s="133" t="s">
        <v>81</v>
      </c>
      <c r="AY96" s="133" t="s">
        <v>169</v>
      </c>
      <c r="BE96" s="243">
        <f t="shared" si="14"/>
        <v>0</v>
      </c>
      <c r="BF96" s="243">
        <f t="shared" si="15"/>
        <v>0</v>
      </c>
      <c r="BG96" s="243">
        <f t="shared" si="16"/>
        <v>0</v>
      </c>
      <c r="BH96" s="243">
        <f t="shared" si="17"/>
        <v>0</v>
      </c>
      <c r="BI96" s="243">
        <f t="shared" si="18"/>
        <v>0</v>
      </c>
      <c r="BJ96" s="133" t="s">
        <v>79</v>
      </c>
      <c r="BK96" s="243">
        <f t="shared" si="19"/>
        <v>0</v>
      </c>
      <c r="BL96" s="133" t="s">
        <v>2101</v>
      </c>
      <c r="BM96" s="133" t="s">
        <v>2129</v>
      </c>
    </row>
    <row r="97" spans="2:65" s="145" customFormat="1" ht="16.5" customHeight="1">
      <c r="B97" s="146"/>
      <c r="C97" s="233" t="s">
        <v>104</v>
      </c>
      <c r="D97" s="233" t="s">
        <v>171</v>
      </c>
      <c r="E97" s="234" t="s">
        <v>2130</v>
      </c>
      <c r="F97" s="235" t="s">
        <v>2131</v>
      </c>
      <c r="G97" s="236" t="s">
        <v>2100</v>
      </c>
      <c r="H97" s="237">
        <v>1</v>
      </c>
      <c r="I97" s="87"/>
      <c r="J97" s="238">
        <f t="shared" si="10"/>
        <v>0</v>
      </c>
      <c r="K97" s="235" t="s">
        <v>175</v>
      </c>
      <c r="L97" s="146"/>
      <c r="M97" s="239" t="s">
        <v>5</v>
      </c>
      <c r="N97" s="240" t="s">
        <v>42</v>
      </c>
      <c r="O97" s="147"/>
      <c r="P97" s="241">
        <f t="shared" si="11"/>
        <v>0</v>
      </c>
      <c r="Q97" s="241">
        <v>0</v>
      </c>
      <c r="R97" s="241">
        <f t="shared" si="12"/>
        <v>0</v>
      </c>
      <c r="S97" s="241">
        <v>0</v>
      </c>
      <c r="T97" s="242">
        <f t="shared" si="13"/>
        <v>0</v>
      </c>
      <c r="AR97" s="133" t="s">
        <v>2101</v>
      </c>
      <c r="AT97" s="133" t="s">
        <v>171</v>
      </c>
      <c r="AU97" s="133" t="s">
        <v>81</v>
      </c>
      <c r="AY97" s="133" t="s">
        <v>169</v>
      </c>
      <c r="BE97" s="243">
        <f t="shared" si="14"/>
        <v>0</v>
      </c>
      <c r="BF97" s="243">
        <f t="shared" si="15"/>
        <v>0</v>
      </c>
      <c r="BG97" s="243">
        <f t="shared" si="16"/>
        <v>0</v>
      </c>
      <c r="BH97" s="243">
        <f t="shared" si="17"/>
        <v>0</v>
      </c>
      <c r="BI97" s="243">
        <f t="shared" si="18"/>
        <v>0</v>
      </c>
      <c r="BJ97" s="133" t="s">
        <v>79</v>
      </c>
      <c r="BK97" s="243">
        <f t="shared" si="19"/>
        <v>0</v>
      </c>
      <c r="BL97" s="133" t="s">
        <v>2101</v>
      </c>
      <c r="BM97" s="133" t="s">
        <v>2132</v>
      </c>
    </row>
    <row r="98" spans="2:65" s="145" customFormat="1" ht="16.5" customHeight="1">
      <c r="B98" s="146"/>
      <c r="C98" s="233" t="s">
        <v>107</v>
      </c>
      <c r="D98" s="233" t="s">
        <v>171</v>
      </c>
      <c r="E98" s="234" t="s">
        <v>2133</v>
      </c>
      <c r="F98" s="235" t="s">
        <v>2134</v>
      </c>
      <c r="G98" s="236" t="s">
        <v>2100</v>
      </c>
      <c r="H98" s="237">
        <v>1</v>
      </c>
      <c r="I98" s="87"/>
      <c r="J98" s="238">
        <f t="shared" si="10"/>
        <v>0</v>
      </c>
      <c r="K98" s="235" t="s">
        <v>175</v>
      </c>
      <c r="L98" s="146"/>
      <c r="M98" s="239" t="s">
        <v>5</v>
      </c>
      <c r="N98" s="240" t="s">
        <v>42</v>
      </c>
      <c r="O98" s="147"/>
      <c r="P98" s="241">
        <f t="shared" si="11"/>
        <v>0</v>
      </c>
      <c r="Q98" s="241">
        <v>0</v>
      </c>
      <c r="R98" s="241">
        <f t="shared" si="12"/>
        <v>0</v>
      </c>
      <c r="S98" s="241">
        <v>0</v>
      </c>
      <c r="T98" s="242">
        <f t="shared" si="13"/>
        <v>0</v>
      </c>
      <c r="AR98" s="133" t="s">
        <v>2101</v>
      </c>
      <c r="AT98" s="133" t="s">
        <v>171</v>
      </c>
      <c r="AU98" s="133" t="s">
        <v>81</v>
      </c>
      <c r="AY98" s="133" t="s">
        <v>169</v>
      </c>
      <c r="BE98" s="243">
        <f t="shared" si="14"/>
        <v>0</v>
      </c>
      <c r="BF98" s="243">
        <f t="shared" si="15"/>
        <v>0</v>
      </c>
      <c r="BG98" s="243">
        <f t="shared" si="16"/>
        <v>0</v>
      </c>
      <c r="BH98" s="243">
        <f t="shared" si="17"/>
        <v>0</v>
      </c>
      <c r="BI98" s="243">
        <f t="shared" si="18"/>
        <v>0</v>
      </c>
      <c r="BJ98" s="133" t="s">
        <v>79</v>
      </c>
      <c r="BK98" s="243">
        <f t="shared" si="19"/>
        <v>0</v>
      </c>
      <c r="BL98" s="133" t="s">
        <v>2101</v>
      </c>
      <c r="BM98" s="133" t="s">
        <v>2135</v>
      </c>
    </row>
    <row r="99" spans="2:65" s="145" customFormat="1" ht="16.5" customHeight="1">
      <c r="B99" s="146"/>
      <c r="C99" s="233" t="s">
        <v>246</v>
      </c>
      <c r="D99" s="233" t="s">
        <v>171</v>
      </c>
      <c r="E99" s="234" t="s">
        <v>2136</v>
      </c>
      <c r="F99" s="235" t="s">
        <v>2137</v>
      </c>
      <c r="G99" s="236" t="s">
        <v>2100</v>
      </c>
      <c r="H99" s="237">
        <v>1</v>
      </c>
      <c r="I99" s="87"/>
      <c r="J99" s="238">
        <f t="shared" si="10"/>
        <v>0</v>
      </c>
      <c r="K99" s="235" t="s">
        <v>175</v>
      </c>
      <c r="L99" s="146"/>
      <c r="M99" s="239" t="s">
        <v>5</v>
      </c>
      <c r="N99" s="240" t="s">
        <v>42</v>
      </c>
      <c r="O99" s="147"/>
      <c r="P99" s="241">
        <f t="shared" si="11"/>
        <v>0</v>
      </c>
      <c r="Q99" s="241">
        <v>0</v>
      </c>
      <c r="R99" s="241">
        <f t="shared" si="12"/>
        <v>0</v>
      </c>
      <c r="S99" s="241">
        <v>0</v>
      </c>
      <c r="T99" s="242">
        <f t="shared" si="13"/>
        <v>0</v>
      </c>
      <c r="AR99" s="133" t="s">
        <v>2101</v>
      </c>
      <c r="AT99" s="133" t="s">
        <v>171</v>
      </c>
      <c r="AU99" s="133" t="s">
        <v>81</v>
      </c>
      <c r="AY99" s="133" t="s">
        <v>169</v>
      </c>
      <c r="BE99" s="243">
        <f t="shared" si="14"/>
        <v>0</v>
      </c>
      <c r="BF99" s="243">
        <f t="shared" si="15"/>
        <v>0</v>
      </c>
      <c r="BG99" s="243">
        <f t="shared" si="16"/>
        <v>0</v>
      </c>
      <c r="BH99" s="243">
        <f t="shared" si="17"/>
        <v>0</v>
      </c>
      <c r="BI99" s="243">
        <f t="shared" si="18"/>
        <v>0</v>
      </c>
      <c r="BJ99" s="133" t="s">
        <v>79</v>
      </c>
      <c r="BK99" s="243">
        <f t="shared" si="19"/>
        <v>0</v>
      </c>
      <c r="BL99" s="133" t="s">
        <v>2101</v>
      </c>
      <c r="BM99" s="133" t="s">
        <v>2138</v>
      </c>
    </row>
    <row r="100" spans="2:65" s="145" customFormat="1" ht="16.5" customHeight="1">
      <c r="B100" s="146"/>
      <c r="C100" s="233" t="s">
        <v>253</v>
      </c>
      <c r="D100" s="233" t="s">
        <v>171</v>
      </c>
      <c r="E100" s="234" t="s">
        <v>2139</v>
      </c>
      <c r="F100" s="235" t="s">
        <v>2140</v>
      </c>
      <c r="G100" s="236" t="s">
        <v>2100</v>
      </c>
      <c r="H100" s="237">
        <v>1</v>
      </c>
      <c r="I100" s="87"/>
      <c r="J100" s="238">
        <f t="shared" si="10"/>
        <v>0</v>
      </c>
      <c r="K100" s="235" t="s">
        <v>175</v>
      </c>
      <c r="L100" s="146"/>
      <c r="M100" s="239" t="s">
        <v>5</v>
      </c>
      <c r="N100" s="240" t="s">
        <v>42</v>
      </c>
      <c r="O100" s="147"/>
      <c r="P100" s="241">
        <f t="shared" si="11"/>
        <v>0</v>
      </c>
      <c r="Q100" s="241">
        <v>0</v>
      </c>
      <c r="R100" s="241">
        <f t="shared" si="12"/>
        <v>0</v>
      </c>
      <c r="S100" s="241">
        <v>0</v>
      </c>
      <c r="T100" s="242">
        <f t="shared" si="13"/>
        <v>0</v>
      </c>
      <c r="AR100" s="133" t="s">
        <v>2101</v>
      </c>
      <c r="AT100" s="133" t="s">
        <v>171</v>
      </c>
      <c r="AU100" s="133" t="s">
        <v>81</v>
      </c>
      <c r="AY100" s="133" t="s">
        <v>169</v>
      </c>
      <c r="BE100" s="243">
        <f t="shared" si="14"/>
        <v>0</v>
      </c>
      <c r="BF100" s="243">
        <f t="shared" si="15"/>
        <v>0</v>
      </c>
      <c r="BG100" s="243">
        <f t="shared" si="16"/>
        <v>0</v>
      </c>
      <c r="BH100" s="243">
        <f t="shared" si="17"/>
        <v>0</v>
      </c>
      <c r="BI100" s="243">
        <f t="shared" si="18"/>
        <v>0</v>
      </c>
      <c r="BJ100" s="133" t="s">
        <v>79</v>
      </c>
      <c r="BK100" s="243">
        <f t="shared" si="19"/>
        <v>0</v>
      </c>
      <c r="BL100" s="133" t="s">
        <v>2101</v>
      </c>
      <c r="BM100" s="133" t="s">
        <v>2141</v>
      </c>
    </row>
    <row r="101" spans="2:65" s="145" customFormat="1" ht="16.5" customHeight="1">
      <c r="B101" s="146"/>
      <c r="C101" s="233" t="s">
        <v>257</v>
      </c>
      <c r="D101" s="233" t="s">
        <v>171</v>
      </c>
      <c r="E101" s="234" t="s">
        <v>2142</v>
      </c>
      <c r="F101" s="235" t="s">
        <v>2143</v>
      </c>
      <c r="G101" s="236" t="s">
        <v>2100</v>
      </c>
      <c r="H101" s="237">
        <v>1</v>
      </c>
      <c r="I101" s="87"/>
      <c r="J101" s="238">
        <f t="shared" si="10"/>
        <v>0</v>
      </c>
      <c r="K101" s="235" t="s">
        <v>175</v>
      </c>
      <c r="L101" s="146"/>
      <c r="M101" s="239" t="s">
        <v>5</v>
      </c>
      <c r="N101" s="240" t="s">
        <v>42</v>
      </c>
      <c r="O101" s="147"/>
      <c r="P101" s="241">
        <f t="shared" si="11"/>
        <v>0</v>
      </c>
      <c r="Q101" s="241">
        <v>0</v>
      </c>
      <c r="R101" s="241">
        <f t="shared" si="12"/>
        <v>0</v>
      </c>
      <c r="S101" s="241">
        <v>0</v>
      </c>
      <c r="T101" s="242">
        <f t="shared" si="13"/>
        <v>0</v>
      </c>
      <c r="AR101" s="133" t="s">
        <v>2101</v>
      </c>
      <c r="AT101" s="133" t="s">
        <v>171</v>
      </c>
      <c r="AU101" s="133" t="s">
        <v>81</v>
      </c>
      <c r="AY101" s="133" t="s">
        <v>169</v>
      </c>
      <c r="BE101" s="243">
        <f t="shared" si="14"/>
        <v>0</v>
      </c>
      <c r="BF101" s="243">
        <f t="shared" si="15"/>
        <v>0</v>
      </c>
      <c r="BG101" s="243">
        <f t="shared" si="16"/>
        <v>0</v>
      </c>
      <c r="BH101" s="243">
        <f t="shared" si="17"/>
        <v>0</v>
      </c>
      <c r="BI101" s="243">
        <f t="shared" si="18"/>
        <v>0</v>
      </c>
      <c r="BJ101" s="133" t="s">
        <v>79</v>
      </c>
      <c r="BK101" s="243">
        <f t="shared" si="19"/>
        <v>0</v>
      </c>
      <c r="BL101" s="133" t="s">
        <v>2101</v>
      </c>
      <c r="BM101" s="133" t="s">
        <v>2144</v>
      </c>
    </row>
    <row r="102" spans="2:65" s="145" customFormat="1" ht="16.5" customHeight="1">
      <c r="B102" s="146"/>
      <c r="C102" s="233" t="s">
        <v>11</v>
      </c>
      <c r="D102" s="233" t="s">
        <v>171</v>
      </c>
      <c r="E102" s="234" t="s">
        <v>2145</v>
      </c>
      <c r="F102" s="235" t="s">
        <v>2146</v>
      </c>
      <c r="G102" s="236" t="s">
        <v>2100</v>
      </c>
      <c r="H102" s="237">
        <v>1</v>
      </c>
      <c r="I102" s="87"/>
      <c r="J102" s="238">
        <f t="shared" si="10"/>
        <v>0</v>
      </c>
      <c r="K102" s="235" t="s">
        <v>175</v>
      </c>
      <c r="L102" s="146"/>
      <c r="M102" s="239" t="s">
        <v>5</v>
      </c>
      <c r="N102" s="240" t="s">
        <v>42</v>
      </c>
      <c r="O102" s="147"/>
      <c r="P102" s="241">
        <f t="shared" si="11"/>
        <v>0</v>
      </c>
      <c r="Q102" s="241">
        <v>0</v>
      </c>
      <c r="R102" s="241">
        <f t="shared" si="12"/>
        <v>0</v>
      </c>
      <c r="S102" s="241">
        <v>0</v>
      </c>
      <c r="T102" s="242">
        <f t="shared" si="13"/>
        <v>0</v>
      </c>
      <c r="AR102" s="133" t="s">
        <v>2101</v>
      </c>
      <c r="AT102" s="133" t="s">
        <v>171</v>
      </c>
      <c r="AU102" s="133" t="s">
        <v>81</v>
      </c>
      <c r="AY102" s="133" t="s">
        <v>169</v>
      </c>
      <c r="BE102" s="243">
        <f t="shared" si="14"/>
        <v>0</v>
      </c>
      <c r="BF102" s="243">
        <f t="shared" si="15"/>
        <v>0</v>
      </c>
      <c r="BG102" s="243">
        <f t="shared" si="16"/>
        <v>0</v>
      </c>
      <c r="BH102" s="243">
        <f t="shared" si="17"/>
        <v>0</v>
      </c>
      <c r="BI102" s="243">
        <f t="shared" si="18"/>
        <v>0</v>
      </c>
      <c r="BJ102" s="133" t="s">
        <v>79</v>
      </c>
      <c r="BK102" s="243">
        <f t="shared" si="19"/>
        <v>0</v>
      </c>
      <c r="BL102" s="133" t="s">
        <v>2101</v>
      </c>
      <c r="BM102" s="133" t="s">
        <v>2147</v>
      </c>
    </row>
    <row r="103" spans="2:65" s="145" customFormat="1" ht="16.5" customHeight="1">
      <c r="B103" s="146"/>
      <c r="C103" s="233" t="s">
        <v>266</v>
      </c>
      <c r="D103" s="233" t="s">
        <v>171</v>
      </c>
      <c r="E103" s="234" t="s">
        <v>2148</v>
      </c>
      <c r="F103" s="235" t="s">
        <v>2149</v>
      </c>
      <c r="G103" s="236" t="s">
        <v>2100</v>
      </c>
      <c r="H103" s="237">
        <v>1</v>
      </c>
      <c r="I103" s="87"/>
      <c r="J103" s="238">
        <f t="shared" si="10"/>
        <v>0</v>
      </c>
      <c r="K103" s="235" t="s">
        <v>2125</v>
      </c>
      <c r="L103" s="146"/>
      <c r="M103" s="239" t="s">
        <v>5</v>
      </c>
      <c r="N103" s="240" t="s">
        <v>42</v>
      </c>
      <c r="O103" s="147"/>
      <c r="P103" s="241">
        <f t="shared" si="11"/>
        <v>0</v>
      </c>
      <c r="Q103" s="241">
        <v>0</v>
      </c>
      <c r="R103" s="241">
        <f t="shared" si="12"/>
        <v>0</v>
      </c>
      <c r="S103" s="241">
        <v>0</v>
      </c>
      <c r="T103" s="242">
        <f t="shared" si="13"/>
        <v>0</v>
      </c>
      <c r="AR103" s="133" t="s">
        <v>2101</v>
      </c>
      <c r="AT103" s="133" t="s">
        <v>171</v>
      </c>
      <c r="AU103" s="133" t="s">
        <v>81</v>
      </c>
      <c r="AY103" s="133" t="s">
        <v>169</v>
      </c>
      <c r="BE103" s="243">
        <f t="shared" si="14"/>
        <v>0</v>
      </c>
      <c r="BF103" s="243">
        <f t="shared" si="15"/>
        <v>0</v>
      </c>
      <c r="BG103" s="243">
        <f t="shared" si="16"/>
        <v>0</v>
      </c>
      <c r="BH103" s="243">
        <f t="shared" si="17"/>
        <v>0</v>
      </c>
      <c r="BI103" s="243">
        <f t="shared" si="18"/>
        <v>0</v>
      </c>
      <c r="BJ103" s="133" t="s">
        <v>79</v>
      </c>
      <c r="BK103" s="243">
        <f t="shared" si="19"/>
        <v>0</v>
      </c>
      <c r="BL103" s="133" t="s">
        <v>2101</v>
      </c>
      <c r="BM103" s="133" t="s">
        <v>2150</v>
      </c>
    </row>
    <row r="104" spans="2:65" s="145" customFormat="1" ht="16.5" customHeight="1">
      <c r="B104" s="146"/>
      <c r="C104" s="233" t="s">
        <v>274</v>
      </c>
      <c r="D104" s="233" t="s">
        <v>171</v>
      </c>
      <c r="E104" s="234" t="s">
        <v>2151</v>
      </c>
      <c r="F104" s="235" t="s">
        <v>2152</v>
      </c>
      <c r="G104" s="236" t="s">
        <v>2100</v>
      </c>
      <c r="H104" s="237">
        <v>1</v>
      </c>
      <c r="I104" s="87"/>
      <c r="J104" s="238">
        <f t="shared" si="10"/>
        <v>0</v>
      </c>
      <c r="K104" s="235" t="s">
        <v>175</v>
      </c>
      <c r="L104" s="146"/>
      <c r="M104" s="239" t="s">
        <v>5</v>
      </c>
      <c r="N104" s="240" t="s">
        <v>42</v>
      </c>
      <c r="O104" s="147"/>
      <c r="P104" s="241">
        <f t="shared" si="11"/>
        <v>0</v>
      </c>
      <c r="Q104" s="241">
        <v>0</v>
      </c>
      <c r="R104" s="241">
        <f t="shared" si="12"/>
        <v>0</v>
      </c>
      <c r="S104" s="241">
        <v>0</v>
      </c>
      <c r="T104" s="242">
        <f t="shared" si="13"/>
        <v>0</v>
      </c>
      <c r="AR104" s="133" t="s">
        <v>2101</v>
      </c>
      <c r="AT104" s="133" t="s">
        <v>171</v>
      </c>
      <c r="AU104" s="133" t="s">
        <v>81</v>
      </c>
      <c r="AY104" s="133" t="s">
        <v>169</v>
      </c>
      <c r="BE104" s="243">
        <f t="shared" si="14"/>
        <v>0</v>
      </c>
      <c r="BF104" s="243">
        <f t="shared" si="15"/>
        <v>0</v>
      </c>
      <c r="BG104" s="243">
        <f t="shared" si="16"/>
        <v>0</v>
      </c>
      <c r="BH104" s="243">
        <f t="shared" si="17"/>
        <v>0</v>
      </c>
      <c r="BI104" s="243">
        <f t="shared" si="18"/>
        <v>0</v>
      </c>
      <c r="BJ104" s="133" t="s">
        <v>79</v>
      </c>
      <c r="BK104" s="243">
        <f t="shared" si="19"/>
        <v>0</v>
      </c>
      <c r="BL104" s="133" t="s">
        <v>2101</v>
      </c>
      <c r="BM104" s="133" t="s">
        <v>2153</v>
      </c>
    </row>
    <row r="105" spans="2:65" s="221" customFormat="1" ht="29.85" customHeight="1">
      <c r="B105" s="220"/>
      <c r="D105" s="222" t="s">
        <v>70</v>
      </c>
      <c r="E105" s="231" t="s">
        <v>2154</v>
      </c>
      <c r="F105" s="231" t="s">
        <v>2155</v>
      </c>
      <c r="J105" s="232">
        <f>BK105</f>
        <v>0</v>
      </c>
      <c r="L105" s="220"/>
      <c r="M105" s="225"/>
      <c r="N105" s="226"/>
      <c r="O105" s="226"/>
      <c r="P105" s="227">
        <f>P106</f>
        <v>0</v>
      </c>
      <c r="Q105" s="226"/>
      <c r="R105" s="227">
        <f>R106</f>
        <v>0</v>
      </c>
      <c r="S105" s="226"/>
      <c r="T105" s="228">
        <f>T106</f>
        <v>0</v>
      </c>
      <c r="AR105" s="222" t="s">
        <v>196</v>
      </c>
      <c r="AT105" s="229" t="s">
        <v>70</v>
      </c>
      <c r="AU105" s="229" t="s">
        <v>79</v>
      </c>
      <c r="AY105" s="222" t="s">
        <v>169</v>
      </c>
      <c r="BK105" s="230">
        <f>BK106</f>
        <v>0</v>
      </c>
    </row>
    <row r="106" spans="2:65" s="145" customFormat="1" ht="16.5" customHeight="1">
      <c r="B106" s="146"/>
      <c r="C106" s="233" t="s">
        <v>278</v>
      </c>
      <c r="D106" s="233" t="s">
        <v>171</v>
      </c>
      <c r="E106" s="234" t="s">
        <v>2156</v>
      </c>
      <c r="F106" s="235" t="s">
        <v>2157</v>
      </c>
      <c r="G106" s="236" t="s">
        <v>2100</v>
      </c>
      <c r="H106" s="237">
        <v>1</v>
      </c>
      <c r="I106" s="87"/>
      <c r="J106" s="238">
        <f>ROUND(I106*H106,2)</f>
        <v>0</v>
      </c>
      <c r="K106" s="235" t="s">
        <v>175</v>
      </c>
      <c r="L106" s="146"/>
      <c r="M106" s="239" t="s">
        <v>5</v>
      </c>
      <c r="N106" s="240" t="s">
        <v>42</v>
      </c>
      <c r="O106" s="147"/>
      <c r="P106" s="241">
        <f>O106*H106</f>
        <v>0</v>
      </c>
      <c r="Q106" s="241">
        <v>0</v>
      </c>
      <c r="R106" s="241">
        <f>Q106*H106</f>
        <v>0</v>
      </c>
      <c r="S106" s="241">
        <v>0</v>
      </c>
      <c r="T106" s="242">
        <f>S106*H106</f>
        <v>0</v>
      </c>
      <c r="AR106" s="133" t="s">
        <v>2101</v>
      </c>
      <c r="AT106" s="133" t="s">
        <v>171</v>
      </c>
      <c r="AU106" s="133" t="s">
        <v>81</v>
      </c>
      <c r="AY106" s="133" t="s">
        <v>169</v>
      </c>
      <c r="BE106" s="243">
        <f>IF(N106="základní",J106,0)</f>
        <v>0</v>
      </c>
      <c r="BF106" s="243">
        <f>IF(N106="snížená",J106,0)</f>
        <v>0</v>
      </c>
      <c r="BG106" s="243">
        <f>IF(N106="zákl. přenesená",J106,0)</f>
        <v>0</v>
      </c>
      <c r="BH106" s="243">
        <f>IF(N106="sníž. přenesená",J106,0)</f>
        <v>0</v>
      </c>
      <c r="BI106" s="243">
        <f>IF(N106="nulová",J106,0)</f>
        <v>0</v>
      </c>
      <c r="BJ106" s="133" t="s">
        <v>79</v>
      </c>
      <c r="BK106" s="243">
        <f>ROUND(I106*H106,2)</f>
        <v>0</v>
      </c>
      <c r="BL106" s="133" t="s">
        <v>2101</v>
      </c>
      <c r="BM106" s="133" t="s">
        <v>2158</v>
      </c>
    </row>
    <row r="107" spans="2:65" s="221" customFormat="1" ht="29.85" customHeight="1">
      <c r="B107" s="220"/>
      <c r="D107" s="222" t="s">
        <v>70</v>
      </c>
      <c r="E107" s="231" t="s">
        <v>2159</v>
      </c>
      <c r="F107" s="231" t="s">
        <v>2160</v>
      </c>
      <c r="J107" s="232">
        <f>BK107</f>
        <v>0</v>
      </c>
      <c r="L107" s="220"/>
      <c r="M107" s="225"/>
      <c r="N107" s="226"/>
      <c r="O107" s="226"/>
      <c r="P107" s="227">
        <f>SUM(P108:P110)</f>
        <v>0</v>
      </c>
      <c r="Q107" s="226"/>
      <c r="R107" s="227">
        <f>SUM(R108:R110)</f>
        <v>0</v>
      </c>
      <c r="S107" s="226"/>
      <c r="T107" s="228">
        <f>SUM(T108:T110)</f>
        <v>0</v>
      </c>
      <c r="AR107" s="222" t="s">
        <v>196</v>
      </c>
      <c r="AT107" s="229" t="s">
        <v>70</v>
      </c>
      <c r="AU107" s="229" t="s">
        <v>79</v>
      </c>
      <c r="AY107" s="222" t="s">
        <v>169</v>
      </c>
      <c r="BK107" s="230">
        <f>SUM(BK108:BK110)</f>
        <v>0</v>
      </c>
    </row>
    <row r="108" spans="2:65" s="145" customFormat="1" ht="16.5" customHeight="1">
      <c r="B108" s="146"/>
      <c r="C108" s="233" t="s">
        <v>284</v>
      </c>
      <c r="D108" s="233" t="s">
        <v>171</v>
      </c>
      <c r="E108" s="234" t="s">
        <v>2161</v>
      </c>
      <c r="F108" s="235" t="s">
        <v>2162</v>
      </c>
      <c r="G108" s="236" t="s">
        <v>2100</v>
      </c>
      <c r="H108" s="237">
        <v>1</v>
      </c>
      <c r="I108" s="87"/>
      <c r="J108" s="238">
        <f>ROUND(I108*H108,2)</f>
        <v>0</v>
      </c>
      <c r="K108" s="235" t="s">
        <v>175</v>
      </c>
      <c r="L108" s="146"/>
      <c r="M108" s="239" t="s">
        <v>5</v>
      </c>
      <c r="N108" s="240" t="s">
        <v>42</v>
      </c>
      <c r="O108" s="147"/>
      <c r="P108" s="241">
        <f>O108*H108</f>
        <v>0</v>
      </c>
      <c r="Q108" s="241">
        <v>0</v>
      </c>
      <c r="R108" s="241">
        <f>Q108*H108</f>
        <v>0</v>
      </c>
      <c r="S108" s="241">
        <v>0</v>
      </c>
      <c r="T108" s="242">
        <f>S108*H108</f>
        <v>0</v>
      </c>
      <c r="AR108" s="133" t="s">
        <v>2101</v>
      </c>
      <c r="AT108" s="133" t="s">
        <v>171</v>
      </c>
      <c r="AU108" s="133" t="s">
        <v>81</v>
      </c>
      <c r="AY108" s="133" t="s">
        <v>169</v>
      </c>
      <c r="BE108" s="243">
        <f>IF(N108="základní",J108,0)</f>
        <v>0</v>
      </c>
      <c r="BF108" s="243">
        <f>IF(N108="snížená",J108,0)</f>
        <v>0</v>
      </c>
      <c r="BG108" s="243">
        <f>IF(N108="zákl. přenesená",J108,0)</f>
        <v>0</v>
      </c>
      <c r="BH108" s="243">
        <f>IF(N108="sníž. přenesená",J108,0)</f>
        <v>0</v>
      </c>
      <c r="BI108" s="243">
        <f>IF(N108="nulová",J108,0)</f>
        <v>0</v>
      </c>
      <c r="BJ108" s="133" t="s">
        <v>79</v>
      </c>
      <c r="BK108" s="243">
        <f>ROUND(I108*H108,2)</f>
        <v>0</v>
      </c>
      <c r="BL108" s="133" t="s">
        <v>2101</v>
      </c>
      <c r="BM108" s="133" t="s">
        <v>2163</v>
      </c>
    </row>
    <row r="109" spans="2:65" s="145" customFormat="1" ht="16.5" customHeight="1">
      <c r="B109" s="146"/>
      <c r="C109" s="233" t="s">
        <v>289</v>
      </c>
      <c r="D109" s="233" t="s">
        <v>171</v>
      </c>
      <c r="E109" s="234" t="s">
        <v>2164</v>
      </c>
      <c r="F109" s="235" t="s">
        <v>2165</v>
      </c>
      <c r="G109" s="236" t="s">
        <v>2100</v>
      </c>
      <c r="H109" s="237">
        <v>1</v>
      </c>
      <c r="I109" s="87"/>
      <c r="J109" s="238">
        <f>ROUND(I109*H109,2)</f>
        <v>0</v>
      </c>
      <c r="K109" s="235" t="s">
        <v>175</v>
      </c>
      <c r="L109" s="146"/>
      <c r="M109" s="239" t="s">
        <v>5</v>
      </c>
      <c r="N109" s="240" t="s">
        <v>42</v>
      </c>
      <c r="O109" s="147"/>
      <c r="P109" s="241">
        <f>O109*H109</f>
        <v>0</v>
      </c>
      <c r="Q109" s="241">
        <v>0</v>
      </c>
      <c r="R109" s="241">
        <f>Q109*H109</f>
        <v>0</v>
      </c>
      <c r="S109" s="241">
        <v>0</v>
      </c>
      <c r="T109" s="242">
        <f>S109*H109</f>
        <v>0</v>
      </c>
      <c r="AR109" s="133" t="s">
        <v>2101</v>
      </c>
      <c r="AT109" s="133" t="s">
        <v>171</v>
      </c>
      <c r="AU109" s="133" t="s">
        <v>81</v>
      </c>
      <c r="AY109" s="133" t="s">
        <v>169</v>
      </c>
      <c r="BE109" s="243">
        <f>IF(N109="základní",J109,0)</f>
        <v>0</v>
      </c>
      <c r="BF109" s="243">
        <f>IF(N109="snížená",J109,0)</f>
        <v>0</v>
      </c>
      <c r="BG109" s="243">
        <f>IF(N109="zákl. přenesená",J109,0)</f>
        <v>0</v>
      </c>
      <c r="BH109" s="243">
        <f>IF(N109="sníž. přenesená",J109,0)</f>
        <v>0</v>
      </c>
      <c r="BI109" s="243">
        <f>IF(N109="nulová",J109,0)</f>
        <v>0</v>
      </c>
      <c r="BJ109" s="133" t="s">
        <v>79</v>
      </c>
      <c r="BK109" s="243">
        <f>ROUND(I109*H109,2)</f>
        <v>0</v>
      </c>
      <c r="BL109" s="133" t="s">
        <v>2101</v>
      </c>
      <c r="BM109" s="133" t="s">
        <v>2166</v>
      </c>
    </row>
    <row r="110" spans="2:65" s="145" customFormat="1" ht="16.5" customHeight="1">
      <c r="B110" s="146"/>
      <c r="C110" s="233" t="s">
        <v>10</v>
      </c>
      <c r="D110" s="233" t="s">
        <v>171</v>
      </c>
      <c r="E110" s="234" t="s">
        <v>2167</v>
      </c>
      <c r="F110" s="235" t="s">
        <v>2165</v>
      </c>
      <c r="G110" s="236" t="s">
        <v>2100</v>
      </c>
      <c r="H110" s="237">
        <v>1</v>
      </c>
      <c r="I110" s="87"/>
      <c r="J110" s="238">
        <f>ROUND(I110*H110,2)</f>
        <v>0</v>
      </c>
      <c r="K110" s="235" t="s">
        <v>5</v>
      </c>
      <c r="L110" s="146"/>
      <c r="M110" s="239" t="s">
        <v>5</v>
      </c>
      <c r="N110" s="240" t="s">
        <v>42</v>
      </c>
      <c r="O110" s="147"/>
      <c r="P110" s="241">
        <f>O110*H110</f>
        <v>0</v>
      </c>
      <c r="Q110" s="241">
        <v>0</v>
      </c>
      <c r="R110" s="241">
        <f>Q110*H110</f>
        <v>0</v>
      </c>
      <c r="S110" s="241">
        <v>0</v>
      </c>
      <c r="T110" s="242">
        <f>S110*H110</f>
        <v>0</v>
      </c>
      <c r="AR110" s="133" t="s">
        <v>2101</v>
      </c>
      <c r="AT110" s="133" t="s">
        <v>171</v>
      </c>
      <c r="AU110" s="133" t="s">
        <v>81</v>
      </c>
      <c r="AY110" s="133" t="s">
        <v>169</v>
      </c>
      <c r="BE110" s="243">
        <f>IF(N110="základní",J110,0)</f>
        <v>0</v>
      </c>
      <c r="BF110" s="243">
        <f>IF(N110="snížená",J110,0)</f>
        <v>0</v>
      </c>
      <c r="BG110" s="243">
        <f>IF(N110="zákl. přenesená",J110,0)</f>
        <v>0</v>
      </c>
      <c r="BH110" s="243">
        <f>IF(N110="sníž. přenesená",J110,0)</f>
        <v>0</v>
      </c>
      <c r="BI110" s="243">
        <f>IF(N110="nulová",J110,0)</f>
        <v>0</v>
      </c>
      <c r="BJ110" s="133" t="s">
        <v>79</v>
      </c>
      <c r="BK110" s="243">
        <f>ROUND(I110*H110,2)</f>
        <v>0</v>
      </c>
      <c r="BL110" s="133" t="s">
        <v>2101</v>
      </c>
      <c r="BM110" s="133" t="s">
        <v>2168</v>
      </c>
    </row>
    <row r="111" spans="2:65" s="221" customFormat="1" ht="29.85" customHeight="1">
      <c r="B111" s="220"/>
      <c r="D111" s="222" t="s">
        <v>70</v>
      </c>
      <c r="E111" s="231" t="s">
        <v>2169</v>
      </c>
      <c r="F111" s="231" t="s">
        <v>2170</v>
      </c>
      <c r="J111" s="232">
        <f>BK111</f>
        <v>0</v>
      </c>
      <c r="L111" s="220"/>
      <c r="M111" s="225"/>
      <c r="N111" s="226"/>
      <c r="O111" s="226"/>
      <c r="P111" s="227">
        <f>P112</f>
        <v>0</v>
      </c>
      <c r="Q111" s="226"/>
      <c r="R111" s="227">
        <f>R112</f>
        <v>0</v>
      </c>
      <c r="S111" s="226"/>
      <c r="T111" s="228">
        <f>T112</f>
        <v>0</v>
      </c>
      <c r="AR111" s="222" t="s">
        <v>196</v>
      </c>
      <c r="AT111" s="229" t="s">
        <v>70</v>
      </c>
      <c r="AU111" s="229" t="s">
        <v>79</v>
      </c>
      <c r="AY111" s="222" t="s">
        <v>169</v>
      </c>
      <c r="BK111" s="230">
        <f>BK112</f>
        <v>0</v>
      </c>
    </row>
    <row r="112" spans="2:65" s="145" customFormat="1" ht="16.5" customHeight="1">
      <c r="B112" s="146"/>
      <c r="C112" s="233" t="s">
        <v>303</v>
      </c>
      <c r="D112" s="233" t="s">
        <v>171</v>
      </c>
      <c r="E112" s="234" t="s">
        <v>2171</v>
      </c>
      <c r="F112" s="235" t="s">
        <v>2172</v>
      </c>
      <c r="G112" s="236" t="s">
        <v>2100</v>
      </c>
      <c r="H112" s="237">
        <v>1</v>
      </c>
      <c r="I112" s="87"/>
      <c r="J112" s="238">
        <f>ROUND(I112*H112,2)</f>
        <v>0</v>
      </c>
      <c r="K112" s="235" t="s">
        <v>175</v>
      </c>
      <c r="L112" s="146"/>
      <c r="M112" s="239" t="s">
        <v>5</v>
      </c>
      <c r="N112" s="240" t="s">
        <v>42</v>
      </c>
      <c r="O112" s="147"/>
      <c r="P112" s="241">
        <f>O112*H112</f>
        <v>0</v>
      </c>
      <c r="Q112" s="241">
        <v>0</v>
      </c>
      <c r="R112" s="241">
        <f>Q112*H112</f>
        <v>0</v>
      </c>
      <c r="S112" s="241">
        <v>0</v>
      </c>
      <c r="T112" s="242">
        <f>S112*H112</f>
        <v>0</v>
      </c>
      <c r="AR112" s="133" t="s">
        <v>2101</v>
      </c>
      <c r="AT112" s="133" t="s">
        <v>171</v>
      </c>
      <c r="AU112" s="133" t="s">
        <v>81</v>
      </c>
      <c r="AY112" s="133" t="s">
        <v>169</v>
      </c>
      <c r="BE112" s="243">
        <f>IF(N112="základní",J112,0)</f>
        <v>0</v>
      </c>
      <c r="BF112" s="243">
        <f>IF(N112="snížená",J112,0)</f>
        <v>0</v>
      </c>
      <c r="BG112" s="243">
        <f>IF(N112="zákl. přenesená",J112,0)</f>
        <v>0</v>
      </c>
      <c r="BH112" s="243">
        <f>IF(N112="sníž. přenesená",J112,0)</f>
        <v>0</v>
      </c>
      <c r="BI112" s="243">
        <f>IF(N112="nulová",J112,0)</f>
        <v>0</v>
      </c>
      <c r="BJ112" s="133" t="s">
        <v>79</v>
      </c>
      <c r="BK112" s="243">
        <f>ROUND(I112*H112,2)</f>
        <v>0</v>
      </c>
      <c r="BL112" s="133" t="s">
        <v>2101</v>
      </c>
      <c r="BM112" s="133" t="s">
        <v>2173</v>
      </c>
    </row>
    <row r="113" spans="2:65" s="221" customFormat="1" ht="29.85" customHeight="1">
      <c r="B113" s="220"/>
      <c r="D113" s="222" t="s">
        <v>70</v>
      </c>
      <c r="E113" s="231" t="s">
        <v>2174</v>
      </c>
      <c r="F113" s="231" t="s">
        <v>2175</v>
      </c>
      <c r="J113" s="232">
        <f>BK113</f>
        <v>0</v>
      </c>
      <c r="L113" s="220"/>
      <c r="M113" s="225"/>
      <c r="N113" s="226"/>
      <c r="O113" s="226"/>
      <c r="P113" s="227">
        <f>P114</f>
        <v>0</v>
      </c>
      <c r="Q113" s="226"/>
      <c r="R113" s="227">
        <f>R114</f>
        <v>0</v>
      </c>
      <c r="S113" s="226"/>
      <c r="T113" s="228">
        <f>T114</f>
        <v>0</v>
      </c>
      <c r="AR113" s="222" t="s">
        <v>196</v>
      </c>
      <c r="AT113" s="229" t="s">
        <v>70</v>
      </c>
      <c r="AU113" s="229" t="s">
        <v>79</v>
      </c>
      <c r="AY113" s="222" t="s">
        <v>169</v>
      </c>
      <c r="BK113" s="230">
        <f>BK114</f>
        <v>0</v>
      </c>
    </row>
    <row r="114" spans="2:65" s="145" customFormat="1" ht="16.5" customHeight="1">
      <c r="B114" s="146"/>
      <c r="C114" s="233" t="s">
        <v>309</v>
      </c>
      <c r="D114" s="233" t="s">
        <v>171</v>
      </c>
      <c r="E114" s="234" t="s">
        <v>2176</v>
      </c>
      <c r="F114" s="235" t="s">
        <v>2177</v>
      </c>
      <c r="G114" s="236" t="s">
        <v>2100</v>
      </c>
      <c r="H114" s="237">
        <v>1</v>
      </c>
      <c r="I114" s="87"/>
      <c r="J114" s="238">
        <f>ROUND(I114*H114,2)</f>
        <v>0</v>
      </c>
      <c r="K114" s="235" t="s">
        <v>2125</v>
      </c>
      <c r="L114" s="146"/>
      <c r="M114" s="239" t="s">
        <v>5</v>
      </c>
      <c r="N114" s="240" t="s">
        <v>42</v>
      </c>
      <c r="O114" s="147"/>
      <c r="P114" s="241">
        <f>O114*H114</f>
        <v>0</v>
      </c>
      <c r="Q114" s="241">
        <v>0</v>
      </c>
      <c r="R114" s="241">
        <f>Q114*H114</f>
        <v>0</v>
      </c>
      <c r="S114" s="241">
        <v>0</v>
      </c>
      <c r="T114" s="242">
        <f>S114*H114</f>
        <v>0</v>
      </c>
      <c r="AR114" s="133" t="s">
        <v>2101</v>
      </c>
      <c r="AT114" s="133" t="s">
        <v>171</v>
      </c>
      <c r="AU114" s="133" t="s">
        <v>81</v>
      </c>
      <c r="AY114" s="133" t="s">
        <v>169</v>
      </c>
      <c r="BE114" s="243">
        <f>IF(N114="základní",J114,0)</f>
        <v>0</v>
      </c>
      <c r="BF114" s="243">
        <f>IF(N114="snížená",J114,0)</f>
        <v>0</v>
      </c>
      <c r="BG114" s="243">
        <f>IF(N114="zákl. přenesená",J114,0)</f>
        <v>0</v>
      </c>
      <c r="BH114" s="243">
        <f>IF(N114="sníž. přenesená",J114,0)</f>
        <v>0</v>
      </c>
      <c r="BI114" s="243">
        <f>IF(N114="nulová",J114,0)</f>
        <v>0</v>
      </c>
      <c r="BJ114" s="133" t="s">
        <v>79</v>
      </c>
      <c r="BK114" s="243">
        <f>ROUND(I114*H114,2)</f>
        <v>0</v>
      </c>
      <c r="BL114" s="133" t="s">
        <v>2101</v>
      </c>
      <c r="BM114" s="133" t="s">
        <v>2178</v>
      </c>
    </row>
    <row r="115" spans="2:65" s="221" customFormat="1" ht="29.85" customHeight="1">
      <c r="B115" s="220"/>
      <c r="D115" s="222" t="s">
        <v>70</v>
      </c>
      <c r="E115" s="231" t="s">
        <v>2179</v>
      </c>
      <c r="F115" s="231" t="s">
        <v>2180</v>
      </c>
      <c r="J115" s="232">
        <f>BK115</f>
        <v>0</v>
      </c>
      <c r="L115" s="220"/>
      <c r="M115" s="225"/>
      <c r="N115" s="226"/>
      <c r="O115" s="226"/>
      <c r="P115" s="227">
        <f>P116</f>
        <v>0</v>
      </c>
      <c r="Q115" s="226"/>
      <c r="R115" s="227">
        <f>R116</f>
        <v>0</v>
      </c>
      <c r="S115" s="226"/>
      <c r="T115" s="228">
        <f>T116</f>
        <v>0</v>
      </c>
      <c r="AR115" s="222" t="s">
        <v>196</v>
      </c>
      <c r="AT115" s="229" t="s">
        <v>70</v>
      </c>
      <c r="AU115" s="229" t="s">
        <v>79</v>
      </c>
      <c r="AY115" s="222" t="s">
        <v>169</v>
      </c>
      <c r="BK115" s="230">
        <f>BK116</f>
        <v>0</v>
      </c>
    </row>
    <row r="116" spans="2:65" s="145" customFormat="1" ht="16.5" customHeight="1">
      <c r="B116" s="146"/>
      <c r="C116" s="233" t="s">
        <v>288</v>
      </c>
      <c r="D116" s="233" t="s">
        <v>171</v>
      </c>
      <c r="E116" s="234" t="s">
        <v>2181</v>
      </c>
      <c r="F116" s="235" t="s">
        <v>2182</v>
      </c>
      <c r="G116" s="236" t="s">
        <v>2100</v>
      </c>
      <c r="H116" s="237">
        <v>1</v>
      </c>
      <c r="I116" s="87"/>
      <c r="J116" s="238">
        <f>ROUND(I116*H116,2)</f>
        <v>0</v>
      </c>
      <c r="K116" s="235" t="s">
        <v>2125</v>
      </c>
      <c r="L116" s="146"/>
      <c r="M116" s="239" t="s">
        <v>5</v>
      </c>
      <c r="N116" s="288" t="s">
        <v>42</v>
      </c>
      <c r="O116" s="289"/>
      <c r="P116" s="290">
        <f>O116*H116</f>
        <v>0</v>
      </c>
      <c r="Q116" s="290">
        <v>0</v>
      </c>
      <c r="R116" s="290">
        <f>Q116*H116</f>
        <v>0</v>
      </c>
      <c r="S116" s="290">
        <v>0</v>
      </c>
      <c r="T116" s="291">
        <f>S116*H116</f>
        <v>0</v>
      </c>
      <c r="AR116" s="133" t="s">
        <v>2101</v>
      </c>
      <c r="AT116" s="133" t="s">
        <v>171</v>
      </c>
      <c r="AU116" s="133" t="s">
        <v>81</v>
      </c>
      <c r="AY116" s="133" t="s">
        <v>169</v>
      </c>
      <c r="BE116" s="243">
        <f>IF(N116="základní",J116,0)</f>
        <v>0</v>
      </c>
      <c r="BF116" s="243">
        <f>IF(N116="snížená",J116,0)</f>
        <v>0</v>
      </c>
      <c r="BG116" s="243">
        <f>IF(N116="zákl. přenesená",J116,0)</f>
        <v>0</v>
      </c>
      <c r="BH116" s="243">
        <f>IF(N116="sníž. přenesená",J116,0)</f>
        <v>0</v>
      </c>
      <c r="BI116" s="243">
        <f>IF(N116="nulová",J116,0)</f>
        <v>0</v>
      </c>
      <c r="BJ116" s="133" t="s">
        <v>79</v>
      </c>
      <c r="BK116" s="243">
        <f>ROUND(I116*H116,2)</f>
        <v>0</v>
      </c>
      <c r="BL116" s="133" t="s">
        <v>2101</v>
      </c>
      <c r="BM116" s="133" t="s">
        <v>2183</v>
      </c>
    </row>
    <row r="117" spans="2:65" s="145" customFormat="1" ht="6.95" customHeight="1">
      <c r="B117" s="173"/>
      <c r="C117" s="174"/>
      <c r="D117" s="174"/>
      <c r="E117" s="174"/>
      <c r="F117" s="174"/>
      <c r="G117" s="174"/>
      <c r="H117" s="174"/>
      <c r="I117" s="174"/>
      <c r="J117" s="174"/>
      <c r="K117" s="174"/>
      <c r="L117" s="146"/>
    </row>
  </sheetData>
  <sheetProtection algorithmName="SHA-512" hashValue="Zq35WqtmpVnDvc/yHn6FuMAWVCROkHPgZsRFk0llV9J/AVYBXcKrROJIDjfNRG0W4VWou8fCUag4Nc6/9/n0Zg==" saltValue="MHaAKWsV+6dQErIp9Z/j6A==" spinCount="100000" sheet="1" objects="1" scenarios="1" selectLockedCells="1"/>
  <autoFilter ref="C83:K116" xr:uid="{00000000-0009-0000-0000-00000C000000}"/>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xr:uid="{00000000-0004-0000-0C00-000000000000}"/>
    <hyperlink ref="G1:H1" location="C54" display="2) Rekapitulace" xr:uid="{00000000-0004-0000-0C00-000001000000}"/>
    <hyperlink ref="J1" location="C83" display="3) Soupis prací" xr:uid="{00000000-0004-0000-0C00-000002000000}"/>
    <hyperlink ref="L1:V1" location="'Rekapitulace stavby'!C2" display="Rekapitulace stavby" xr:uid="{00000000-0004-0000-0C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216"/>
  <sheetViews>
    <sheetView showGridLines="0" topLeftCell="A79" zoomScaleNormal="100" workbookViewId="0">
      <selection sqref="A1:XFD1048576"/>
    </sheetView>
  </sheetViews>
  <sheetFormatPr defaultRowHeight="13.5"/>
  <cols>
    <col min="1" max="1" width="8.33203125" style="292" customWidth="1"/>
    <col min="2" max="2" width="1.6640625" style="292" customWidth="1"/>
    <col min="3" max="4" width="5" style="292" customWidth="1"/>
    <col min="5" max="5" width="11.6640625" style="292" customWidth="1"/>
    <col min="6" max="6" width="9.1640625" style="292" customWidth="1"/>
    <col min="7" max="7" width="5" style="292" customWidth="1"/>
    <col min="8" max="8" width="77.83203125" style="292" customWidth="1"/>
    <col min="9" max="10" width="20" style="292" customWidth="1"/>
    <col min="11" max="11" width="1.6640625" style="292" customWidth="1"/>
    <col min="12" max="16384" width="9.33203125" style="130"/>
  </cols>
  <sheetData>
    <row r="1" spans="2:11" ht="37.5" customHeight="1"/>
    <row r="2" spans="2:11" ht="7.5" customHeight="1">
      <c r="B2" s="293"/>
      <c r="C2" s="294"/>
      <c r="D2" s="294"/>
      <c r="E2" s="294"/>
      <c r="F2" s="294"/>
      <c r="G2" s="294"/>
      <c r="H2" s="294"/>
      <c r="I2" s="294"/>
      <c r="J2" s="294"/>
      <c r="K2" s="295"/>
    </row>
    <row r="3" spans="2:11" s="296" customFormat="1" ht="45" customHeight="1">
      <c r="B3" s="297"/>
      <c r="C3" s="298" t="s">
        <v>2184</v>
      </c>
      <c r="D3" s="298"/>
      <c r="E3" s="298"/>
      <c r="F3" s="298"/>
      <c r="G3" s="298"/>
      <c r="H3" s="298"/>
      <c r="I3" s="298"/>
      <c r="J3" s="298"/>
      <c r="K3" s="299"/>
    </row>
    <row r="4" spans="2:11" ht="25.5" customHeight="1">
      <c r="B4" s="300"/>
      <c r="C4" s="301" t="s">
        <v>2185</v>
      </c>
      <c r="D4" s="301"/>
      <c r="E4" s="301"/>
      <c r="F4" s="301"/>
      <c r="G4" s="301"/>
      <c r="H4" s="301"/>
      <c r="I4" s="301"/>
      <c r="J4" s="301"/>
      <c r="K4" s="302"/>
    </row>
    <row r="5" spans="2:11" ht="5.25" customHeight="1">
      <c r="B5" s="300"/>
      <c r="C5" s="303"/>
      <c r="D5" s="303"/>
      <c r="E5" s="303"/>
      <c r="F5" s="303"/>
      <c r="G5" s="303"/>
      <c r="H5" s="303"/>
      <c r="I5" s="303"/>
      <c r="J5" s="303"/>
      <c r="K5" s="302"/>
    </row>
    <row r="6" spans="2:11" ht="15" customHeight="1">
      <c r="B6" s="300"/>
      <c r="C6" s="304" t="s">
        <v>2186</v>
      </c>
      <c r="D6" s="304"/>
      <c r="E6" s="304"/>
      <c r="F6" s="304"/>
      <c r="G6" s="304"/>
      <c r="H6" s="304"/>
      <c r="I6" s="304"/>
      <c r="J6" s="304"/>
      <c r="K6" s="302"/>
    </row>
    <row r="7" spans="2:11" ht="15" customHeight="1">
      <c r="B7" s="305"/>
      <c r="C7" s="304" t="s">
        <v>2187</v>
      </c>
      <c r="D7" s="304"/>
      <c r="E7" s="304"/>
      <c r="F7" s="304"/>
      <c r="G7" s="304"/>
      <c r="H7" s="304"/>
      <c r="I7" s="304"/>
      <c r="J7" s="304"/>
      <c r="K7" s="302"/>
    </row>
    <row r="8" spans="2:11" ht="12.75" customHeight="1">
      <c r="B8" s="305"/>
      <c r="C8" s="306"/>
      <c r="D8" s="306"/>
      <c r="E8" s="306"/>
      <c r="F8" s="306"/>
      <c r="G8" s="306"/>
      <c r="H8" s="306"/>
      <c r="I8" s="306"/>
      <c r="J8" s="306"/>
      <c r="K8" s="302"/>
    </row>
    <row r="9" spans="2:11" ht="15" customHeight="1">
      <c r="B9" s="305"/>
      <c r="C9" s="304" t="s">
        <v>2188</v>
      </c>
      <c r="D9" s="304"/>
      <c r="E9" s="304"/>
      <c r="F9" s="304"/>
      <c r="G9" s="304"/>
      <c r="H9" s="304"/>
      <c r="I9" s="304"/>
      <c r="J9" s="304"/>
      <c r="K9" s="302"/>
    </row>
    <row r="10" spans="2:11" ht="15" customHeight="1">
      <c r="B10" s="305"/>
      <c r="C10" s="306"/>
      <c r="D10" s="304" t="s">
        <v>2189</v>
      </c>
      <c r="E10" s="304"/>
      <c r="F10" s="304"/>
      <c r="G10" s="304"/>
      <c r="H10" s="304"/>
      <c r="I10" s="304"/>
      <c r="J10" s="304"/>
      <c r="K10" s="302"/>
    </row>
    <row r="11" spans="2:11" ht="15" customHeight="1">
      <c r="B11" s="305"/>
      <c r="C11" s="307"/>
      <c r="D11" s="304" t="s">
        <v>2190</v>
      </c>
      <c r="E11" s="304"/>
      <c r="F11" s="304"/>
      <c r="G11" s="304"/>
      <c r="H11" s="304"/>
      <c r="I11" s="304"/>
      <c r="J11" s="304"/>
      <c r="K11" s="302"/>
    </row>
    <row r="12" spans="2:11" ht="12.75" customHeight="1">
      <c r="B12" s="305"/>
      <c r="C12" s="307"/>
      <c r="D12" s="307"/>
      <c r="E12" s="307"/>
      <c r="F12" s="307"/>
      <c r="G12" s="307"/>
      <c r="H12" s="307"/>
      <c r="I12" s="307"/>
      <c r="J12" s="307"/>
      <c r="K12" s="302"/>
    </row>
    <row r="13" spans="2:11" ht="15" customHeight="1">
      <c r="B13" s="305"/>
      <c r="C13" s="307"/>
      <c r="D13" s="304" t="s">
        <v>2191</v>
      </c>
      <c r="E13" s="304"/>
      <c r="F13" s="304"/>
      <c r="G13" s="304"/>
      <c r="H13" s="304"/>
      <c r="I13" s="304"/>
      <c r="J13" s="304"/>
      <c r="K13" s="302"/>
    </row>
    <row r="14" spans="2:11" ht="15" customHeight="1">
      <c r="B14" s="305"/>
      <c r="C14" s="307"/>
      <c r="D14" s="304" t="s">
        <v>2192</v>
      </c>
      <c r="E14" s="304"/>
      <c r="F14" s="304"/>
      <c r="G14" s="304"/>
      <c r="H14" s="304"/>
      <c r="I14" s="304"/>
      <c r="J14" s="304"/>
      <c r="K14" s="302"/>
    </row>
    <row r="15" spans="2:11" ht="15" customHeight="1">
      <c r="B15" s="305"/>
      <c r="C15" s="307"/>
      <c r="D15" s="304" t="s">
        <v>2193</v>
      </c>
      <c r="E15" s="304"/>
      <c r="F15" s="304"/>
      <c r="G15" s="304"/>
      <c r="H15" s="304"/>
      <c r="I15" s="304"/>
      <c r="J15" s="304"/>
      <c r="K15" s="302"/>
    </row>
    <row r="16" spans="2:11" ht="15" customHeight="1">
      <c r="B16" s="305"/>
      <c r="C16" s="307"/>
      <c r="D16" s="307"/>
      <c r="E16" s="308" t="s">
        <v>78</v>
      </c>
      <c r="F16" s="304" t="s">
        <v>2194</v>
      </c>
      <c r="G16" s="304"/>
      <c r="H16" s="304"/>
      <c r="I16" s="304"/>
      <c r="J16" s="304"/>
      <c r="K16" s="302"/>
    </row>
    <row r="17" spans="2:11" ht="15" customHeight="1">
      <c r="B17" s="305"/>
      <c r="C17" s="307"/>
      <c r="D17" s="307"/>
      <c r="E17" s="308" t="s">
        <v>2195</v>
      </c>
      <c r="F17" s="304" t="s">
        <v>2196</v>
      </c>
      <c r="G17" s="304"/>
      <c r="H17" s="304"/>
      <c r="I17" s="304"/>
      <c r="J17" s="304"/>
      <c r="K17" s="302"/>
    </row>
    <row r="18" spans="2:11" ht="15" customHeight="1">
      <c r="B18" s="305"/>
      <c r="C18" s="307"/>
      <c r="D18" s="307"/>
      <c r="E18" s="308" t="s">
        <v>2197</v>
      </c>
      <c r="F18" s="304" t="s">
        <v>2198</v>
      </c>
      <c r="G18" s="304"/>
      <c r="H18" s="304"/>
      <c r="I18" s="304"/>
      <c r="J18" s="304"/>
      <c r="K18" s="302"/>
    </row>
    <row r="19" spans="2:11" ht="15" customHeight="1">
      <c r="B19" s="305"/>
      <c r="C19" s="307"/>
      <c r="D19" s="307"/>
      <c r="E19" s="308" t="s">
        <v>2199</v>
      </c>
      <c r="F19" s="304" t="s">
        <v>2200</v>
      </c>
      <c r="G19" s="304"/>
      <c r="H19" s="304"/>
      <c r="I19" s="304"/>
      <c r="J19" s="304"/>
      <c r="K19" s="302"/>
    </row>
    <row r="20" spans="2:11" ht="15" customHeight="1">
      <c r="B20" s="305"/>
      <c r="C20" s="307"/>
      <c r="D20" s="307"/>
      <c r="E20" s="308" t="s">
        <v>2201</v>
      </c>
      <c r="F20" s="304" t="s">
        <v>2202</v>
      </c>
      <c r="G20" s="304"/>
      <c r="H20" s="304"/>
      <c r="I20" s="304"/>
      <c r="J20" s="304"/>
      <c r="K20" s="302"/>
    </row>
    <row r="21" spans="2:11" ht="15" customHeight="1">
      <c r="B21" s="305"/>
      <c r="C21" s="307"/>
      <c r="D21" s="307"/>
      <c r="E21" s="308" t="s">
        <v>2203</v>
      </c>
      <c r="F21" s="304" t="s">
        <v>2204</v>
      </c>
      <c r="G21" s="304"/>
      <c r="H21" s="304"/>
      <c r="I21" s="304"/>
      <c r="J21" s="304"/>
      <c r="K21" s="302"/>
    </row>
    <row r="22" spans="2:11" ht="12.75" customHeight="1">
      <c r="B22" s="305"/>
      <c r="C22" s="307"/>
      <c r="D22" s="307"/>
      <c r="E22" s="307"/>
      <c r="F22" s="307"/>
      <c r="G22" s="307"/>
      <c r="H22" s="307"/>
      <c r="I22" s="307"/>
      <c r="J22" s="307"/>
      <c r="K22" s="302"/>
    </row>
    <row r="23" spans="2:11" ht="15" customHeight="1">
      <c r="B23" s="305"/>
      <c r="C23" s="304" t="s">
        <v>2205</v>
      </c>
      <c r="D23" s="304"/>
      <c r="E23" s="304"/>
      <c r="F23" s="304"/>
      <c r="G23" s="304"/>
      <c r="H23" s="304"/>
      <c r="I23" s="304"/>
      <c r="J23" s="304"/>
      <c r="K23" s="302"/>
    </row>
    <row r="24" spans="2:11" ht="15" customHeight="1">
      <c r="B24" s="305"/>
      <c r="C24" s="304" t="s">
        <v>2206</v>
      </c>
      <c r="D24" s="304"/>
      <c r="E24" s="304"/>
      <c r="F24" s="304"/>
      <c r="G24" s="304"/>
      <c r="H24" s="304"/>
      <c r="I24" s="304"/>
      <c r="J24" s="304"/>
      <c r="K24" s="302"/>
    </row>
    <row r="25" spans="2:11" ht="15" customHeight="1">
      <c r="B25" s="305"/>
      <c r="C25" s="306"/>
      <c r="D25" s="304" t="s">
        <v>2207</v>
      </c>
      <c r="E25" s="304"/>
      <c r="F25" s="304"/>
      <c r="G25" s="304"/>
      <c r="H25" s="304"/>
      <c r="I25" s="304"/>
      <c r="J25" s="304"/>
      <c r="K25" s="302"/>
    </row>
    <row r="26" spans="2:11" ht="15" customHeight="1">
      <c r="B26" s="305"/>
      <c r="C26" s="307"/>
      <c r="D26" s="304" t="s">
        <v>2208</v>
      </c>
      <c r="E26" s="304"/>
      <c r="F26" s="304"/>
      <c r="G26" s="304"/>
      <c r="H26" s="304"/>
      <c r="I26" s="304"/>
      <c r="J26" s="304"/>
      <c r="K26" s="302"/>
    </row>
    <row r="27" spans="2:11" ht="12.75" customHeight="1">
      <c r="B27" s="305"/>
      <c r="C27" s="307"/>
      <c r="D27" s="307"/>
      <c r="E27" s="307"/>
      <c r="F27" s="307"/>
      <c r="G27" s="307"/>
      <c r="H27" s="307"/>
      <c r="I27" s="307"/>
      <c r="J27" s="307"/>
      <c r="K27" s="302"/>
    </row>
    <row r="28" spans="2:11" ht="15" customHeight="1">
      <c r="B28" s="305"/>
      <c r="C28" s="307"/>
      <c r="D28" s="304" t="s">
        <v>2209</v>
      </c>
      <c r="E28" s="304"/>
      <c r="F28" s="304"/>
      <c r="G28" s="304"/>
      <c r="H28" s="304"/>
      <c r="I28" s="304"/>
      <c r="J28" s="304"/>
      <c r="K28" s="302"/>
    </row>
    <row r="29" spans="2:11" ht="15" customHeight="1">
      <c r="B29" s="305"/>
      <c r="C29" s="307"/>
      <c r="D29" s="304" t="s">
        <v>2210</v>
      </c>
      <c r="E29" s="304"/>
      <c r="F29" s="304"/>
      <c r="G29" s="304"/>
      <c r="H29" s="304"/>
      <c r="I29" s="304"/>
      <c r="J29" s="304"/>
      <c r="K29" s="302"/>
    </row>
    <row r="30" spans="2:11" ht="12.75" customHeight="1">
      <c r="B30" s="305"/>
      <c r="C30" s="307"/>
      <c r="D30" s="307"/>
      <c r="E30" s="307"/>
      <c r="F30" s="307"/>
      <c r="G30" s="307"/>
      <c r="H30" s="307"/>
      <c r="I30" s="307"/>
      <c r="J30" s="307"/>
      <c r="K30" s="302"/>
    </row>
    <row r="31" spans="2:11" ht="15" customHeight="1">
      <c r="B31" s="305"/>
      <c r="C31" s="307"/>
      <c r="D31" s="304" t="s">
        <v>2211</v>
      </c>
      <c r="E31" s="304"/>
      <c r="F31" s="304"/>
      <c r="G31" s="304"/>
      <c r="H31" s="304"/>
      <c r="I31" s="304"/>
      <c r="J31" s="304"/>
      <c r="K31" s="302"/>
    </row>
    <row r="32" spans="2:11" ht="15" customHeight="1">
      <c r="B32" s="305"/>
      <c r="C32" s="307"/>
      <c r="D32" s="304" t="s">
        <v>2212</v>
      </c>
      <c r="E32" s="304"/>
      <c r="F32" s="304"/>
      <c r="G32" s="304"/>
      <c r="H32" s="304"/>
      <c r="I32" s="304"/>
      <c r="J32" s="304"/>
      <c r="K32" s="302"/>
    </row>
    <row r="33" spans="2:11" ht="15" customHeight="1">
      <c r="B33" s="305"/>
      <c r="C33" s="307"/>
      <c r="D33" s="304" t="s">
        <v>2213</v>
      </c>
      <c r="E33" s="304"/>
      <c r="F33" s="304"/>
      <c r="G33" s="304"/>
      <c r="H33" s="304"/>
      <c r="I33" s="304"/>
      <c r="J33" s="304"/>
      <c r="K33" s="302"/>
    </row>
    <row r="34" spans="2:11" ht="15" customHeight="1">
      <c r="B34" s="305"/>
      <c r="C34" s="307"/>
      <c r="D34" s="306"/>
      <c r="E34" s="309" t="s">
        <v>154</v>
      </c>
      <c r="F34" s="306"/>
      <c r="G34" s="304" t="s">
        <v>2214</v>
      </c>
      <c r="H34" s="304"/>
      <c r="I34" s="304"/>
      <c r="J34" s="304"/>
      <c r="K34" s="302"/>
    </row>
    <row r="35" spans="2:11" ht="30.75" customHeight="1">
      <c r="B35" s="305"/>
      <c r="C35" s="307"/>
      <c r="D35" s="306"/>
      <c r="E35" s="309" t="s">
        <v>2215</v>
      </c>
      <c r="F35" s="306"/>
      <c r="G35" s="304" t="s">
        <v>2216</v>
      </c>
      <c r="H35" s="304"/>
      <c r="I35" s="304"/>
      <c r="J35" s="304"/>
      <c r="K35" s="302"/>
    </row>
    <row r="36" spans="2:11" ht="15" customHeight="1">
      <c r="B36" s="305"/>
      <c r="C36" s="307"/>
      <c r="D36" s="306"/>
      <c r="E36" s="309" t="s">
        <v>52</v>
      </c>
      <c r="F36" s="306"/>
      <c r="G36" s="304" t="s">
        <v>2217</v>
      </c>
      <c r="H36" s="304"/>
      <c r="I36" s="304"/>
      <c r="J36" s="304"/>
      <c r="K36" s="302"/>
    </row>
    <row r="37" spans="2:11" ht="15" customHeight="1">
      <c r="B37" s="305"/>
      <c r="C37" s="307"/>
      <c r="D37" s="306"/>
      <c r="E37" s="309" t="s">
        <v>155</v>
      </c>
      <c r="F37" s="306"/>
      <c r="G37" s="304" t="s">
        <v>2218</v>
      </c>
      <c r="H37" s="304"/>
      <c r="I37" s="304"/>
      <c r="J37" s="304"/>
      <c r="K37" s="302"/>
    </row>
    <row r="38" spans="2:11" ht="15" customHeight="1">
      <c r="B38" s="305"/>
      <c r="C38" s="307"/>
      <c r="D38" s="306"/>
      <c r="E38" s="309" t="s">
        <v>156</v>
      </c>
      <c r="F38" s="306"/>
      <c r="G38" s="304" t="s">
        <v>2219</v>
      </c>
      <c r="H38" s="304"/>
      <c r="I38" s="304"/>
      <c r="J38" s="304"/>
      <c r="K38" s="302"/>
    </row>
    <row r="39" spans="2:11" ht="15" customHeight="1">
      <c r="B39" s="305"/>
      <c r="C39" s="307"/>
      <c r="D39" s="306"/>
      <c r="E39" s="309" t="s">
        <v>157</v>
      </c>
      <c r="F39" s="306"/>
      <c r="G39" s="304" t="s">
        <v>2220</v>
      </c>
      <c r="H39" s="304"/>
      <c r="I39" s="304"/>
      <c r="J39" s="304"/>
      <c r="K39" s="302"/>
    </row>
    <row r="40" spans="2:11" ht="15" customHeight="1">
      <c r="B40" s="305"/>
      <c r="C40" s="307"/>
      <c r="D40" s="306"/>
      <c r="E40" s="309" t="s">
        <v>2221</v>
      </c>
      <c r="F40" s="306"/>
      <c r="G40" s="304" t="s">
        <v>2222</v>
      </c>
      <c r="H40" s="304"/>
      <c r="I40" s="304"/>
      <c r="J40" s="304"/>
      <c r="K40" s="302"/>
    </row>
    <row r="41" spans="2:11" ht="15" customHeight="1">
      <c r="B41" s="305"/>
      <c r="C41" s="307"/>
      <c r="D41" s="306"/>
      <c r="E41" s="309"/>
      <c r="F41" s="306"/>
      <c r="G41" s="304" t="s">
        <v>2223</v>
      </c>
      <c r="H41" s="304"/>
      <c r="I41" s="304"/>
      <c r="J41" s="304"/>
      <c r="K41" s="302"/>
    </row>
    <row r="42" spans="2:11" ht="15" customHeight="1">
      <c r="B42" s="305"/>
      <c r="C42" s="307"/>
      <c r="D42" s="306"/>
      <c r="E42" s="309" t="s">
        <v>2224</v>
      </c>
      <c r="F42" s="306"/>
      <c r="G42" s="304" t="s">
        <v>2225</v>
      </c>
      <c r="H42" s="304"/>
      <c r="I42" s="304"/>
      <c r="J42" s="304"/>
      <c r="K42" s="302"/>
    </row>
    <row r="43" spans="2:11" ht="15" customHeight="1">
      <c r="B43" s="305"/>
      <c r="C43" s="307"/>
      <c r="D43" s="306"/>
      <c r="E43" s="309" t="s">
        <v>159</v>
      </c>
      <c r="F43" s="306"/>
      <c r="G43" s="304" t="s">
        <v>2226</v>
      </c>
      <c r="H43" s="304"/>
      <c r="I43" s="304"/>
      <c r="J43" s="304"/>
      <c r="K43" s="302"/>
    </row>
    <row r="44" spans="2:11" ht="12.75" customHeight="1">
      <c r="B44" s="305"/>
      <c r="C44" s="307"/>
      <c r="D44" s="306"/>
      <c r="E44" s="306"/>
      <c r="F44" s="306"/>
      <c r="G44" s="306"/>
      <c r="H44" s="306"/>
      <c r="I44" s="306"/>
      <c r="J44" s="306"/>
      <c r="K44" s="302"/>
    </row>
    <row r="45" spans="2:11" ht="15" customHeight="1">
      <c r="B45" s="305"/>
      <c r="C45" s="307"/>
      <c r="D45" s="304" t="s">
        <v>2227</v>
      </c>
      <c r="E45" s="304"/>
      <c r="F45" s="304"/>
      <c r="G45" s="304"/>
      <c r="H45" s="304"/>
      <c r="I45" s="304"/>
      <c r="J45" s="304"/>
      <c r="K45" s="302"/>
    </row>
    <row r="46" spans="2:11" ht="15" customHeight="1">
      <c r="B46" s="305"/>
      <c r="C46" s="307"/>
      <c r="D46" s="307"/>
      <c r="E46" s="304" t="s">
        <v>2228</v>
      </c>
      <c r="F46" s="304"/>
      <c r="G46" s="304"/>
      <c r="H46" s="304"/>
      <c r="I46" s="304"/>
      <c r="J46" s="304"/>
      <c r="K46" s="302"/>
    </row>
    <row r="47" spans="2:11" ht="15" customHeight="1">
      <c r="B47" s="305"/>
      <c r="C47" s="307"/>
      <c r="D47" s="307"/>
      <c r="E47" s="304" t="s">
        <v>2229</v>
      </c>
      <c r="F47" s="304"/>
      <c r="G47" s="304"/>
      <c r="H47" s="304"/>
      <c r="I47" s="304"/>
      <c r="J47" s="304"/>
      <c r="K47" s="302"/>
    </row>
    <row r="48" spans="2:11" ht="15" customHeight="1">
      <c r="B48" s="305"/>
      <c r="C48" s="307"/>
      <c r="D48" s="307"/>
      <c r="E48" s="304" t="s">
        <v>2230</v>
      </c>
      <c r="F48" s="304"/>
      <c r="G48" s="304"/>
      <c r="H48" s="304"/>
      <c r="I48" s="304"/>
      <c r="J48" s="304"/>
      <c r="K48" s="302"/>
    </row>
    <row r="49" spans="2:11" ht="15" customHeight="1">
      <c r="B49" s="305"/>
      <c r="C49" s="307"/>
      <c r="D49" s="304" t="s">
        <v>2231</v>
      </c>
      <c r="E49" s="304"/>
      <c r="F49" s="304"/>
      <c r="G49" s="304"/>
      <c r="H49" s="304"/>
      <c r="I49" s="304"/>
      <c r="J49" s="304"/>
      <c r="K49" s="302"/>
    </row>
    <row r="50" spans="2:11" ht="25.5" customHeight="1">
      <c r="B50" s="300"/>
      <c r="C50" s="301" t="s">
        <v>2232</v>
      </c>
      <c r="D50" s="301"/>
      <c r="E50" s="301"/>
      <c r="F50" s="301"/>
      <c r="G50" s="301"/>
      <c r="H50" s="301"/>
      <c r="I50" s="301"/>
      <c r="J50" s="301"/>
      <c r="K50" s="302"/>
    </row>
    <row r="51" spans="2:11" ht="5.25" customHeight="1">
      <c r="B51" s="300"/>
      <c r="C51" s="303"/>
      <c r="D51" s="303"/>
      <c r="E51" s="303"/>
      <c r="F51" s="303"/>
      <c r="G51" s="303"/>
      <c r="H51" s="303"/>
      <c r="I51" s="303"/>
      <c r="J51" s="303"/>
      <c r="K51" s="302"/>
    </row>
    <row r="52" spans="2:11" ht="15" customHeight="1">
      <c r="B52" s="300"/>
      <c r="C52" s="304" t="s">
        <v>2233</v>
      </c>
      <c r="D52" s="304"/>
      <c r="E52" s="304"/>
      <c r="F52" s="304"/>
      <c r="G52" s="304"/>
      <c r="H52" s="304"/>
      <c r="I52" s="304"/>
      <c r="J52" s="304"/>
      <c r="K52" s="302"/>
    </row>
    <row r="53" spans="2:11" ht="15" customHeight="1">
      <c r="B53" s="300"/>
      <c r="C53" s="304" t="s">
        <v>2234</v>
      </c>
      <c r="D53" s="304"/>
      <c r="E53" s="304"/>
      <c r="F53" s="304"/>
      <c r="G53" s="304"/>
      <c r="H53" s="304"/>
      <c r="I53" s="304"/>
      <c r="J53" s="304"/>
      <c r="K53" s="302"/>
    </row>
    <row r="54" spans="2:11" ht="12.75" customHeight="1">
      <c r="B54" s="300"/>
      <c r="C54" s="306"/>
      <c r="D54" s="306"/>
      <c r="E54" s="306"/>
      <c r="F54" s="306"/>
      <c r="G54" s="306"/>
      <c r="H54" s="306"/>
      <c r="I54" s="306"/>
      <c r="J54" s="306"/>
      <c r="K54" s="302"/>
    </row>
    <row r="55" spans="2:11" ht="15" customHeight="1">
      <c r="B55" s="300"/>
      <c r="C55" s="304" t="s">
        <v>2235</v>
      </c>
      <c r="D55" s="304"/>
      <c r="E55" s="304"/>
      <c r="F55" s="304"/>
      <c r="G55" s="304"/>
      <c r="H55" s="304"/>
      <c r="I55" s="304"/>
      <c r="J55" s="304"/>
      <c r="K55" s="302"/>
    </row>
    <row r="56" spans="2:11" ht="15" customHeight="1">
      <c r="B56" s="300"/>
      <c r="C56" s="307"/>
      <c r="D56" s="304" t="s">
        <v>2236</v>
      </c>
      <c r="E56" s="304"/>
      <c r="F56" s="304"/>
      <c r="G56" s="304"/>
      <c r="H56" s="304"/>
      <c r="I56" s="304"/>
      <c r="J56" s="304"/>
      <c r="K56" s="302"/>
    </row>
    <row r="57" spans="2:11" ht="15" customHeight="1">
      <c r="B57" s="300"/>
      <c r="C57" s="307"/>
      <c r="D57" s="304" t="s">
        <v>2237</v>
      </c>
      <c r="E57" s="304"/>
      <c r="F57" s="304"/>
      <c r="G57" s="304"/>
      <c r="H57" s="304"/>
      <c r="I57" s="304"/>
      <c r="J57" s="304"/>
      <c r="K57" s="302"/>
    </row>
    <row r="58" spans="2:11" ht="15" customHeight="1">
      <c r="B58" s="300"/>
      <c r="C58" s="307"/>
      <c r="D58" s="304" t="s">
        <v>2238</v>
      </c>
      <c r="E58" s="304"/>
      <c r="F58" s="304"/>
      <c r="G58" s="304"/>
      <c r="H58" s="304"/>
      <c r="I58" s="304"/>
      <c r="J58" s="304"/>
      <c r="K58" s="302"/>
    </row>
    <row r="59" spans="2:11" ht="15" customHeight="1">
      <c r="B59" s="300"/>
      <c r="C59" s="307"/>
      <c r="D59" s="304" t="s">
        <v>2239</v>
      </c>
      <c r="E59" s="304"/>
      <c r="F59" s="304"/>
      <c r="G59" s="304"/>
      <c r="H59" s="304"/>
      <c r="I59" s="304"/>
      <c r="J59" s="304"/>
      <c r="K59" s="302"/>
    </row>
    <row r="60" spans="2:11" ht="15" customHeight="1">
      <c r="B60" s="300"/>
      <c r="C60" s="307"/>
      <c r="D60" s="310" t="s">
        <v>2240</v>
      </c>
      <c r="E60" s="310"/>
      <c r="F60" s="310"/>
      <c r="G60" s="310"/>
      <c r="H60" s="310"/>
      <c r="I60" s="310"/>
      <c r="J60" s="310"/>
      <c r="K60" s="302"/>
    </row>
    <row r="61" spans="2:11" ht="15" customHeight="1">
      <c r="B61" s="300"/>
      <c r="C61" s="307"/>
      <c r="D61" s="304" t="s">
        <v>2241</v>
      </c>
      <c r="E61" s="304"/>
      <c r="F61" s="304"/>
      <c r="G61" s="304"/>
      <c r="H61" s="304"/>
      <c r="I61" s="304"/>
      <c r="J61" s="304"/>
      <c r="K61" s="302"/>
    </row>
    <row r="62" spans="2:11" ht="12.75" customHeight="1">
      <c r="B62" s="300"/>
      <c r="C62" s="307"/>
      <c r="D62" s="307"/>
      <c r="E62" s="311"/>
      <c r="F62" s="307"/>
      <c r="G62" s="307"/>
      <c r="H62" s="307"/>
      <c r="I62" s="307"/>
      <c r="J62" s="307"/>
      <c r="K62" s="302"/>
    </row>
    <row r="63" spans="2:11" ht="15" customHeight="1">
      <c r="B63" s="300"/>
      <c r="C63" s="307"/>
      <c r="D63" s="304" t="s">
        <v>2242</v>
      </c>
      <c r="E63" s="304"/>
      <c r="F63" s="304"/>
      <c r="G63" s="304"/>
      <c r="H63" s="304"/>
      <c r="I63" s="304"/>
      <c r="J63" s="304"/>
      <c r="K63" s="302"/>
    </row>
    <row r="64" spans="2:11" ht="15" customHeight="1">
      <c r="B64" s="300"/>
      <c r="C64" s="307"/>
      <c r="D64" s="310" t="s">
        <v>2243</v>
      </c>
      <c r="E64" s="310"/>
      <c r="F64" s="310"/>
      <c r="G64" s="310"/>
      <c r="H64" s="310"/>
      <c r="I64" s="310"/>
      <c r="J64" s="310"/>
      <c r="K64" s="302"/>
    </row>
    <row r="65" spans="2:11" ht="15" customHeight="1">
      <c r="B65" s="300"/>
      <c r="C65" s="307"/>
      <c r="D65" s="304" t="s">
        <v>2244</v>
      </c>
      <c r="E65" s="304"/>
      <c r="F65" s="304"/>
      <c r="G65" s="304"/>
      <c r="H65" s="304"/>
      <c r="I65" s="304"/>
      <c r="J65" s="304"/>
      <c r="K65" s="302"/>
    </row>
    <row r="66" spans="2:11" ht="15" customHeight="1">
      <c r="B66" s="300"/>
      <c r="C66" s="307"/>
      <c r="D66" s="304" t="s">
        <v>2245</v>
      </c>
      <c r="E66" s="304"/>
      <c r="F66" s="304"/>
      <c r="G66" s="304"/>
      <c r="H66" s="304"/>
      <c r="I66" s="304"/>
      <c r="J66" s="304"/>
      <c r="K66" s="302"/>
    </row>
    <row r="67" spans="2:11" ht="15" customHeight="1">
      <c r="B67" s="300"/>
      <c r="C67" s="307"/>
      <c r="D67" s="304" t="s">
        <v>2246</v>
      </c>
      <c r="E67" s="304"/>
      <c r="F67" s="304"/>
      <c r="G67" s="304"/>
      <c r="H67" s="304"/>
      <c r="I67" s="304"/>
      <c r="J67" s="304"/>
      <c r="K67" s="302"/>
    </row>
    <row r="68" spans="2:11" ht="15" customHeight="1">
      <c r="B68" s="300"/>
      <c r="C68" s="307"/>
      <c r="D68" s="304" t="s">
        <v>2247</v>
      </c>
      <c r="E68" s="304"/>
      <c r="F68" s="304"/>
      <c r="G68" s="304"/>
      <c r="H68" s="304"/>
      <c r="I68" s="304"/>
      <c r="J68" s="304"/>
      <c r="K68" s="302"/>
    </row>
    <row r="69" spans="2:11" ht="12.75" customHeight="1">
      <c r="B69" s="312"/>
      <c r="C69" s="313"/>
      <c r="D69" s="313"/>
      <c r="E69" s="313"/>
      <c r="F69" s="313"/>
      <c r="G69" s="313"/>
      <c r="H69" s="313"/>
      <c r="I69" s="313"/>
      <c r="J69" s="313"/>
      <c r="K69" s="314"/>
    </row>
    <row r="70" spans="2:11" ht="18.75" customHeight="1">
      <c r="B70" s="315"/>
      <c r="C70" s="315"/>
      <c r="D70" s="315"/>
      <c r="E70" s="315"/>
      <c r="F70" s="315"/>
      <c r="G70" s="315"/>
      <c r="H70" s="315"/>
      <c r="I70" s="315"/>
      <c r="J70" s="315"/>
      <c r="K70" s="316"/>
    </row>
    <row r="71" spans="2:11" ht="18.75" customHeight="1">
      <c r="B71" s="316"/>
      <c r="C71" s="316"/>
      <c r="D71" s="316"/>
      <c r="E71" s="316"/>
      <c r="F71" s="316"/>
      <c r="G71" s="316"/>
      <c r="H71" s="316"/>
      <c r="I71" s="316"/>
      <c r="J71" s="316"/>
      <c r="K71" s="316"/>
    </row>
    <row r="72" spans="2:11" ht="7.5" customHeight="1">
      <c r="B72" s="317"/>
      <c r="C72" s="318"/>
      <c r="D72" s="318"/>
      <c r="E72" s="318"/>
      <c r="F72" s="318"/>
      <c r="G72" s="318"/>
      <c r="H72" s="318"/>
      <c r="I72" s="318"/>
      <c r="J72" s="318"/>
      <c r="K72" s="319"/>
    </row>
    <row r="73" spans="2:11" ht="45" customHeight="1">
      <c r="B73" s="320"/>
      <c r="C73" s="321" t="s">
        <v>117</v>
      </c>
      <c r="D73" s="321"/>
      <c r="E73" s="321"/>
      <c r="F73" s="321"/>
      <c r="G73" s="321"/>
      <c r="H73" s="321"/>
      <c r="I73" s="321"/>
      <c r="J73" s="321"/>
      <c r="K73" s="322"/>
    </row>
    <row r="74" spans="2:11" ht="17.25" customHeight="1">
      <c r="B74" s="320"/>
      <c r="C74" s="323" t="s">
        <v>2248</v>
      </c>
      <c r="D74" s="323"/>
      <c r="E74" s="323"/>
      <c r="F74" s="323" t="s">
        <v>2249</v>
      </c>
      <c r="G74" s="324"/>
      <c r="H74" s="323" t="s">
        <v>155</v>
      </c>
      <c r="I74" s="323" t="s">
        <v>56</v>
      </c>
      <c r="J74" s="323" t="s">
        <v>2250</v>
      </c>
      <c r="K74" s="322"/>
    </row>
    <row r="75" spans="2:11" ht="17.25" customHeight="1">
      <c r="B75" s="320"/>
      <c r="C75" s="325" t="s">
        <v>2251</v>
      </c>
      <c r="D75" s="325"/>
      <c r="E75" s="325"/>
      <c r="F75" s="326" t="s">
        <v>2252</v>
      </c>
      <c r="G75" s="327"/>
      <c r="H75" s="325"/>
      <c r="I75" s="325"/>
      <c r="J75" s="325" t="s">
        <v>2253</v>
      </c>
      <c r="K75" s="322"/>
    </row>
    <row r="76" spans="2:11" ht="5.25" customHeight="1">
      <c r="B76" s="320"/>
      <c r="C76" s="328"/>
      <c r="D76" s="328"/>
      <c r="E76" s="328"/>
      <c r="F76" s="328"/>
      <c r="G76" s="329"/>
      <c r="H76" s="328"/>
      <c r="I76" s="328"/>
      <c r="J76" s="328"/>
      <c r="K76" s="322"/>
    </row>
    <row r="77" spans="2:11" ht="15" customHeight="1">
      <c r="B77" s="320"/>
      <c r="C77" s="309" t="s">
        <v>52</v>
      </c>
      <c r="D77" s="328"/>
      <c r="E77" s="328"/>
      <c r="F77" s="330" t="s">
        <v>2254</v>
      </c>
      <c r="G77" s="329"/>
      <c r="H77" s="309" t="s">
        <v>2255</v>
      </c>
      <c r="I77" s="309" t="s">
        <v>2256</v>
      </c>
      <c r="J77" s="309">
        <v>20</v>
      </c>
      <c r="K77" s="322"/>
    </row>
    <row r="78" spans="2:11" ht="15" customHeight="1">
      <c r="B78" s="320"/>
      <c r="C78" s="309" t="s">
        <v>2257</v>
      </c>
      <c r="D78" s="309"/>
      <c r="E78" s="309"/>
      <c r="F78" s="330" t="s">
        <v>2254</v>
      </c>
      <c r="G78" s="329"/>
      <c r="H78" s="309" t="s">
        <v>2258</v>
      </c>
      <c r="I78" s="309" t="s">
        <v>2256</v>
      </c>
      <c r="J78" s="309">
        <v>120</v>
      </c>
      <c r="K78" s="322"/>
    </row>
    <row r="79" spans="2:11" ht="15" customHeight="1">
      <c r="B79" s="331"/>
      <c r="C79" s="309" t="s">
        <v>2259</v>
      </c>
      <c r="D79" s="309"/>
      <c r="E79" s="309"/>
      <c r="F79" s="330" t="s">
        <v>2260</v>
      </c>
      <c r="G79" s="329"/>
      <c r="H79" s="309" t="s">
        <v>2261</v>
      </c>
      <c r="I79" s="309" t="s">
        <v>2256</v>
      </c>
      <c r="J79" s="309">
        <v>50</v>
      </c>
      <c r="K79" s="322"/>
    </row>
    <row r="80" spans="2:11" ht="15" customHeight="1">
      <c r="B80" s="331"/>
      <c r="C80" s="309" t="s">
        <v>2262</v>
      </c>
      <c r="D80" s="309"/>
      <c r="E80" s="309"/>
      <c r="F80" s="330" t="s">
        <v>2254</v>
      </c>
      <c r="G80" s="329"/>
      <c r="H80" s="309" t="s">
        <v>2263</v>
      </c>
      <c r="I80" s="309" t="s">
        <v>2264</v>
      </c>
      <c r="J80" s="309"/>
      <c r="K80" s="322"/>
    </row>
    <row r="81" spans="2:11" ht="15" customHeight="1">
      <c r="B81" s="331"/>
      <c r="C81" s="332" t="s">
        <v>2265</v>
      </c>
      <c r="D81" s="332"/>
      <c r="E81" s="332"/>
      <c r="F81" s="333" t="s">
        <v>2260</v>
      </c>
      <c r="G81" s="332"/>
      <c r="H81" s="332" t="s">
        <v>2266</v>
      </c>
      <c r="I81" s="332" t="s">
        <v>2256</v>
      </c>
      <c r="J81" s="332">
        <v>15</v>
      </c>
      <c r="K81" s="322"/>
    </row>
    <row r="82" spans="2:11" ht="15" customHeight="1">
      <c r="B82" s="331"/>
      <c r="C82" s="332" t="s">
        <v>2267</v>
      </c>
      <c r="D82" s="332"/>
      <c r="E82" s="332"/>
      <c r="F82" s="333" t="s">
        <v>2260</v>
      </c>
      <c r="G82" s="332"/>
      <c r="H82" s="332" t="s">
        <v>2268</v>
      </c>
      <c r="I82" s="332" t="s">
        <v>2256</v>
      </c>
      <c r="J82" s="332">
        <v>15</v>
      </c>
      <c r="K82" s="322"/>
    </row>
    <row r="83" spans="2:11" ht="15" customHeight="1">
      <c r="B83" s="331"/>
      <c r="C83" s="332" t="s">
        <v>2269</v>
      </c>
      <c r="D83" s="332"/>
      <c r="E83" s="332"/>
      <c r="F83" s="333" t="s">
        <v>2260</v>
      </c>
      <c r="G83" s="332"/>
      <c r="H83" s="332" t="s">
        <v>2270</v>
      </c>
      <c r="I83" s="332" t="s">
        <v>2256</v>
      </c>
      <c r="J83" s="332">
        <v>20</v>
      </c>
      <c r="K83" s="322"/>
    </row>
    <row r="84" spans="2:11" ht="15" customHeight="1">
      <c r="B84" s="331"/>
      <c r="C84" s="332" t="s">
        <v>2271</v>
      </c>
      <c r="D84" s="332"/>
      <c r="E84" s="332"/>
      <c r="F84" s="333" t="s">
        <v>2260</v>
      </c>
      <c r="G84" s="332"/>
      <c r="H84" s="332" t="s">
        <v>2272</v>
      </c>
      <c r="I84" s="332" t="s">
        <v>2256</v>
      </c>
      <c r="J84" s="332">
        <v>20</v>
      </c>
      <c r="K84" s="322"/>
    </row>
    <row r="85" spans="2:11" ht="15" customHeight="1">
      <c r="B85" s="331"/>
      <c r="C85" s="309" t="s">
        <v>2273</v>
      </c>
      <c r="D85" s="309"/>
      <c r="E85" s="309"/>
      <c r="F85" s="330" t="s">
        <v>2260</v>
      </c>
      <c r="G85" s="329"/>
      <c r="H85" s="309" t="s">
        <v>2274</v>
      </c>
      <c r="I85" s="309" t="s">
        <v>2256</v>
      </c>
      <c r="J85" s="309">
        <v>50</v>
      </c>
      <c r="K85" s="322"/>
    </row>
    <row r="86" spans="2:11" ht="15" customHeight="1">
      <c r="B86" s="331"/>
      <c r="C86" s="309" t="s">
        <v>2275</v>
      </c>
      <c r="D86" s="309"/>
      <c r="E86" s="309"/>
      <c r="F86" s="330" t="s">
        <v>2260</v>
      </c>
      <c r="G86" s="329"/>
      <c r="H86" s="309" t="s">
        <v>2276</v>
      </c>
      <c r="I86" s="309" t="s">
        <v>2256</v>
      </c>
      <c r="J86" s="309">
        <v>20</v>
      </c>
      <c r="K86" s="322"/>
    </row>
    <row r="87" spans="2:11" ht="15" customHeight="1">
      <c r="B87" s="331"/>
      <c r="C87" s="309" t="s">
        <v>2277</v>
      </c>
      <c r="D87" s="309"/>
      <c r="E87" s="309"/>
      <c r="F87" s="330" t="s">
        <v>2260</v>
      </c>
      <c r="G87" s="329"/>
      <c r="H87" s="309" t="s">
        <v>2278</v>
      </c>
      <c r="I87" s="309" t="s">
        <v>2256</v>
      </c>
      <c r="J87" s="309">
        <v>20</v>
      </c>
      <c r="K87" s="322"/>
    </row>
    <row r="88" spans="2:11" ht="15" customHeight="1">
      <c r="B88" s="331"/>
      <c r="C88" s="309" t="s">
        <v>2279</v>
      </c>
      <c r="D88" s="309"/>
      <c r="E88" s="309"/>
      <c r="F88" s="330" t="s">
        <v>2260</v>
      </c>
      <c r="G88" s="329"/>
      <c r="H88" s="309" t="s">
        <v>2280</v>
      </c>
      <c r="I88" s="309" t="s">
        <v>2256</v>
      </c>
      <c r="J88" s="309">
        <v>50</v>
      </c>
      <c r="K88" s="322"/>
    </row>
    <row r="89" spans="2:11" ht="15" customHeight="1">
      <c r="B89" s="331"/>
      <c r="C89" s="309" t="s">
        <v>2281</v>
      </c>
      <c r="D89" s="309"/>
      <c r="E89" s="309"/>
      <c r="F89" s="330" t="s">
        <v>2260</v>
      </c>
      <c r="G89" s="329"/>
      <c r="H89" s="309" t="s">
        <v>2281</v>
      </c>
      <c r="I89" s="309" t="s">
        <v>2256</v>
      </c>
      <c r="J89" s="309">
        <v>50</v>
      </c>
      <c r="K89" s="322"/>
    </row>
    <row r="90" spans="2:11" ht="15" customHeight="1">
      <c r="B90" s="331"/>
      <c r="C90" s="309" t="s">
        <v>160</v>
      </c>
      <c r="D90" s="309"/>
      <c r="E90" s="309"/>
      <c r="F90" s="330" t="s">
        <v>2260</v>
      </c>
      <c r="G90" s="329"/>
      <c r="H90" s="309" t="s">
        <v>2282</v>
      </c>
      <c r="I90" s="309" t="s">
        <v>2256</v>
      </c>
      <c r="J90" s="309">
        <v>255</v>
      </c>
      <c r="K90" s="322"/>
    </row>
    <row r="91" spans="2:11" ht="15" customHeight="1">
      <c r="B91" s="331"/>
      <c r="C91" s="309" t="s">
        <v>2283</v>
      </c>
      <c r="D91" s="309"/>
      <c r="E91" s="309"/>
      <c r="F91" s="330" t="s">
        <v>2254</v>
      </c>
      <c r="G91" s="329"/>
      <c r="H91" s="309" t="s">
        <v>2284</v>
      </c>
      <c r="I91" s="309" t="s">
        <v>2285</v>
      </c>
      <c r="J91" s="309"/>
      <c r="K91" s="322"/>
    </row>
    <row r="92" spans="2:11" ht="15" customHeight="1">
      <c r="B92" s="331"/>
      <c r="C92" s="309" t="s">
        <v>2286</v>
      </c>
      <c r="D92" s="309"/>
      <c r="E92" s="309"/>
      <c r="F92" s="330" t="s">
        <v>2254</v>
      </c>
      <c r="G92" s="329"/>
      <c r="H92" s="309" t="s">
        <v>2287</v>
      </c>
      <c r="I92" s="309" t="s">
        <v>2288</v>
      </c>
      <c r="J92" s="309"/>
      <c r="K92" s="322"/>
    </row>
    <row r="93" spans="2:11" ht="15" customHeight="1">
      <c r="B93" s="331"/>
      <c r="C93" s="309" t="s">
        <v>2289</v>
      </c>
      <c r="D93" s="309"/>
      <c r="E93" s="309"/>
      <c r="F93" s="330" t="s">
        <v>2254</v>
      </c>
      <c r="G93" s="329"/>
      <c r="H93" s="309" t="s">
        <v>2289</v>
      </c>
      <c r="I93" s="309" t="s">
        <v>2288</v>
      </c>
      <c r="J93" s="309"/>
      <c r="K93" s="322"/>
    </row>
    <row r="94" spans="2:11" ht="15" customHeight="1">
      <c r="B94" s="331"/>
      <c r="C94" s="309" t="s">
        <v>37</v>
      </c>
      <c r="D94" s="309"/>
      <c r="E94" s="309"/>
      <c r="F94" s="330" t="s">
        <v>2254</v>
      </c>
      <c r="G94" s="329"/>
      <c r="H94" s="309" t="s">
        <v>2290</v>
      </c>
      <c r="I94" s="309" t="s">
        <v>2288</v>
      </c>
      <c r="J94" s="309"/>
      <c r="K94" s="322"/>
    </row>
    <row r="95" spans="2:11" ht="15" customHeight="1">
      <c r="B95" s="331"/>
      <c r="C95" s="309" t="s">
        <v>47</v>
      </c>
      <c r="D95" s="309"/>
      <c r="E95" s="309"/>
      <c r="F95" s="330" t="s">
        <v>2254</v>
      </c>
      <c r="G95" s="329"/>
      <c r="H95" s="309" t="s">
        <v>2291</v>
      </c>
      <c r="I95" s="309" t="s">
        <v>2288</v>
      </c>
      <c r="J95" s="309"/>
      <c r="K95" s="322"/>
    </row>
    <row r="96" spans="2:11" ht="15" customHeight="1">
      <c r="B96" s="334"/>
      <c r="C96" s="335"/>
      <c r="D96" s="335"/>
      <c r="E96" s="335"/>
      <c r="F96" s="335"/>
      <c r="G96" s="335"/>
      <c r="H96" s="335"/>
      <c r="I96" s="335"/>
      <c r="J96" s="335"/>
      <c r="K96" s="336"/>
    </row>
    <row r="97" spans="2:11" ht="18.75" customHeight="1">
      <c r="B97" s="337"/>
      <c r="C97" s="338"/>
      <c r="D97" s="338"/>
      <c r="E97" s="338"/>
      <c r="F97" s="338"/>
      <c r="G97" s="338"/>
      <c r="H97" s="338"/>
      <c r="I97" s="338"/>
      <c r="J97" s="338"/>
      <c r="K97" s="337"/>
    </row>
    <row r="98" spans="2:11" ht="18.75" customHeight="1">
      <c r="B98" s="316"/>
      <c r="C98" s="316"/>
      <c r="D98" s="316"/>
      <c r="E98" s="316"/>
      <c r="F98" s="316"/>
      <c r="G98" s="316"/>
      <c r="H98" s="316"/>
      <c r="I98" s="316"/>
      <c r="J98" s="316"/>
      <c r="K98" s="316"/>
    </row>
    <row r="99" spans="2:11" ht="7.5" customHeight="1">
      <c r="B99" s="317"/>
      <c r="C99" s="318"/>
      <c r="D99" s="318"/>
      <c r="E99" s="318"/>
      <c r="F99" s="318"/>
      <c r="G99" s="318"/>
      <c r="H99" s="318"/>
      <c r="I99" s="318"/>
      <c r="J99" s="318"/>
      <c r="K99" s="319"/>
    </row>
    <row r="100" spans="2:11" ht="45" customHeight="1">
      <c r="B100" s="320"/>
      <c r="C100" s="321" t="s">
        <v>2292</v>
      </c>
      <c r="D100" s="321"/>
      <c r="E100" s="321"/>
      <c r="F100" s="321"/>
      <c r="G100" s="321"/>
      <c r="H100" s="321"/>
      <c r="I100" s="321"/>
      <c r="J100" s="321"/>
      <c r="K100" s="322"/>
    </row>
    <row r="101" spans="2:11" ht="17.25" customHeight="1">
      <c r="B101" s="320"/>
      <c r="C101" s="323" t="s">
        <v>2248</v>
      </c>
      <c r="D101" s="323"/>
      <c r="E101" s="323"/>
      <c r="F101" s="323" t="s">
        <v>2249</v>
      </c>
      <c r="G101" s="324"/>
      <c r="H101" s="323" t="s">
        <v>155</v>
      </c>
      <c r="I101" s="323" t="s">
        <v>56</v>
      </c>
      <c r="J101" s="323" t="s">
        <v>2250</v>
      </c>
      <c r="K101" s="322"/>
    </row>
    <row r="102" spans="2:11" ht="17.25" customHeight="1">
      <c r="B102" s="320"/>
      <c r="C102" s="325" t="s">
        <v>2251</v>
      </c>
      <c r="D102" s="325"/>
      <c r="E102" s="325"/>
      <c r="F102" s="326" t="s">
        <v>2252</v>
      </c>
      <c r="G102" s="327"/>
      <c r="H102" s="325"/>
      <c r="I102" s="325"/>
      <c r="J102" s="325" t="s">
        <v>2253</v>
      </c>
      <c r="K102" s="322"/>
    </row>
    <row r="103" spans="2:11" ht="5.25" customHeight="1">
      <c r="B103" s="320"/>
      <c r="C103" s="323"/>
      <c r="D103" s="323"/>
      <c r="E103" s="323"/>
      <c r="F103" s="323"/>
      <c r="G103" s="339"/>
      <c r="H103" s="323"/>
      <c r="I103" s="323"/>
      <c r="J103" s="323"/>
      <c r="K103" s="322"/>
    </row>
    <row r="104" spans="2:11" ht="15" customHeight="1">
      <c r="B104" s="320"/>
      <c r="C104" s="309" t="s">
        <v>52</v>
      </c>
      <c r="D104" s="328"/>
      <c r="E104" s="328"/>
      <c r="F104" s="330" t="s">
        <v>2254</v>
      </c>
      <c r="G104" s="339"/>
      <c r="H104" s="309" t="s">
        <v>2293</v>
      </c>
      <c r="I104" s="309" t="s">
        <v>2256</v>
      </c>
      <c r="J104" s="309">
        <v>20</v>
      </c>
      <c r="K104" s="322"/>
    </row>
    <row r="105" spans="2:11" ht="15" customHeight="1">
      <c r="B105" s="320"/>
      <c r="C105" s="309" t="s">
        <v>2257</v>
      </c>
      <c r="D105" s="309"/>
      <c r="E105" s="309"/>
      <c r="F105" s="330" t="s">
        <v>2254</v>
      </c>
      <c r="G105" s="309"/>
      <c r="H105" s="309" t="s">
        <v>2293</v>
      </c>
      <c r="I105" s="309" t="s">
        <v>2256</v>
      </c>
      <c r="J105" s="309">
        <v>120</v>
      </c>
      <c r="K105" s="322"/>
    </row>
    <row r="106" spans="2:11" ht="15" customHeight="1">
      <c r="B106" s="331"/>
      <c r="C106" s="309" t="s">
        <v>2259</v>
      </c>
      <c r="D106" s="309"/>
      <c r="E106" s="309"/>
      <c r="F106" s="330" t="s">
        <v>2260</v>
      </c>
      <c r="G106" s="309"/>
      <c r="H106" s="309" t="s">
        <v>2293</v>
      </c>
      <c r="I106" s="309" t="s">
        <v>2256</v>
      </c>
      <c r="J106" s="309">
        <v>50</v>
      </c>
      <c r="K106" s="322"/>
    </row>
    <row r="107" spans="2:11" ht="15" customHeight="1">
      <c r="B107" s="331"/>
      <c r="C107" s="309" t="s">
        <v>2262</v>
      </c>
      <c r="D107" s="309"/>
      <c r="E107" s="309"/>
      <c r="F107" s="330" t="s">
        <v>2254</v>
      </c>
      <c r="G107" s="309"/>
      <c r="H107" s="309" t="s">
        <v>2293</v>
      </c>
      <c r="I107" s="309" t="s">
        <v>2264</v>
      </c>
      <c r="J107" s="309"/>
      <c r="K107" s="322"/>
    </row>
    <row r="108" spans="2:11" ht="15" customHeight="1">
      <c r="B108" s="331"/>
      <c r="C108" s="309" t="s">
        <v>2273</v>
      </c>
      <c r="D108" s="309"/>
      <c r="E108" s="309"/>
      <c r="F108" s="330" t="s">
        <v>2260</v>
      </c>
      <c r="G108" s="309"/>
      <c r="H108" s="309" t="s">
        <v>2293</v>
      </c>
      <c r="I108" s="309" t="s">
        <v>2256</v>
      </c>
      <c r="J108" s="309">
        <v>50</v>
      </c>
      <c r="K108" s="322"/>
    </row>
    <row r="109" spans="2:11" ht="15" customHeight="1">
      <c r="B109" s="331"/>
      <c r="C109" s="309" t="s">
        <v>2281</v>
      </c>
      <c r="D109" s="309"/>
      <c r="E109" s="309"/>
      <c r="F109" s="330" t="s">
        <v>2260</v>
      </c>
      <c r="G109" s="309"/>
      <c r="H109" s="309" t="s">
        <v>2293</v>
      </c>
      <c r="I109" s="309" t="s">
        <v>2256</v>
      </c>
      <c r="J109" s="309">
        <v>50</v>
      </c>
      <c r="K109" s="322"/>
    </row>
    <row r="110" spans="2:11" ht="15" customHeight="1">
      <c r="B110" s="331"/>
      <c r="C110" s="309" t="s">
        <v>2279</v>
      </c>
      <c r="D110" s="309"/>
      <c r="E110" s="309"/>
      <c r="F110" s="330" t="s">
        <v>2260</v>
      </c>
      <c r="G110" s="309"/>
      <c r="H110" s="309" t="s">
        <v>2293</v>
      </c>
      <c r="I110" s="309" t="s">
        <v>2256</v>
      </c>
      <c r="J110" s="309">
        <v>50</v>
      </c>
      <c r="K110" s="322"/>
    </row>
    <row r="111" spans="2:11" ht="15" customHeight="1">
      <c r="B111" s="331"/>
      <c r="C111" s="309" t="s">
        <v>52</v>
      </c>
      <c r="D111" s="309"/>
      <c r="E111" s="309"/>
      <c r="F111" s="330" t="s">
        <v>2254</v>
      </c>
      <c r="G111" s="309"/>
      <c r="H111" s="309" t="s">
        <v>2294</v>
      </c>
      <c r="I111" s="309" t="s">
        <v>2256</v>
      </c>
      <c r="J111" s="309">
        <v>20</v>
      </c>
      <c r="K111" s="322"/>
    </row>
    <row r="112" spans="2:11" ht="15" customHeight="1">
      <c r="B112" s="331"/>
      <c r="C112" s="309" t="s">
        <v>2295</v>
      </c>
      <c r="D112" s="309"/>
      <c r="E112" s="309"/>
      <c r="F112" s="330" t="s">
        <v>2254</v>
      </c>
      <c r="G112" s="309"/>
      <c r="H112" s="309" t="s">
        <v>2296</v>
      </c>
      <c r="I112" s="309" t="s">
        <v>2256</v>
      </c>
      <c r="J112" s="309">
        <v>120</v>
      </c>
      <c r="K112" s="322"/>
    </row>
    <row r="113" spans="2:11" ht="15" customHeight="1">
      <c r="B113" s="331"/>
      <c r="C113" s="309" t="s">
        <v>37</v>
      </c>
      <c r="D113" s="309"/>
      <c r="E113" s="309"/>
      <c r="F113" s="330" t="s">
        <v>2254</v>
      </c>
      <c r="G113" s="309"/>
      <c r="H113" s="309" t="s">
        <v>2297</v>
      </c>
      <c r="I113" s="309" t="s">
        <v>2288</v>
      </c>
      <c r="J113" s="309"/>
      <c r="K113" s="322"/>
    </row>
    <row r="114" spans="2:11" ht="15" customHeight="1">
      <c r="B114" s="331"/>
      <c r="C114" s="309" t="s">
        <v>47</v>
      </c>
      <c r="D114" s="309"/>
      <c r="E114" s="309"/>
      <c r="F114" s="330" t="s">
        <v>2254</v>
      </c>
      <c r="G114" s="309"/>
      <c r="H114" s="309" t="s">
        <v>2298</v>
      </c>
      <c r="I114" s="309" t="s">
        <v>2288</v>
      </c>
      <c r="J114" s="309"/>
      <c r="K114" s="322"/>
    </row>
    <row r="115" spans="2:11" ht="15" customHeight="1">
      <c r="B115" s="331"/>
      <c r="C115" s="309" t="s">
        <v>56</v>
      </c>
      <c r="D115" s="309"/>
      <c r="E115" s="309"/>
      <c r="F115" s="330" t="s">
        <v>2254</v>
      </c>
      <c r="G115" s="309"/>
      <c r="H115" s="309" t="s">
        <v>2299</v>
      </c>
      <c r="I115" s="309" t="s">
        <v>2300</v>
      </c>
      <c r="J115" s="309"/>
      <c r="K115" s="322"/>
    </row>
    <row r="116" spans="2:11" ht="15" customHeight="1">
      <c r="B116" s="334"/>
      <c r="C116" s="340"/>
      <c r="D116" s="340"/>
      <c r="E116" s="340"/>
      <c r="F116" s="340"/>
      <c r="G116" s="340"/>
      <c r="H116" s="340"/>
      <c r="I116" s="340"/>
      <c r="J116" s="340"/>
      <c r="K116" s="336"/>
    </row>
    <row r="117" spans="2:11" ht="18.75" customHeight="1">
      <c r="B117" s="341"/>
      <c r="C117" s="306"/>
      <c r="D117" s="306"/>
      <c r="E117" s="306"/>
      <c r="F117" s="342"/>
      <c r="G117" s="306"/>
      <c r="H117" s="306"/>
      <c r="I117" s="306"/>
      <c r="J117" s="306"/>
      <c r="K117" s="341"/>
    </row>
    <row r="118" spans="2:11" ht="18.75" customHeight="1">
      <c r="B118" s="316"/>
      <c r="C118" s="316"/>
      <c r="D118" s="316"/>
      <c r="E118" s="316"/>
      <c r="F118" s="316"/>
      <c r="G118" s="316"/>
      <c r="H118" s="316"/>
      <c r="I118" s="316"/>
      <c r="J118" s="316"/>
      <c r="K118" s="316"/>
    </row>
    <row r="119" spans="2:11" ht="7.5" customHeight="1">
      <c r="B119" s="343"/>
      <c r="C119" s="344"/>
      <c r="D119" s="344"/>
      <c r="E119" s="344"/>
      <c r="F119" s="344"/>
      <c r="G119" s="344"/>
      <c r="H119" s="344"/>
      <c r="I119" s="344"/>
      <c r="J119" s="344"/>
      <c r="K119" s="345"/>
    </row>
    <row r="120" spans="2:11" ht="45" customHeight="1">
      <c r="B120" s="346"/>
      <c r="C120" s="298" t="s">
        <v>2301</v>
      </c>
      <c r="D120" s="298"/>
      <c r="E120" s="298"/>
      <c r="F120" s="298"/>
      <c r="G120" s="298"/>
      <c r="H120" s="298"/>
      <c r="I120" s="298"/>
      <c r="J120" s="298"/>
      <c r="K120" s="347"/>
    </row>
    <row r="121" spans="2:11" ht="17.25" customHeight="1">
      <c r="B121" s="348"/>
      <c r="C121" s="323" t="s">
        <v>2248</v>
      </c>
      <c r="D121" s="323"/>
      <c r="E121" s="323"/>
      <c r="F121" s="323" t="s">
        <v>2249</v>
      </c>
      <c r="G121" s="324"/>
      <c r="H121" s="323" t="s">
        <v>155</v>
      </c>
      <c r="I121" s="323" t="s">
        <v>56</v>
      </c>
      <c r="J121" s="323" t="s">
        <v>2250</v>
      </c>
      <c r="K121" s="349"/>
    </row>
    <row r="122" spans="2:11" ht="17.25" customHeight="1">
      <c r="B122" s="348"/>
      <c r="C122" s="325" t="s">
        <v>2251</v>
      </c>
      <c r="D122" s="325"/>
      <c r="E122" s="325"/>
      <c r="F122" s="326" t="s">
        <v>2252</v>
      </c>
      <c r="G122" s="327"/>
      <c r="H122" s="325"/>
      <c r="I122" s="325"/>
      <c r="J122" s="325" t="s">
        <v>2253</v>
      </c>
      <c r="K122" s="349"/>
    </row>
    <row r="123" spans="2:11" ht="5.25" customHeight="1">
      <c r="B123" s="350"/>
      <c r="C123" s="328"/>
      <c r="D123" s="328"/>
      <c r="E123" s="328"/>
      <c r="F123" s="328"/>
      <c r="G123" s="309"/>
      <c r="H123" s="328"/>
      <c r="I123" s="328"/>
      <c r="J123" s="328"/>
      <c r="K123" s="351"/>
    </row>
    <row r="124" spans="2:11" ht="15" customHeight="1">
      <c r="B124" s="350"/>
      <c r="C124" s="309" t="s">
        <v>2257</v>
      </c>
      <c r="D124" s="328"/>
      <c r="E124" s="328"/>
      <c r="F124" s="330" t="s">
        <v>2254</v>
      </c>
      <c r="G124" s="309"/>
      <c r="H124" s="309" t="s">
        <v>2293</v>
      </c>
      <c r="I124" s="309" t="s">
        <v>2256</v>
      </c>
      <c r="J124" s="309">
        <v>120</v>
      </c>
      <c r="K124" s="352"/>
    </row>
    <row r="125" spans="2:11" ht="15" customHeight="1">
      <c r="B125" s="350"/>
      <c r="C125" s="309" t="s">
        <v>2302</v>
      </c>
      <c r="D125" s="309"/>
      <c r="E125" s="309"/>
      <c r="F125" s="330" t="s">
        <v>2254</v>
      </c>
      <c r="G125" s="309"/>
      <c r="H125" s="309" t="s">
        <v>2303</v>
      </c>
      <c r="I125" s="309" t="s">
        <v>2256</v>
      </c>
      <c r="J125" s="309" t="s">
        <v>2304</v>
      </c>
      <c r="K125" s="352"/>
    </row>
    <row r="126" spans="2:11" ht="15" customHeight="1">
      <c r="B126" s="350"/>
      <c r="C126" s="309" t="s">
        <v>2203</v>
      </c>
      <c r="D126" s="309"/>
      <c r="E126" s="309"/>
      <c r="F126" s="330" t="s">
        <v>2254</v>
      </c>
      <c r="G126" s="309"/>
      <c r="H126" s="309" t="s">
        <v>2305</v>
      </c>
      <c r="I126" s="309" t="s">
        <v>2256</v>
      </c>
      <c r="J126" s="309" t="s">
        <v>2304</v>
      </c>
      <c r="K126" s="352"/>
    </row>
    <row r="127" spans="2:11" ht="15" customHeight="1">
      <c r="B127" s="350"/>
      <c r="C127" s="309" t="s">
        <v>2265</v>
      </c>
      <c r="D127" s="309"/>
      <c r="E127" s="309"/>
      <c r="F127" s="330" t="s">
        <v>2260</v>
      </c>
      <c r="G127" s="309"/>
      <c r="H127" s="309" t="s">
        <v>2266</v>
      </c>
      <c r="I127" s="309" t="s">
        <v>2256</v>
      </c>
      <c r="J127" s="309">
        <v>15</v>
      </c>
      <c r="K127" s="352"/>
    </row>
    <row r="128" spans="2:11" ht="15" customHeight="1">
      <c r="B128" s="350"/>
      <c r="C128" s="332" t="s">
        <v>2267</v>
      </c>
      <c r="D128" s="332"/>
      <c r="E128" s="332"/>
      <c r="F128" s="333" t="s">
        <v>2260</v>
      </c>
      <c r="G128" s="332"/>
      <c r="H128" s="332" t="s">
        <v>2268</v>
      </c>
      <c r="I128" s="332" t="s">
        <v>2256</v>
      </c>
      <c r="J128" s="332">
        <v>15</v>
      </c>
      <c r="K128" s="352"/>
    </row>
    <row r="129" spans="2:11" ht="15" customHeight="1">
      <c r="B129" s="350"/>
      <c r="C129" s="332" t="s">
        <v>2269</v>
      </c>
      <c r="D129" s="332"/>
      <c r="E129" s="332"/>
      <c r="F129" s="333" t="s">
        <v>2260</v>
      </c>
      <c r="G129" s="332"/>
      <c r="H129" s="332" t="s">
        <v>2270</v>
      </c>
      <c r="I129" s="332" t="s">
        <v>2256</v>
      </c>
      <c r="J129" s="332">
        <v>20</v>
      </c>
      <c r="K129" s="352"/>
    </row>
    <row r="130" spans="2:11" ht="15" customHeight="1">
      <c r="B130" s="350"/>
      <c r="C130" s="332" t="s">
        <v>2271</v>
      </c>
      <c r="D130" s="332"/>
      <c r="E130" s="332"/>
      <c r="F130" s="333" t="s">
        <v>2260</v>
      </c>
      <c r="G130" s="332"/>
      <c r="H130" s="332" t="s">
        <v>2272</v>
      </c>
      <c r="I130" s="332" t="s">
        <v>2256</v>
      </c>
      <c r="J130" s="332">
        <v>20</v>
      </c>
      <c r="K130" s="352"/>
    </row>
    <row r="131" spans="2:11" ht="15" customHeight="1">
      <c r="B131" s="350"/>
      <c r="C131" s="309" t="s">
        <v>2259</v>
      </c>
      <c r="D131" s="309"/>
      <c r="E131" s="309"/>
      <c r="F131" s="330" t="s">
        <v>2260</v>
      </c>
      <c r="G131" s="309"/>
      <c r="H131" s="309" t="s">
        <v>2293</v>
      </c>
      <c r="I131" s="309" t="s">
        <v>2256</v>
      </c>
      <c r="J131" s="309">
        <v>50</v>
      </c>
      <c r="K131" s="352"/>
    </row>
    <row r="132" spans="2:11" ht="15" customHeight="1">
      <c r="B132" s="350"/>
      <c r="C132" s="309" t="s">
        <v>2273</v>
      </c>
      <c r="D132" s="309"/>
      <c r="E132" s="309"/>
      <c r="F132" s="330" t="s">
        <v>2260</v>
      </c>
      <c r="G132" s="309"/>
      <c r="H132" s="309" t="s">
        <v>2293</v>
      </c>
      <c r="I132" s="309" t="s">
        <v>2256</v>
      </c>
      <c r="J132" s="309">
        <v>50</v>
      </c>
      <c r="K132" s="352"/>
    </row>
    <row r="133" spans="2:11" ht="15" customHeight="1">
      <c r="B133" s="350"/>
      <c r="C133" s="309" t="s">
        <v>2279</v>
      </c>
      <c r="D133" s="309"/>
      <c r="E133" s="309"/>
      <c r="F133" s="330" t="s">
        <v>2260</v>
      </c>
      <c r="G133" s="309"/>
      <c r="H133" s="309" t="s">
        <v>2293</v>
      </c>
      <c r="I133" s="309" t="s">
        <v>2256</v>
      </c>
      <c r="J133" s="309">
        <v>50</v>
      </c>
      <c r="K133" s="352"/>
    </row>
    <row r="134" spans="2:11" ht="15" customHeight="1">
      <c r="B134" s="350"/>
      <c r="C134" s="309" t="s">
        <v>2281</v>
      </c>
      <c r="D134" s="309"/>
      <c r="E134" s="309"/>
      <c r="F134" s="330" t="s">
        <v>2260</v>
      </c>
      <c r="G134" s="309"/>
      <c r="H134" s="309" t="s">
        <v>2293</v>
      </c>
      <c r="I134" s="309" t="s">
        <v>2256</v>
      </c>
      <c r="J134" s="309">
        <v>50</v>
      </c>
      <c r="K134" s="352"/>
    </row>
    <row r="135" spans="2:11" ht="15" customHeight="1">
      <c r="B135" s="350"/>
      <c r="C135" s="309" t="s">
        <v>160</v>
      </c>
      <c r="D135" s="309"/>
      <c r="E135" s="309"/>
      <c r="F135" s="330" t="s">
        <v>2260</v>
      </c>
      <c r="G135" s="309"/>
      <c r="H135" s="309" t="s">
        <v>2306</v>
      </c>
      <c r="I135" s="309" t="s">
        <v>2256</v>
      </c>
      <c r="J135" s="309">
        <v>255</v>
      </c>
      <c r="K135" s="352"/>
    </row>
    <row r="136" spans="2:11" ht="15" customHeight="1">
      <c r="B136" s="350"/>
      <c r="C136" s="309" t="s">
        <v>2283</v>
      </c>
      <c r="D136" s="309"/>
      <c r="E136" s="309"/>
      <c r="F136" s="330" t="s">
        <v>2254</v>
      </c>
      <c r="G136" s="309"/>
      <c r="H136" s="309" t="s">
        <v>2307</v>
      </c>
      <c r="I136" s="309" t="s">
        <v>2285</v>
      </c>
      <c r="J136" s="309"/>
      <c r="K136" s="352"/>
    </row>
    <row r="137" spans="2:11" ht="15" customHeight="1">
      <c r="B137" s="350"/>
      <c r="C137" s="309" t="s">
        <v>2286</v>
      </c>
      <c r="D137" s="309"/>
      <c r="E137" s="309"/>
      <c r="F137" s="330" t="s">
        <v>2254</v>
      </c>
      <c r="G137" s="309"/>
      <c r="H137" s="309" t="s">
        <v>2308</v>
      </c>
      <c r="I137" s="309" t="s">
        <v>2288</v>
      </c>
      <c r="J137" s="309"/>
      <c r="K137" s="352"/>
    </row>
    <row r="138" spans="2:11" ht="15" customHeight="1">
      <c r="B138" s="350"/>
      <c r="C138" s="309" t="s">
        <v>2289</v>
      </c>
      <c r="D138" s="309"/>
      <c r="E138" s="309"/>
      <c r="F138" s="330" t="s">
        <v>2254</v>
      </c>
      <c r="G138" s="309"/>
      <c r="H138" s="309" t="s">
        <v>2289</v>
      </c>
      <c r="I138" s="309" t="s">
        <v>2288</v>
      </c>
      <c r="J138" s="309"/>
      <c r="K138" s="352"/>
    </row>
    <row r="139" spans="2:11" ht="15" customHeight="1">
      <c r="B139" s="350"/>
      <c r="C139" s="309" t="s">
        <v>37</v>
      </c>
      <c r="D139" s="309"/>
      <c r="E139" s="309"/>
      <c r="F139" s="330" t="s">
        <v>2254</v>
      </c>
      <c r="G139" s="309"/>
      <c r="H139" s="309" t="s">
        <v>2309</v>
      </c>
      <c r="I139" s="309" t="s">
        <v>2288</v>
      </c>
      <c r="J139" s="309"/>
      <c r="K139" s="352"/>
    </row>
    <row r="140" spans="2:11" ht="15" customHeight="1">
      <c r="B140" s="350"/>
      <c r="C140" s="309" t="s">
        <v>2310</v>
      </c>
      <c r="D140" s="309"/>
      <c r="E140" s="309"/>
      <c r="F140" s="330" t="s">
        <v>2254</v>
      </c>
      <c r="G140" s="309"/>
      <c r="H140" s="309" t="s">
        <v>2311</v>
      </c>
      <c r="I140" s="309" t="s">
        <v>2288</v>
      </c>
      <c r="J140" s="309"/>
      <c r="K140" s="352"/>
    </row>
    <row r="141" spans="2:11" ht="15" customHeight="1">
      <c r="B141" s="353"/>
      <c r="C141" s="354"/>
      <c r="D141" s="354"/>
      <c r="E141" s="354"/>
      <c r="F141" s="354"/>
      <c r="G141" s="354"/>
      <c r="H141" s="354"/>
      <c r="I141" s="354"/>
      <c r="J141" s="354"/>
      <c r="K141" s="355"/>
    </row>
    <row r="142" spans="2:11" ht="18.75" customHeight="1">
      <c r="B142" s="306"/>
      <c r="C142" s="306"/>
      <c r="D142" s="306"/>
      <c r="E142" s="306"/>
      <c r="F142" s="342"/>
      <c r="G142" s="306"/>
      <c r="H142" s="306"/>
      <c r="I142" s="306"/>
      <c r="J142" s="306"/>
      <c r="K142" s="306"/>
    </row>
    <row r="143" spans="2:11" ht="18.75" customHeight="1">
      <c r="B143" s="316"/>
      <c r="C143" s="316"/>
      <c r="D143" s="316"/>
      <c r="E143" s="316"/>
      <c r="F143" s="316"/>
      <c r="G143" s="316"/>
      <c r="H143" s="316"/>
      <c r="I143" s="316"/>
      <c r="J143" s="316"/>
      <c r="K143" s="316"/>
    </row>
    <row r="144" spans="2:11" ht="7.5" customHeight="1">
      <c r="B144" s="317"/>
      <c r="C144" s="318"/>
      <c r="D144" s="318"/>
      <c r="E144" s="318"/>
      <c r="F144" s="318"/>
      <c r="G144" s="318"/>
      <c r="H144" s="318"/>
      <c r="I144" s="318"/>
      <c r="J144" s="318"/>
      <c r="K144" s="319"/>
    </row>
    <row r="145" spans="2:11" ht="45" customHeight="1">
      <c r="B145" s="320"/>
      <c r="C145" s="321" t="s">
        <v>2312</v>
      </c>
      <c r="D145" s="321"/>
      <c r="E145" s="321"/>
      <c r="F145" s="321"/>
      <c r="G145" s="321"/>
      <c r="H145" s="321"/>
      <c r="I145" s="321"/>
      <c r="J145" s="321"/>
      <c r="K145" s="322"/>
    </row>
    <row r="146" spans="2:11" ht="17.25" customHeight="1">
      <c r="B146" s="320"/>
      <c r="C146" s="323" t="s">
        <v>2248</v>
      </c>
      <c r="D146" s="323"/>
      <c r="E146" s="323"/>
      <c r="F146" s="323" t="s">
        <v>2249</v>
      </c>
      <c r="G146" s="324"/>
      <c r="H146" s="323" t="s">
        <v>155</v>
      </c>
      <c r="I146" s="323" t="s">
        <v>56</v>
      </c>
      <c r="J146" s="323" t="s">
        <v>2250</v>
      </c>
      <c r="K146" s="322"/>
    </row>
    <row r="147" spans="2:11" ht="17.25" customHeight="1">
      <c r="B147" s="320"/>
      <c r="C147" s="325" t="s">
        <v>2251</v>
      </c>
      <c r="D147" s="325"/>
      <c r="E147" s="325"/>
      <c r="F147" s="326" t="s">
        <v>2252</v>
      </c>
      <c r="G147" s="327"/>
      <c r="H147" s="325"/>
      <c r="I147" s="325"/>
      <c r="J147" s="325" t="s">
        <v>2253</v>
      </c>
      <c r="K147" s="322"/>
    </row>
    <row r="148" spans="2:11" ht="5.25" customHeight="1">
      <c r="B148" s="331"/>
      <c r="C148" s="328"/>
      <c r="D148" s="328"/>
      <c r="E148" s="328"/>
      <c r="F148" s="328"/>
      <c r="G148" s="329"/>
      <c r="H148" s="328"/>
      <c r="I148" s="328"/>
      <c r="J148" s="328"/>
      <c r="K148" s="352"/>
    </row>
    <row r="149" spans="2:11" ht="15" customHeight="1">
      <c r="B149" s="331"/>
      <c r="C149" s="356" t="s">
        <v>2257</v>
      </c>
      <c r="D149" s="309"/>
      <c r="E149" s="309"/>
      <c r="F149" s="357" t="s">
        <v>2254</v>
      </c>
      <c r="G149" s="309"/>
      <c r="H149" s="356" t="s">
        <v>2293</v>
      </c>
      <c r="I149" s="356" t="s">
        <v>2256</v>
      </c>
      <c r="J149" s="356">
        <v>120</v>
      </c>
      <c r="K149" s="352"/>
    </row>
    <row r="150" spans="2:11" ht="15" customHeight="1">
      <c r="B150" s="331"/>
      <c r="C150" s="356" t="s">
        <v>2302</v>
      </c>
      <c r="D150" s="309"/>
      <c r="E150" s="309"/>
      <c r="F150" s="357" t="s">
        <v>2254</v>
      </c>
      <c r="G150" s="309"/>
      <c r="H150" s="356" t="s">
        <v>2313</v>
      </c>
      <c r="I150" s="356" t="s">
        <v>2256</v>
      </c>
      <c r="J150" s="356" t="s">
        <v>2304</v>
      </c>
      <c r="K150" s="352"/>
    </row>
    <row r="151" spans="2:11" ht="15" customHeight="1">
      <c r="B151" s="331"/>
      <c r="C151" s="356" t="s">
        <v>2203</v>
      </c>
      <c r="D151" s="309"/>
      <c r="E151" s="309"/>
      <c r="F151" s="357" t="s">
        <v>2254</v>
      </c>
      <c r="G151" s="309"/>
      <c r="H151" s="356" t="s">
        <v>2314</v>
      </c>
      <c r="I151" s="356" t="s">
        <v>2256</v>
      </c>
      <c r="J151" s="356" t="s">
        <v>2304</v>
      </c>
      <c r="K151" s="352"/>
    </row>
    <row r="152" spans="2:11" ht="15" customHeight="1">
      <c r="B152" s="331"/>
      <c r="C152" s="356" t="s">
        <v>2259</v>
      </c>
      <c r="D152" s="309"/>
      <c r="E152" s="309"/>
      <c r="F152" s="357" t="s">
        <v>2260</v>
      </c>
      <c r="G152" s="309"/>
      <c r="H152" s="356" t="s">
        <v>2293</v>
      </c>
      <c r="I152" s="356" t="s">
        <v>2256</v>
      </c>
      <c r="J152" s="356">
        <v>50</v>
      </c>
      <c r="K152" s="352"/>
    </row>
    <row r="153" spans="2:11" ht="15" customHeight="1">
      <c r="B153" s="331"/>
      <c r="C153" s="356" t="s">
        <v>2262</v>
      </c>
      <c r="D153" s="309"/>
      <c r="E153" s="309"/>
      <c r="F153" s="357" t="s">
        <v>2254</v>
      </c>
      <c r="G153" s="309"/>
      <c r="H153" s="356" t="s">
        <v>2293</v>
      </c>
      <c r="I153" s="356" t="s">
        <v>2264</v>
      </c>
      <c r="J153" s="356"/>
      <c r="K153" s="352"/>
    </row>
    <row r="154" spans="2:11" ht="15" customHeight="1">
      <c r="B154" s="331"/>
      <c r="C154" s="356" t="s">
        <v>2273</v>
      </c>
      <c r="D154" s="309"/>
      <c r="E154" s="309"/>
      <c r="F154" s="357" t="s">
        <v>2260</v>
      </c>
      <c r="G154" s="309"/>
      <c r="H154" s="356" t="s">
        <v>2293</v>
      </c>
      <c r="I154" s="356" t="s">
        <v>2256</v>
      </c>
      <c r="J154" s="356">
        <v>50</v>
      </c>
      <c r="K154" s="352"/>
    </row>
    <row r="155" spans="2:11" ht="15" customHeight="1">
      <c r="B155" s="331"/>
      <c r="C155" s="356" t="s">
        <v>2281</v>
      </c>
      <c r="D155" s="309"/>
      <c r="E155" s="309"/>
      <c r="F155" s="357" t="s">
        <v>2260</v>
      </c>
      <c r="G155" s="309"/>
      <c r="H155" s="356" t="s">
        <v>2293</v>
      </c>
      <c r="I155" s="356" t="s">
        <v>2256</v>
      </c>
      <c r="J155" s="356">
        <v>50</v>
      </c>
      <c r="K155" s="352"/>
    </row>
    <row r="156" spans="2:11" ht="15" customHeight="1">
      <c r="B156" s="331"/>
      <c r="C156" s="356" t="s">
        <v>2279</v>
      </c>
      <c r="D156" s="309"/>
      <c r="E156" s="309"/>
      <c r="F156" s="357" t="s">
        <v>2260</v>
      </c>
      <c r="G156" s="309"/>
      <c r="H156" s="356" t="s">
        <v>2293</v>
      </c>
      <c r="I156" s="356" t="s">
        <v>2256</v>
      </c>
      <c r="J156" s="356">
        <v>50</v>
      </c>
      <c r="K156" s="352"/>
    </row>
    <row r="157" spans="2:11" ht="15" customHeight="1">
      <c r="B157" s="331"/>
      <c r="C157" s="356" t="s">
        <v>122</v>
      </c>
      <c r="D157" s="309"/>
      <c r="E157" s="309"/>
      <c r="F157" s="357" t="s">
        <v>2254</v>
      </c>
      <c r="G157" s="309"/>
      <c r="H157" s="356" t="s">
        <v>2315</v>
      </c>
      <c r="I157" s="356" t="s">
        <v>2256</v>
      </c>
      <c r="J157" s="356" t="s">
        <v>2316</v>
      </c>
      <c r="K157" s="352"/>
    </row>
    <row r="158" spans="2:11" ht="15" customHeight="1">
      <c r="B158" s="331"/>
      <c r="C158" s="356" t="s">
        <v>2317</v>
      </c>
      <c r="D158" s="309"/>
      <c r="E158" s="309"/>
      <c r="F158" s="357" t="s">
        <v>2254</v>
      </c>
      <c r="G158" s="309"/>
      <c r="H158" s="356" t="s">
        <v>2318</v>
      </c>
      <c r="I158" s="356" t="s">
        <v>2288</v>
      </c>
      <c r="J158" s="356"/>
      <c r="K158" s="352"/>
    </row>
    <row r="159" spans="2:11" ht="15" customHeight="1">
      <c r="B159" s="358"/>
      <c r="C159" s="340"/>
      <c r="D159" s="340"/>
      <c r="E159" s="340"/>
      <c r="F159" s="340"/>
      <c r="G159" s="340"/>
      <c r="H159" s="340"/>
      <c r="I159" s="340"/>
      <c r="J159" s="340"/>
      <c r="K159" s="359"/>
    </row>
    <row r="160" spans="2:11" ht="18.75" customHeight="1">
      <c r="B160" s="306"/>
      <c r="C160" s="309"/>
      <c r="D160" s="309"/>
      <c r="E160" s="309"/>
      <c r="F160" s="330"/>
      <c r="G160" s="309"/>
      <c r="H160" s="309"/>
      <c r="I160" s="309"/>
      <c r="J160" s="309"/>
      <c r="K160" s="306"/>
    </row>
    <row r="161" spans="2:11" ht="18.75" customHeight="1">
      <c r="B161" s="316"/>
      <c r="C161" s="316"/>
      <c r="D161" s="316"/>
      <c r="E161" s="316"/>
      <c r="F161" s="316"/>
      <c r="G161" s="316"/>
      <c r="H161" s="316"/>
      <c r="I161" s="316"/>
      <c r="J161" s="316"/>
      <c r="K161" s="316"/>
    </row>
    <row r="162" spans="2:11" ht="7.5" customHeight="1">
      <c r="B162" s="293"/>
      <c r="C162" s="294"/>
      <c r="D162" s="294"/>
      <c r="E162" s="294"/>
      <c r="F162" s="294"/>
      <c r="G162" s="294"/>
      <c r="H162" s="294"/>
      <c r="I162" s="294"/>
      <c r="J162" s="294"/>
      <c r="K162" s="295"/>
    </row>
    <row r="163" spans="2:11" ht="45" customHeight="1">
      <c r="B163" s="297"/>
      <c r="C163" s="298" t="s">
        <v>2319</v>
      </c>
      <c r="D163" s="298"/>
      <c r="E163" s="298"/>
      <c r="F163" s="298"/>
      <c r="G163" s="298"/>
      <c r="H163" s="298"/>
      <c r="I163" s="298"/>
      <c r="J163" s="298"/>
      <c r="K163" s="299"/>
    </row>
    <row r="164" spans="2:11" ht="17.25" customHeight="1">
      <c r="B164" s="297"/>
      <c r="C164" s="323" t="s">
        <v>2248</v>
      </c>
      <c r="D164" s="323"/>
      <c r="E164" s="323"/>
      <c r="F164" s="323" t="s">
        <v>2249</v>
      </c>
      <c r="G164" s="360"/>
      <c r="H164" s="361" t="s">
        <v>155</v>
      </c>
      <c r="I164" s="361" t="s">
        <v>56</v>
      </c>
      <c r="J164" s="323" t="s">
        <v>2250</v>
      </c>
      <c r="K164" s="299"/>
    </row>
    <row r="165" spans="2:11" ht="17.25" customHeight="1">
      <c r="B165" s="300"/>
      <c r="C165" s="325" t="s">
        <v>2251</v>
      </c>
      <c r="D165" s="325"/>
      <c r="E165" s="325"/>
      <c r="F165" s="326" t="s">
        <v>2252</v>
      </c>
      <c r="G165" s="362"/>
      <c r="H165" s="363"/>
      <c r="I165" s="363"/>
      <c r="J165" s="325" t="s">
        <v>2253</v>
      </c>
      <c r="K165" s="302"/>
    </row>
    <row r="166" spans="2:11" ht="5.25" customHeight="1">
      <c r="B166" s="331"/>
      <c r="C166" s="328"/>
      <c r="D166" s="328"/>
      <c r="E166" s="328"/>
      <c r="F166" s="328"/>
      <c r="G166" s="329"/>
      <c r="H166" s="328"/>
      <c r="I166" s="328"/>
      <c r="J166" s="328"/>
      <c r="K166" s="352"/>
    </row>
    <row r="167" spans="2:11" ht="15" customHeight="1">
      <c r="B167" s="331"/>
      <c r="C167" s="309" t="s">
        <v>2257</v>
      </c>
      <c r="D167" s="309"/>
      <c r="E167" s="309"/>
      <c r="F167" s="330" t="s">
        <v>2254</v>
      </c>
      <c r="G167" s="309"/>
      <c r="H167" s="309" t="s">
        <v>2293</v>
      </c>
      <c r="I167" s="309" t="s">
        <v>2256</v>
      </c>
      <c r="J167" s="309">
        <v>120</v>
      </c>
      <c r="K167" s="352"/>
    </row>
    <row r="168" spans="2:11" ht="15" customHeight="1">
      <c r="B168" s="331"/>
      <c r="C168" s="309" t="s">
        <v>2302</v>
      </c>
      <c r="D168" s="309"/>
      <c r="E168" s="309"/>
      <c r="F168" s="330" t="s">
        <v>2254</v>
      </c>
      <c r="G168" s="309"/>
      <c r="H168" s="309" t="s">
        <v>2303</v>
      </c>
      <c r="I168" s="309" t="s">
        <v>2256</v>
      </c>
      <c r="J168" s="309" t="s">
        <v>2304</v>
      </c>
      <c r="K168" s="352"/>
    </row>
    <row r="169" spans="2:11" ht="15" customHeight="1">
      <c r="B169" s="331"/>
      <c r="C169" s="309" t="s">
        <v>2203</v>
      </c>
      <c r="D169" s="309"/>
      <c r="E169" s="309"/>
      <c r="F169" s="330" t="s">
        <v>2254</v>
      </c>
      <c r="G169" s="309"/>
      <c r="H169" s="309" t="s">
        <v>2320</v>
      </c>
      <c r="I169" s="309" t="s">
        <v>2256</v>
      </c>
      <c r="J169" s="309" t="s">
        <v>2304</v>
      </c>
      <c r="K169" s="352"/>
    </row>
    <row r="170" spans="2:11" ht="15" customHeight="1">
      <c r="B170" s="331"/>
      <c r="C170" s="309" t="s">
        <v>2259</v>
      </c>
      <c r="D170" s="309"/>
      <c r="E170" s="309"/>
      <c r="F170" s="330" t="s">
        <v>2260</v>
      </c>
      <c r="G170" s="309"/>
      <c r="H170" s="309" t="s">
        <v>2320</v>
      </c>
      <c r="I170" s="309" t="s">
        <v>2256</v>
      </c>
      <c r="J170" s="309">
        <v>50</v>
      </c>
      <c r="K170" s="352"/>
    </row>
    <row r="171" spans="2:11" ht="15" customHeight="1">
      <c r="B171" s="331"/>
      <c r="C171" s="309" t="s">
        <v>2262</v>
      </c>
      <c r="D171" s="309"/>
      <c r="E171" s="309"/>
      <c r="F171" s="330" t="s">
        <v>2254</v>
      </c>
      <c r="G171" s="309"/>
      <c r="H171" s="309" t="s">
        <v>2320</v>
      </c>
      <c r="I171" s="309" t="s">
        <v>2264</v>
      </c>
      <c r="J171" s="309"/>
      <c r="K171" s="352"/>
    </row>
    <row r="172" spans="2:11" ht="15" customHeight="1">
      <c r="B172" s="331"/>
      <c r="C172" s="309" t="s">
        <v>2273</v>
      </c>
      <c r="D172" s="309"/>
      <c r="E172" s="309"/>
      <c r="F172" s="330" t="s">
        <v>2260</v>
      </c>
      <c r="G172" s="309"/>
      <c r="H172" s="309" t="s">
        <v>2320</v>
      </c>
      <c r="I172" s="309" t="s">
        <v>2256</v>
      </c>
      <c r="J172" s="309">
        <v>50</v>
      </c>
      <c r="K172" s="352"/>
    </row>
    <row r="173" spans="2:11" ht="15" customHeight="1">
      <c r="B173" s="331"/>
      <c r="C173" s="309" t="s">
        <v>2281</v>
      </c>
      <c r="D173" s="309"/>
      <c r="E173" s="309"/>
      <c r="F173" s="330" t="s">
        <v>2260</v>
      </c>
      <c r="G173" s="309"/>
      <c r="H173" s="309" t="s">
        <v>2320</v>
      </c>
      <c r="I173" s="309" t="s">
        <v>2256</v>
      </c>
      <c r="J173" s="309">
        <v>50</v>
      </c>
      <c r="K173" s="352"/>
    </row>
    <row r="174" spans="2:11" ht="15" customHeight="1">
      <c r="B174" s="331"/>
      <c r="C174" s="309" t="s">
        <v>2279</v>
      </c>
      <c r="D174" s="309"/>
      <c r="E174" s="309"/>
      <c r="F174" s="330" t="s">
        <v>2260</v>
      </c>
      <c r="G174" s="309"/>
      <c r="H174" s="309" t="s">
        <v>2320</v>
      </c>
      <c r="I174" s="309" t="s">
        <v>2256</v>
      </c>
      <c r="J174" s="309">
        <v>50</v>
      </c>
      <c r="K174" s="352"/>
    </row>
    <row r="175" spans="2:11" ht="15" customHeight="1">
      <c r="B175" s="331"/>
      <c r="C175" s="309" t="s">
        <v>154</v>
      </c>
      <c r="D175" s="309"/>
      <c r="E175" s="309"/>
      <c r="F175" s="330" t="s">
        <v>2254</v>
      </c>
      <c r="G175" s="309"/>
      <c r="H175" s="309" t="s">
        <v>2321</v>
      </c>
      <c r="I175" s="309" t="s">
        <v>2322</v>
      </c>
      <c r="J175" s="309"/>
      <c r="K175" s="352"/>
    </row>
    <row r="176" spans="2:11" ht="15" customHeight="1">
      <c r="B176" s="331"/>
      <c r="C176" s="309" t="s">
        <v>56</v>
      </c>
      <c r="D176" s="309"/>
      <c r="E176" s="309"/>
      <c r="F176" s="330" t="s">
        <v>2254</v>
      </c>
      <c r="G176" s="309"/>
      <c r="H176" s="309" t="s">
        <v>2323</v>
      </c>
      <c r="I176" s="309" t="s">
        <v>2324</v>
      </c>
      <c r="J176" s="309">
        <v>1</v>
      </c>
      <c r="K176" s="352"/>
    </row>
    <row r="177" spans="2:11" ht="15" customHeight="1">
      <c r="B177" s="331"/>
      <c r="C177" s="309" t="s">
        <v>52</v>
      </c>
      <c r="D177" s="309"/>
      <c r="E177" s="309"/>
      <c r="F177" s="330" t="s">
        <v>2254</v>
      </c>
      <c r="G177" s="309"/>
      <c r="H177" s="309" t="s">
        <v>2325</v>
      </c>
      <c r="I177" s="309" t="s">
        <v>2256</v>
      </c>
      <c r="J177" s="309">
        <v>20</v>
      </c>
      <c r="K177" s="352"/>
    </row>
    <row r="178" spans="2:11" ht="15" customHeight="1">
      <c r="B178" s="331"/>
      <c r="C178" s="309" t="s">
        <v>155</v>
      </c>
      <c r="D178" s="309"/>
      <c r="E178" s="309"/>
      <c r="F178" s="330" t="s">
        <v>2254</v>
      </c>
      <c r="G178" s="309"/>
      <c r="H178" s="309" t="s">
        <v>2326</v>
      </c>
      <c r="I178" s="309" t="s">
        <v>2256</v>
      </c>
      <c r="J178" s="309">
        <v>255</v>
      </c>
      <c r="K178" s="352"/>
    </row>
    <row r="179" spans="2:11" ht="15" customHeight="1">
      <c r="B179" s="331"/>
      <c r="C179" s="309" t="s">
        <v>156</v>
      </c>
      <c r="D179" s="309"/>
      <c r="E179" s="309"/>
      <c r="F179" s="330" t="s">
        <v>2254</v>
      </c>
      <c r="G179" s="309"/>
      <c r="H179" s="309" t="s">
        <v>2219</v>
      </c>
      <c r="I179" s="309" t="s">
        <v>2256</v>
      </c>
      <c r="J179" s="309">
        <v>10</v>
      </c>
      <c r="K179" s="352"/>
    </row>
    <row r="180" spans="2:11" ht="15" customHeight="1">
      <c r="B180" s="331"/>
      <c r="C180" s="309" t="s">
        <v>157</v>
      </c>
      <c r="D180" s="309"/>
      <c r="E180" s="309"/>
      <c r="F180" s="330" t="s">
        <v>2254</v>
      </c>
      <c r="G180" s="309"/>
      <c r="H180" s="309" t="s">
        <v>2327</v>
      </c>
      <c r="I180" s="309" t="s">
        <v>2288</v>
      </c>
      <c r="J180" s="309"/>
      <c r="K180" s="352"/>
    </row>
    <row r="181" spans="2:11" ht="15" customHeight="1">
      <c r="B181" s="331"/>
      <c r="C181" s="309" t="s">
        <v>2328</v>
      </c>
      <c r="D181" s="309"/>
      <c r="E181" s="309"/>
      <c r="F181" s="330" t="s">
        <v>2254</v>
      </c>
      <c r="G181" s="309"/>
      <c r="H181" s="309" t="s">
        <v>2329</v>
      </c>
      <c r="I181" s="309" t="s">
        <v>2288</v>
      </c>
      <c r="J181" s="309"/>
      <c r="K181" s="352"/>
    </row>
    <row r="182" spans="2:11" ht="15" customHeight="1">
      <c r="B182" s="331"/>
      <c r="C182" s="309" t="s">
        <v>2317</v>
      </c>
      <c r="D182" s="309"/>
      <c r="E182" s="309"/>
      <c r="F182" s="330" t="s">
        <v>2254</v>
      </c>
      <c r="G182" s="309"/>
      <c r="H182" s="309" t="s">
        <v>2330</v>
      </c>
      <c r="I182" s="309" t="s">
        <v>2288</v>
      </c>
      <c r="J182" s="309"/>
      <c r="K182" s="352"/>
    </row>
    <row r="183" spans="2:11" ht="15" customHeight="1">
      <c r="B183" s="331"/>
      <c r="C183" s="309" t="s">
        <v>159</v>
      </c>
      <c r="D183" s="309"/>
      <c r="E183" s="309"/>
      <c r="F183" s="330" t="s">
        <v>2260</v>
      </c>
      <c r="G183" s="309"/>
      <c r="H183" s="309" t="s">
        <v>2331</v>
      </c>
      <c r="I183" s="309" t="s">
        <v>2256</v>
      </c>
      <c r="J183" s="309">
        <v>50</v>
      </c>
      <c r="K183" s="352"/>
    </row>
    <row r="184" spans="2:11" ht="15" customHeight="1">
      <c r="B184" s="331"/>
      <c r="C184" s="309" t="s">
        <v>2332</v>
      </c>
      <c r="D184" s="309"/>
      <c r="E184" s="309"/>
      <c r="F184" s="330" t="s">
        <v>2260</v>
      </c>
      <c r="G184" s="309"/>
      <c r="H184" s="309" t="s">
        <v>2333</v>
      </c>
      <c r="I184" s="309" t="s">
        <v>2334</v>
      </c>
      <c r="J184" s="309"/>
      <c r="K184" s="352"/>
    </row>
    <row r="185" spans="2:11" ht="15" customHeight="1">
      <c r="B185" s="331"/>
      <c r="C185" s="309" t="s">
        <v>2335</v>
      </c>
      <c r="D185" s="309"/>
      <c r="E185" s="309"/>
      <c r="F185" s="330" t="s">
        <v>2260</v>
      </c>
      <c r="G185" s="309"/>
      <c r="H185" s="309" t="s">
        <v>2336</v>
      </c>
      <c r="I185" s="309" t="s">
        <v>2334</v>
      </c>
      <c r="J185" s="309"/>
      <c r="K185" s="352"/>
    </row>
    <row r="186" spans="2:11" ht="15" customHeight="1">
      <c r="B186" s="331"/>
      <c r="C186" s="309" t="s">
        <v>2337</v>
      </c>
      <c r="D186" s="309"/>
      <c r="E186" s="309"/>
      <c r="F186" s="330" t="s">
        <v>2260</v>
      </c>
      <c r="G186" s="309"/>
      <c r="H186" s="309" t="s">
        <v>2338</v>
      </c>
      <c r="I186" s="309" t="s">
        <v>2334</v>
      </c>
      <c r="J186" s="309"/>
      <c r="K186" s="352"/>
    </row>
    <row r="187" spans="2:11" ht="15" customHeight="1">
      <c r="B187" s="331"/>
      <c r="C187" s="364" t="s">
        <v>2339</v>
      </c>
      <c r="D187" s="309"/>
      <c r="E187" s="309"/>
      <c r="F187" s="330" t="s">
        <v>2260</v>
      </c>
      <c r="G187" s="309"/>
      <c r="H187" s="309" t="s">
        <v>2340</v>
      </c>
      <c r="I187" s="309" t="s">
        <v>2341</v>
      </c>
      <c r="J187" s="365" t="s">
        <v>2342</v>
      </c>
      <c r="K187" s="352"/>
    </row>
    <row r="188" spans="2:11" ht="15" customHeight="1">
      <c r="B188" s="331"/>
      <c r="C188" s="315" t="s">
        <v>41</v>
      </c>
      <c r="D188" s="309"/>
      <c r="E188" s="309"/>
      <c r="F188" s="330" t="s">
        <v>2254</v>
      </c>
      <c r="G188" s="309"/>
      <c r="H188" s="306" t="s">
        <v>2343</v>
      </c>
      <c r="I188" s="309" t="s">
        <v>2344</v>
      </c>
      <c r="J188" s="309"/>
      <c r="K188" s="352"/>
    </row>
    <row r="189" spans="2:11" ht="15" customHeight="1">
      <c r="B189" s="331"/>
      <c r="C189" s="315" t="s">
        <v>2345</v>
      </c>
      <c r="D189" s="309"/>
      <c r="E189" s="309"/>
      <c r="F189" s="330" t="s">
        <v>2254</v>
      </c>
      <c r="G189" s="309"/>
      <c r="H189" s="309" t="s">
        <v>2346</v>
      </c>
      <c r="I189" s="309" t="s">
        <v>2288</v>
      </c>
      <c r="J189" s="309"/>
      <c r="K189" s="352"/>
    </row>
    <row r="190" spans="2:11" ht="15" customHeight="1">
      <c r="B190" s="331"/>
      <c r="C190" s="315" t="s">
        <v>2347</v>
      </c>
      <c r="D190" s="309"/>
      <c r="E190" s="309"/>
      <c r="F190" s="330" t="s">
        <v>2254</v>
      </c>
      <c r="G190" s="309"/>
      <c r="H190" s="309" t="s">
        <v>2348</v>
      </c>
      <c r="I190" s="309" t="s">
        <v>2288</v>
      </c>
      <c r="J190" s="309"/>
      <c r="K190" s="352"/>
    </row>
    <row r="191" spans="2:11" ht="15" customHeight="1">
      <c r="B191" s="331"/>
      <c r="C191" s="315" t="s">
        <v>2349</v>
      </c>
      <c r="D191" s="309"/>
      <c r="E191" s="309"/>
      <c r="F191" s="330" t="s">
        <v>2260</v>
      </c>
      <c r="G191" s="309"/>
      <c r="H191" s="309" t="s">
        <v>2350</v>
      </c>
      <c r="I191" s="309" t="s">
        <v>2288</v>
      </c>
      <c r="J191" s="309"/>
      <c r="K191" s="352"/>
    </row>
    <row r="192" spans="2:11" ht="15" customHeight="1">
      <c r="B192" s="358"/>
      <c r="C192" s="366"/>
      <c r="D192" s="340"/>
      <c r="E192" s="340"/>
      <c r="F192" s="340"/>
      <c r="G192" s="340"/>
      <c r="H192" s="340"/>
      <c r="I192" s="340"/>
      <c r="J192" s="340"/>
      <c r="K192" s="359"/>
    </row>
    <row r="193" spans="2:11" ht="18.75" customHeight="1">
      <c r="B193" s="306"/>
      <c r="C193" s="309"/>
      <c r="D193" s="309"/>
      <c r="E193" s="309"/>
      <c r="F193" s="330"/>
      <c r="G193" s="309"/>
      <c r="H193" s="309"/>
      <c r="I193" s="309"/>
      <c r="J193" s="309"/>
      <c r="K193" s="306"/>
    </row>
    <row r="194" spans="2:11" ht="18.75" customHeight="1">
      <c r="B194" s="306"/>
      <c r="C194" s="309"/>
      <c r="D194" s="309"/>
      <c r="E194" s="309"/>
      <c r="F194" s="330"/>
      <c r="G194" s="309"/>
      <c r="H194" s="309"/>
      <c r="I194" s="309"/>
      <c r="J194" s="309"/>
      <c r="K194" s="306"/>
    </row>
    <row r="195" spans="2:11" ht="18.75" customHeight="1">
      <c r="B195" s="316"/>
      <c r="C195" s="316"/>
      <c r="D195" s="316"/>
      <c r="E195" s="316"/>
      <c r="F195" s="316"/>
      <c r="G195" s="316"/>
      <c r="H195" s="316"/>
      <c r="I195" s="316"/>
      <c r="J195" s="316"/>
      <c r="K195" s="316"/>
    </row>
    <row r="196" spans="2:11">
      <c r="B196" s="293"/>
      <c r="C196" s="294"/>
      <c r="D196" s="294"/>
      <c r="E196" s="294"/>
      <c r="F196" s="294"/>
      <c r="G196" s="294"/>
      <c r="H196" s="294"/>
      <c r="I196" s="294"/>
      <c r="J196" s="294"/>
      <c r="K196" s="295"/>
    </row>
    <row r="197" spans="2:11" ht="21">
      <c r="B197" s="297"/>
      <c r="C197" s="298" t="s">
        <v>2351</v>
      </c>
      <c r="D197" s="298"/>
      <c r="E197" s="298"/>
      <c r="F197" s="298"/>
      <c r="G197" s="298"/>
      <c r="H197" s="298"/>
      <c r="I197" s="298"/>
      <c r="J197" s="298"/>
      <c r="K197" s="299"/>
    </row>
    <row r="198" spans="2:11" ht="25.5" customHeight="1">
      <c r="B198" s="297"/>
      <c r="C198" s="367" t="s">
        <v>2352</v>
      </c>
      <c r="D198" s="367"/>
      <c r="E198" s="367"/>
      <c r="F198" s="367" t="s">
        <v>2353</v>
      </c>
      <c r="G198" s="368"/>
      <c r="H198" s="369" t="s">
        <v>2354</v>
      </c>
      <c r="I198" s="369"/>
      <c r="J198" s="369"/>
      <c r="K198" s="299"/>
    </row>
    <row r="199" spans="2:11" ht="5.25" customHeight="1">
      <c r="B199" s="331"/>
      <c r="C199" s="328"/>
      <c r="D199" s="328"/>
      <c r="E199" s="328"/>
      <c r="F199" s="328"/>
      <c r="G199" s="309"/>
      <c r="H199" s="328"/>
      <c r="I199" s="328"/>
      <c r="J199" s="328"/>
      <c r="K199" s="352"/>
    </row>
    <row r="200" spans="2:11" ht="15" customHeight="1">
      <c r="B200" s="331"/>
      <c r="C200" s="309" t="s">
        <v>2344</v>
      </c>
      <c r="D200" s="309"/>
      <c r="E200" s="309"/>
      <c r="F200" s="330" t="s">
        <v>42</v>
      </c>
      <c r="G200" s="309"/>
      <c r="H200" s="370" t="s">
        <v>2355</v>
      </c>
      <c r="I200" s="370"/>
      <c r="J200" s="370"/>
      <c r="K200" s="352"/>
    </row>
    <row r="201" spans="2:11" ht="15" customHeight="1">
      <c r="B201" s="331"/>
      <c r="C201" s="337"/>
      <c r="D201" s="309"/>
      <c r="E201" s="309"/>
      <c r="F201" s="330" t="s">
        <v>43</v>
      </c>
      <c r="G201" s="309"/>
      <c r="H201" s="370" t="s">
        <v>2356</v>
      </c>
      <c r="I201" s="370"/>
      <c r="J201" s="370"/>
      <c r="K201" s="352"/>
    </row>
    <row r="202" spans="2:11" ht="15" customHeight="1">
      <c r="B202" s="331"/>
      <c r="C202" s="337"/>
      <c r="D202" s="309"/>
      <c r="E202" s="309"/>
      <c r="F202" s="330" t="s">
        <v>46</v>
      </c>
      <c r="G202" s="309"/>
      <c r="H202" s="370" t="s">
        <v>2357</v>
      </c>
      <c r="I202" s="370"/>
      <c r="J202" s="370"/>
      <c r="K202" s="352"/>
    </row>
    <row r="203" spans="2:11" ht="15" customHeight="1">
      <c r="B203" s="331"/>
      <c r="C203" s="309"/>
      <c r="D203" s="309"/>
      <c r="E203" s="309"/>
      <c r="F203" s="330" t="s">
        <v>44</v>
      </c>
      <c r="G203" s="309"/>
      <c r="H203" s="370" t="s">
        <v>2358</v>
      </c>
      <c r="I203" s="370"/>
      <c r="J203" s="370"/>
      <c r="K203" s="352"/>
    </row>
    <row r="204" spans="2:11" ht="15" customHeight="1">
      <c r="B204" s="331"/>
      <c r="C204" s="309"/>
      <c r="D204" s="309"/>
      <c r="E204" s="309"/>
      <c r="F204" s="330" t="s">
        <v>45</v>
      </c>
      <c r="G204" s="309"/>
      <c r="H204" s="370" t="s">
        <v>2359</v>
      </c>
      <c r="I204" s="370"/>
      <c r="J204" s="370"/>
      <c r="K204" s="352"/>
    </row>
    <row r="205" spans="2:11" ht="15" customHeight="1">
      <c r="B205" s="331"/>
      <c r="C205" s="309"/>
      <c r="D205" s="309"/>
      <c r="E205" s="309"/>
      <c r="F205" s="330"/>
      <c r="G205" s="309"/>
      <c r="H205" s="309"/>
      <c r="I205" s="309"/>
      <c r="J205" s="309"/>
      <c r="K205" s="352"/>
    </row>
    <row r="206" spans="2:11" ht="15" customHeight="1">
      <c r="B206" s="331"/>
      <c r="C206" s="309" t="s">
        <v>2300</v>
      </c>
      <c r="D206" s="309"/>
      <c r="E206" s="309"/>
      <c r="F206" s="330" t="s">
        <v>78</v>
      </c>
      <c r="G206" s="309"/>
      <c r="H206" s="370" t="s">
        <v>2360</v>
      </c>
      <c r="I206" s="370"/>
      <c r="J206" s="370"/>
      <c r="K206" s="352"/>
    </row>
    <row r="207" spans="2:11" ht="15" customHeight="1">
      <c r="B207" s="331"/>
      <c r="C207" s="337"/>
      <c r="D207" s="309"/>
      <c r="E207" s="309"/>
      <c r="F207" s="330" t="s">
        <v>2197</v>
      </c>
      <c r="G207" s="309"/>
      <c r="H207" s="370" t="s">
        <v>2198</v>
      </c>
      <c r="I207" s="370"/>
      <c r="J207" s="370"/>
      <c r="K207" s="352"/>
    </row>
    <row r="208" spans="2:11" ht="15" customHeight="1">
      <c r="B208" s="331"/>
      <c r="C208" s="309"/>
      <c r="D208" s="309"/>
      <c r="E208" s="309"/>
      <c r="F208" s="330" t="s">
        <v>2195</v>
      </c>
      <c r="G208" s="309"/>
      <c r="H208" s="370" t="s">
        <v>2361</v>
      </c>
      <c r="I208" s="370"/>
      <c r="J208" s="370"/>
      <c r="K208" s="352"/>
    </row>
    <row r="209" spans="2:11" ht="15" customHeight="1">
      <c r="B209" s="371"/>
      <c r="C209" s="337"/>
      <c r="D209" s="337"/>
      <c r="E209" s="337"/>
      <c r="F209" s="330" t="s">
        <v>2199</v>
      </c>
      <c r="G209" s="315"/>
      <c r="H209" s="372" t="s">
        <v>2200</v>
      </c>
      <c r="I209" s="372"/>
      <c r="J209" s="372"/>
      <c r="K209" s="373"/>
    </row>
    <row r="210" spans="2:11" ht="15" customHeight="1">
      <c r="B210" s="371"/>
      <c r="C210" s="337"/>
      <c r="D210" s="337"/>
      <c r="E210" s="337"/>
      <c r="F210" s="330" t="s">
        <v>2201</v>
      </c>
      <c r="G210" s="315"/>
      <c r="H210" s="372" t="s">
        <v>2180</v>
      </c>
      <c r="I210" s="372"/>
      <c r="J210" s="372"/>
      <c r="K210" s="373"/>
    </row>
    <row r="211" spans="2:11" ht="15" customHeight="1">
      <c r="B211" s="371"/>
      <c r="C211" s="337"/>
      <c r="D211" s="337"/>
      <c r="E211" s="337"/>
      <c r="F211" s="374"/>
      <c r="G211" s="315"/>
      <c r="H211" s="375"/>
      <c r="I211" s="375"/>
      <c r="J211" s="375"/>
      <c r="K211" s="373"/>
    </row>
    <row r="212" spans="2:11" ht="15" customHeight="1">
      <c r="B212" s="371"/>
      <c r="C212" s="309" t="s">
        <v>2324</v>
      </c>
      <c r="D212" s="337"/>
      <c r="E212" s="337"/>
      <c r="F212" s="330">
        <v>1</v>
      </c>
      <c r="G212" s="315"/>
      <c r="H212" s="372" t="s">
        <v>2362</v>
      </c>
      <c r="I212" s="372"/>
      <c r="J212" s="372"/>
      <c r="K212" s="373"/>
    </row>
    <row r="213" spans="2:11" ht="15" customHeight="1">
      <c r="B213" s="371"/>
      <c r="C213" s="337"/>
      <c r="D213" s="337"/>
      <c r="E213" s="337"/>
      <c r="F213" s="330">
        <v>2</v>
      </c>
      <c r="G213" s="315"/>
      <c r="H213" s="372" t="s">
        <v>2363</v>
      </c>
      <c r="I213" s="372"/>
      <c r="J213" s="372"/>
      <c r="K213" s="373"/>
    </row>
    <row r="214" spans="2:11" ht="15" customHeight="1">
      <c r="B214" s="371"/>
      <c r="C214" s="337"/>
      <c r="D214" s="337"/>
      <c r="E214" s="337"/>
      <c r="F214" s="330">
        <v>3</v>
      </c>
      <c r="G214" s="315"/>
      <c r="H214" s="372" t="s">
        <v>2364</v>
      </c>
      <c r="I214" s="372"/>
      <c r="J214" s="372"/>
      <c r="K214" s="373"/>
    </row>
    <row r="215" spans="2:11" ht="15" customHeight="1">
      <c r="B215" s="371"/>
      <c r="C215" s="337"/>
      <c r="D215" s="337"/>
      <c r="E215" s="337"/>
      <c r="F215" s="330">
        <v>4</v>
      </c>
      <c r="G215" s="315"/>
      <c r="H215" s="372" t="s">
        <v>2365</v>
      </c>
      <c r="I215" s="372"/>
      <c r="J215" s="372"/>
      <c r="K215" s="373"/>
    </row>
    <row r="216" spans="2:11" ht="12.75" customHeight="1">
      <c r="B216" s="376"/>
      <c r="C216" s="377"/>
      <c r="D216" s="377"/>
      <c r="E216" s="377"/>
      <c r="F216" s="377"/>
      <c r="G216" s="377"/>
      <c r="H216" s="377"/>
      <c r="I216" s="377"/>
      <c r="J216" s="377"/>
      <c r="K216" s="378"/>
    </row>
  </sheetData>
  <sheetProtection algorithmName="SHA-512" hashValue="pygTKbbro5bDdBlT24nwIcPnXcPJlv7eeCT/qEGbNmkhK2GjgUprE23filHH8dPpSBwPAlmYMDqSphllQ8YaFQ==" saltValue="O+M1NMO3aAj61nwJok5Rrw==" spinCount="100000" sheet="1" objects="1" scenarios="1" selectLockedCells="1"/>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326"/>
  <sheetViews>
    <sheetView showGridLines="0" zoomScaleNormal="100" workbookViewId="0">
      <pane ySplit="1" topLeftCell="A127" activePane="bottomLeft" state="frozen"/>
      <selection pane="bottomLeft" activeCell="I106" sqref="I106"/>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80</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120</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ROUND(J103,2)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ROUND(SUM(BE103:BE1325), 2)</f>
        <v>0</v>
      </c>
      <c r="G30" s="147"/>
      <c r="H30" s="147"/>
      <c r="I30" s="165">
        <v>0.21</v>
      </c>
      <c r="J30" s="164">
        <f>ROUND(ROUND((SUM(BE103:BE1325)), 2)*I30, 2)</f>
        <v>0</v>
      </c>
      <c r="K30" s="148"/>
    </row>
    <row r="31" spans="2:11" s="145" customFormat="1" ht="14.45" customHeight="1">
      <c r="B31" s="146"/>
      <c r="C31" s="147"/>
      <c r="D31" s="147"/>
      <c r="E31" s="163" t="s">
        <v>43</v>
      </c>
      <c r="F31" s="164">
        <f>ROUND(SUM(BF103:BF1325), 2)</f>
        <v>0</v>
      </c>
      <c r="G31" s="147"/>
      <c r="H31" s="147"/>
      <c r="I31" s="165">
        <v>0.15</v>
      </c>
      <c r="J31" s="164">
        <f>ROUND(ROUND((SUM(BF103:BF1325)), 2)*I31, 2)</f>
        <v>0</v>
      </c>
      <c r="K31" s="148"/>
    </row>
    <row r="32" spans="2:11" s="145" customFormat="1" ht="14.45" hidden="1" customHeight="1">
      <c r="B32" s="146"/>
      <c r="C32" s="147"/>
      <c r="D32" s="147"/>
      <c r="E32" s="163" t="s">
        <v>44</v>
      </c>
      <c r="F32" s="164">
        <f>ROUND(SUM(BG103:BG1325), 2)</f>
        <v>0</v>
      </c>
      <c r="G32" s="147"/>
      <c r="H32" s="147"/>
      <c r="I32" s="165">
        <v>0.21</v>
      </c>
      <c r="J32" s="164">
        <v>0</v>
      </c>
      <c r="K32" s="148"/>
    </row>
    <row r="33" spans="2:11" s="145" customFormat="1" ht="14.45" hidden="1" customHeight="1">
      <c r="B33" s="146"/>
      <c r="C33" s="147"/>
      <c r="D33" s="147"/>
      <c r="E33" s="163" t="s">
        <v>45</v>
      </c>
      <c r="F33" s="164">
        <f>ROUND(SUM(BH103:BH1325), 2)</f>
        <v>0</v>
      </c>
      <c r="G33" s="147"/>
      <c r="H33" s="147"/>
      <c r="I33" s="165">
        <v>0.15</v>
      </c>
      <c r="J33" s="164">
        <v>0</v>
      </c>
      <c r="K33" s="148"/>
    </row>
    <row r="34" spans="2:11" s="145" customFormat="1" ht="14.45" hidden="1" customHeight="1">
      <c r="B34" s="146"/>
      <c r="C34" s="147"/>
      <c r="D34" s="147"/>
      <c r="E34" s="163" t="s">
        <v>46</v>
      </c>
      <c r="F34" s="164">
        <f>ROUND(SUM(BI103:BI1325),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01 - ASŘ</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J103</f>
        <v>0</v>
      </c>
      <c r="K56" s="148"/>
      <c r="AU56" s="133" t="s">
        <v>125</v>
      </c>
    </row>
    <row r="57" spans="2:47" s="190" customFormat="1" ht="24.95" customHeight="1">
      <c r="B57" s="184"/>
      <c r="C57" s="185"/>
      <c r="D57" s="186" t="s">
        <v>126</v>
      </c>
      <c r="E57" s="187"/>
      <c r="F57" s="187"/>
      <c r="G57" s="187"/>
      <c r="H57" s="187"/>
      <c r="I57" s="187"/>
      <c r="J57" s="188">
        <f>J104</f>
        <v>0</v>
      </c>
      <c r="K57" s="189"/>
    </row>
    <row r="58" spans="2:47" s="197" customFormat="1" ht="19.899999999999999" customHeight="1">
      <c r="B58" s="191"/>
      <c r="C58" s="192"/>
      <c r="D58" s="193" t="s">
        <v>127</v>
      </c>
      <c r="E58" s="194"/>
      <c r="F58" s="194"/>
      <c r="G58" s="194"/>
      <c r="H58" s="194"/>
      <c r="I58" s="194"/>
      <c r="J58" s="195">
        <f>J105</f>
        <v>0</v>
      </c>
      <c r="K58" s="196"/>
    </row>
    <row r="59" spans="2:47" s="197" customFormat="1" ht="19.899999999999999" customHeight="1">
      <c r="B59" s="191"/>
      <c r="C59" s="192"/>
      <c r="D59" s="193" t="s">
        <v>128</v>
      </c>
      <c r="E59" s="194"/>
      <c r="F59" s="194"/>
      <c r="G59" s="194"/>
      <c r="H59" s="194"/>
      <c r="I59" s="194"/>
      <c r="J59" s="195">
        <f>J228</f>
        <v>0</v>
      </c>
      <c r="K59" s="196"/>
    </row>
    <row r="60" spans="2:47" s="197" customFormat="1" ht="19.899999999999999" customHeight="1">
      <c r="B60" s="191"/>
      <c r="C60" s="192"/>
      <c r="D60" s="193" t="s">
        <v>129</v>
      </c>
      <c r="E60" s="194"/>
      <c r="F60" s="194"/>
      <c r="G60" s="194"/>
      <c r="H60" s="194"/>
      <c r="I60" s="194"/>
      <c r="J60" s="195">
        <f>J402</f>
        <v>0</v>
      </c>
      <c r="K60" s="196"/>
    </row>
    <row r="61" spans="2:47" s="197" customFormat="1" ht="19.899999999999999" customHeight="1">
      <c r="B61" s="191"/>
      <c r="C61" s="192"/>
      <c r="D61" s="193" t="s">
        <v>130</v>
      </c>
      <c r="E61" s="194"/>
      <c r="F61" s="194"/>
      <c r="G61" s="194"/>
      <c r="H61" s="194"/>
      <c r="I61" s="194"/>
      <c r="J61" s="195">
        <f>J558</f>
        <v>0</v>
      </c>
      <c r="K61" s="196"/>
    </row>
    <row r="62" spans="2:47" s="197" customFormat="1" ht="19.899999999999999" customHeight="1">
      <c r="B62" s="191"/>
      <c r="C62" s="192"/>
      <c r="D62" s="193" t="s">
        <v>131</v>
      </c>
      <c r="E62" s="194"/>
      <c r="F62" s="194"/>
      <c r="G62" s="194"/>
      <c r="H62" s="194"/>
      <c r="I62" s="194"/>
      <c r="J62" s="195">
        <f>J608</f>
        <v>0</v>
      </c>
      <c r="K62" s="196"/>
    </row>
    <row r="63" spans="2:47" s="197" customFormat="1" ht="19.899999999999999" customHeight="1">
      <c r="B63" s="191"/>
      <c r="C63" s="192"/>
      <c r="D63" s="193" t="s">
        <v>132</v>
      </c>
      <c r="E63" s="194"/>
      <c r="F63" s="194"/>
      <c r="G63" s="194"/>
      <c r="H63" s="194"/>
      <c r="I63" s="194"/>
      <c r="J63" s="195">
        <f>J620</f>
        <v>0</v>
      </c>
      <c r="K63" s="196"/>
    </row>
    <row r="64" spans="2:47" s="197" customFormat="1" ht="19.899999999999999" customHeight="1">
      <c r="B64" s="191"/>
      <c r="C64" s="192"/>
      <c r="D64" s="193" t="s">
        <v>133</v>
      </c>
      <c r="E64" s="194"/>
      <c r="F64" s="194"/>
      <c r="G64" s="194"/>
      <c r="H64" s="194"/>
      <c r="I64" s="194"/>
      <c r="J64" s="195">
        <f>J725</f>
        <v>0</v>
      </c>
      <c r="K64" s="196"/>
    </row>
    <row r="65" spans="2:11" s="197" customFormat="1" ht="19.899999999999999" customHeight="1">
      <c r="B65" s="191"/>
      <c r="C65" s="192"/>
      <c r="D65" s="193" t="s">
        <v>134</v>
      </c>
      <c r="E65" s="194"/>
      <c r="F65" s="194"/>
      <c r="G65" s="194"/>
      <c r="H65" s="194"/>
      <c r="I65" s="194"/>
      <c r="J65" s="195">
        <f>J837</f>
        <v>0</v>
      </c>
      <c r="K65" s="196"/>
    </row>
    <row r="66" spans="2:11" s="197" customFormat="1" ht="19.899999999999999" customHeight="1">
      <c r="B66" s="191"/>
      <c r="C66" s="192"/>
      <c r="D66" s="193" t="s">
        <v>135</v>
      </c>
      <c r="E66" s="194"/>
      <c r="F66" s="194"/>
      <c r="G66" s="194"/>
      <c r="H66" s="194"/>
      <c r="I66" s="194"/>
      <c r="J66" s="195">
        <f>J847</f>
        <v>0</v>
      </c>
      <c r="K66" s="196"/>
    </row>
    <row r="67" spans="2:11" s="190" customFormat="1" ht="24.95" customHeight="1">
      <c r="B67" s="184"/>
      <c r="C67" s="185"/>
      <c r="D67" s="186" t="s">
        <v>136</v>
      </c>
      <c r="E67" s="187"/>
      <c r="F67" s="187"/>
      <c r="G67" s="187"/>
      <c r="H67" s="187"/>
      <c r="I67" s="187"/>
      <c r="J67" s="188">
        <f>J850</f>
        <v>0</v>
      </c>
      <c r="K67" s="189"/>
    </row>
    <row r="68" spans="2:11" s="197" customFormat="1" ht="19.899999999999999" customHeight="1">
      <c r="B68" s="191"/>
      <c r="C68" s="192"/>
      <c r="D68" s="193" t="s">
        <v>137</v>
      </c>
      <c r="E68" s="194"/>
      <c r="F68" s="194"/>
      <c r="G68" s="194"/>
      <c r="H68" s="194"/>
      <c r="I68" s="194"/>
      <c r="J68" s="195">
        <f>J851</f>
        <v>0</v>
      </c>
      <c r="K68" s="196"/>
    </row>
    <row r="69" spans="2:11" s="197" customFormat="1" ht="19.899999999999999" customHeight="1">
      <c r="B69" s="191"/>
      <c r="C69" s="192"/>
      <c r="D69" s="193" t="s">
        <v>138</v>
      </c>
      <c r="E69" s="194"/>
      <c r="F69" s="194"/>
      <c r="G69" s="194"/>
      <c r="H69" s="194"/>
      <c r="I69" s="194"/>
      <c r="J69" s="195">
        <f>J897</f>
        <v>0</v>
      </c>
      <c r="K69" s="196"/>
    </row>
    <row r="70" spans="2:11" s="197" customFormat="1" ht="19.899999999999999" customHeight="1">
      <c r="B70" s="191"/>
      <c r="C70" s="192"/>
      <c r="D70" s="193" t="s">
        <v>139</v>
      </c>
      <c r="E70" s="194"/>
      <c r="F70" s="194"/>
      <c r="G70" s="194"/>
      <c r="H70" s="194"/>
      <c r="I70" s="194"/>
      <c r="J70" s="195">
        <f>J924</f>
        <v>0</v>
      </c>
      <c r="K70" s="196"/>
    </row>
    <row r="71" spans="2:11" s="197" customFormat="1" ht="19.899999999999999" customHeight="1">
      <c r="B71" s="191"/>
      <c r="C71" s="192"/>
      <c r="D71" s="193" t="s">
        <v>140</v>
      </c>
      <c r="E71" s="194"/>
      <c r="F71" s="194"/>
      <c r="G71" s="194"/>
      <c r="H71" s="194"/>
      <c r="I71" s="194"/>
      <c r="J71" s="195">
        <f>J965</f>
        <v>0</v>
      </c>
      <c r="K71" s="196"/>
    </row>
    <row r="72" spans="2:11" s="197" customFormat="1" ht="19.899999999999999" customHeight="1">
      <c r="B72" s="191"/>
      <c r="C72" s="192"/>
      <c r="D72" s="193" t="s">
        <v>141</v>
      </c>
      <c r="E72" s="194"/>
      <c r="F72" s="194"/>
      <c r="G72" s="194"/>
      <c r="H72" s="194"/>
      <c r="I72" s="194"/>
      <c r="J72" s="195">
        <f>J967</f>
        <v>0</v>
      </c>
      <c r="K72" s="196"/>
    </row>
    <row r="73" spans="2:11" s="197" customFormat="1" ht="19.899999999999999" customHeight="1">
      <c r="B73" s="191"/>
      <c r="C73" s="192"/>
      <c r="D73" s="193" t="s">
        <v>142</v>
      </c>
      <c r="E73" s="194"/>
      <c r="F73" s="194"/>
      <c r="G73" s="194"/>
      <c r="H73" s="194"/>
      <c r="I73" s="194"/>
      <c r="J73" s="195">
        <f>J1102</f>
        <v>0</v>
      </c>
      <c r="K73" s="196"/>
    </row>
    <row r="74" spans="2:11" s="197" customFormat="1" ht="19.899999999999999" customHeight="1">
      <c r="B74" s="191"/>
      <c r="C74" s="192"/>
      <c r="D74" s="193" t="s">
        <v>143</v>
      </c>
      <c r="E74" s="194"/>
      <c r="F74" s="194"/>
      <c r="G74" s="194"/>
      <c r="H74" s="194"/>
      <c r="I74" s="194"/>
      <c r="J74" s="195">
        <f>J1112</f>
        <v>0</v>
      </c>
      <c r="K74" s="196"/>
    </row>
    <row r="75" spans="2:11" s="197" customFormat="1" ht="19.899999999999999" customHeight="1">
      <c r="B75" s="191"/>
      <c r="C75" s="192"/>
      <c r="D75" s="193" t="s">
        <v>144</v>
      </c>
      <c r="E75" s="194"/>
      <c r="F75" s="194"/>
      <c r="G75" s="194"/>
      <c r="H75" s="194"/>
      <c r="I75" s="194"/>
      <c r="J75" s="195">
        <f>J1165</f>
        <v>0</v>
      </c>
      <c r="K75" s="196"/>
    </row>
    <row r="76" spans="2:11" s="197" customFormat="1" ht="19.899999999999999" customHeight="1">
      <c r="B76" s="191"/>
      <c r="C76" s="192"/>
      <c r="D76" s="193" t="s">
        <v>145</v>
      </c>
      <c r="E76" s="194"/>
      <c r="F76" s="194"/>
      <c r="G76" s="194"/>
      <c r="H76" s="194"/>
      <c r="I76" s="194"/>
      <c r="J76" s="195">
        <f>J1206</f>
        <v>0</v>
      </c>
      <c r="K76" s="196"/>
    </row>
    <row r="77" spans="2:11" s="197" customFormat="1" ht="19.899999999999999" customHeight="1">
      <c r="B77" s="191"/>
      <c r="C77" s="192"/>
      <c r="D77" s="193" t="s">
        <v>146</v>
      </c>
      <c r="E77" s="194"/>
      <c r="F77" s="194"/>
      <c r="G77" s="194"/>
      <c r="H77" s="194"/>
      <c r="I77" s="194"/>
      <c r="J77" s="195">
        <f>J1234</f>
        <v>0</v>
      </c>
      <c r="K77" s="196"/>
    </row>
    <row r="78" spans="2:11" s="197" customFormat="1" ht="19.899999999999999" customHeight="1">
      <c r="B78" s="191"/>
      <c r="C78" s="192"/>
      <c r="D78" s="193" t="s">
        <v>147</v>
      </c>
      <c r="E78" s="194"/>
      <c r="F78" s="194"/>
      <c r="G78" s="194"/>
      <c r="H78" s="194"/>
      <c r="I78" s="194"/>
      <c r="J78" s="195">
        <f>J1288</f>
        <v>0</v>
      </c>
      <c r="K78" s="196"/>
    </row>
    <row r="79" spans="2:11" s="197" customFormat="1" ht="19.899999999999999" customHeight="1">
      <c r="B79" s="191"/>
      <c r="C79" s="192"/>
      <c r="D79" s="193" t="s">
        <v>148</v>
      </c>
      <c r="E79" s="194"/>
      <c r="F79" s="194"/>
      <c r="G79" s="194"/>
      <c r="H79" s="194"/>
      <c r="I79" s="194"/>
      <c r="J79" s="195">
        <f>J1301</f>
        <v>0</v>
      </c>
      <c r="K79" s="196"/>
    </row>
    <row r="80" spans="2:11" s="197" customFormat="1" ht="19.899999999999999" customHeight="1">
      <c r="B80" s="191"/>
      <c r="C80" s="192"/>
      <c r="D80" s="193" t="s">
        <v>149</v>
      </c>
      <c r="E80" s="194"/>
      <c r="F80" s="194"/>
      <c r="G80" s="194"/>
      <c r="H80" s="194"/>
      <c r="I80" s="194"/>
      <c r="J80" s="195">
        <f>J1312</f>
        <v>0</v>
      </c>
      <c r="K80" s="196"/>
    </row>
    <row r="81" spans="2:12" s="190" customFormat="1" ht="24.95" customHeight="1">
      <c r="B81" s="184"/>
      <c r="C81" s="185"/>
      <c r="D81" s="186" t="s">
        <v>150</v>
      </c>
      <c r="E81" s="187"/>
      <c r="F81" s="187"/>
      <c r="G81" s="187"/>
      <c r="H81" s="187"/>
      <c r="I81" s="187"/>
      <c r="J81" s="188">
        <f>J1317</f>
        <v>0</v>
      </c>
      <c r="K81" s="189"/>
    </row>
    <row r="82" spans="2:12" s="197" customFormat="1" ht="19.899999999999999" customHeight="1">
      <c r="B82" s="191"/>
      <c r="C82" s="192"/>
      <c r="D82" s="193" t="s">
        <v>151</v>
      </c>
      <c r="E82" s="194"/>
      <c r="F82" s="194"/>
      <c r="G82" s="194"/>
      <c r="H82" s="194"/>
      <c r="I82" s="194"/>
      <c r="J82" s="195">
        <f>J1318</f>
        <v>0</v>
      </c>
      <c r="K82" s="196"/>
    </row>
    <row r="83" spans="2:12" s="190" customFormat="1" ht="24.95" customHeight="1">
      <c r="B83" s="184"/>
      <c r="C83" s="185"/>
      <c r="D83" s="186" t="s">
        <v>152</v>
      </c>
      <c r="E83" s="187"/>
      <c r="F83" s="187"/>
      <c r="G83" s="187"/>
      <c r="H83" s="187"/>
      <c r="I83" s="187"/>
      <c r="J83" s="188">
        <f>J1320</f>
        <v>0</v>
      </c>
      <c r="K83" s="189"/>
    </row>
    <row r="84" spans="2:12" s="145" customFormat="1" ht="21.75" customHeight="1">
      <c r="B84" s="146"/>
      <c r="C84" s="147"/>
      <c r="D84" s="147"/>
      <c r="E84" s="147"/>
      <c r="F84" s="147"/>
      <c r="G84" s="147"/>
      <c r="H84" s="147"/>
      <c r="I84" s="147"/>
      <c r="J84" s="147"/>
      <c r="K84" s="148"/>
    </row>
    <row r="85" spans="2:12" s="145" customFormat="1" ht="6.95" customHeight="1">
      <c r="B85" s="173"/>
      <c r="C85" s="174"/>
      <c r="D85" s="174"/>
      <c r="E85" s="174"/>
      <c r="F85" s="174"/>
      <c r="G85" s="174"/>
      <c r="H85" s="174"/>
      <c r="I85" s="174"/>
      <c r="J85" s="174"/>
      <c r="K85" s="175"/>
    </row>
    <row r="89" spans="2:12" s="145" customFormat="1" ht="6.95" customHeight="1">
      <c r="B89" s="176"/>
      <c r="C89" s="177"/>
      <c r="D89" s="177"/>
      <c r="E89" s="177"/>
      <c r="F89" s="177"/>
      <c r="G89" s="177"/>
      <c r="H89" s="177"/>
      <c r="I89" s="177"/>
      <c r="J89" s="177"/>
      <c r="K89" s="177"/>
      <c r="L89" s="146"/>
    </row>
    <row r="90" spans="2:12" s="145" customFormat="1" ht="36.950000000000003" customHeight="1">
      <c r="B90" s="146"/>
      <c r="C90" s="198" t="s">
        <v>153</v>
      </c>
      <c r="L90" s="146"/>
    </row>
    <row r="91" spans="2:12" s="145" customFormat="1" ht="6.95" customHeight="1">
      <c r="B91" s="146"/>
      <c r="L91" s="146"/>
    </row>
    <row r="92" spans="2:12" s="145" customFormat="1" ht="14.45" customHeight="1">
      <c r="B92" s="146"/>
      <c r="C92" s="199" t="s">
        <v>19</v>
      </c>
      <c r="L92" s="146"/>
    </row>
    <row r="93" spans="2:12" s="145" customFormat="1" ht="16.5" customHeight="1">
      <c r="B93" s="146"/>
      <c r="E93" s="200" t="str">
        <f>E7</f>
        <v>Pracoviště PET CT v Pardubické nemocnici 125, 530 02 Pardubice</v>
      </c>
      <c r="F93" s="201"/>
      <c r="G93" s="201"/>
      <c r="H93" s="201"/>
      <c r="L93" s="146"/>
    </row>
    <row r="94" spans="2:12" s="145" customFormat="1" ht="14.45" customHeight="1">
      <c r="B94" s="146"/>
      <c r="C94" s="199" t="s">
        <v>119</v>
      </c>
      <c r="L94" s="146"/>
    </row>
    <row r="95" spans="2:12" s="145" customFormat="1" ht="17.25" customHeight="1">
      <c r="B95" s="146"/>
      <c r="E95" s="202" t="str">
        <f>E9</f>
        <v>01 - ASŘ</v>
      </c>
      <c r="F95" s="203"/>
      <c r="G95" s="203"/>
      <c r="H95" s="203"/>
      <c r="L95" s="146"/>
    </row>
    <row r="96" spans="2:12" s="145" customFormat="1" ht="6.95" customHeight="1">
      <c r="B96" s="146"/>
      <c r="L96" s="146"/>
    </row>
    <row r="97" spans="2:65" s="145" customFormat="1" ht="18" customHeight="1">
      <c r="B97" s="146"/>
      <c r="C97" s="199" t="s">
        <v>23</v>
      </c>
      <c r="F97" s="204" t="str">
        <f>F12</f>
        <v>Nemocnice Pardubice</v>
      </c>
      <c r="I97" s="199" t="s">
        <v>25</v>
      </c>
      <c r="J97" s="205" t="str">
        <f>IF(J12="","",J12)</f>
        <v>12. 10. 2018</v>
      </c>
      <c r="L97" s="146"/>
    </row>
    <row r="98" spans="2:65" s="145" customFormat="1" ht="6.95" customHeight="1">
      <c r="B98" s="146"/>
      <c r="L98" s="146"/>
    </row>
    <row r="99" spans="2:65" s="145" customFormat="1" ht="15">
      <c r="B99" s="146"/>
      <c r="C99" s="199" t="s">
        <v>27</v>
      </c>
      <c r="F99" s="204" t="str">
        <f>E15</f>
        <v>Pardubický kraj, Komenského náměstí</v>
      </c>
      <c r="I99" s="199" t="s">
        <v>33</v>
      </c>
      <c r="J99" s="204" t="str">
        <f>E21</f>
        <v>JIKA CZ</v>
      </c>
      <c r="L99" s="146"/>
    </row>
    <row r="100" spans="2:65" s="145" customFormat="1" ht="14.45" customHeight="1">
      <c r="B100" s="146"/>
      <c r="C100" s="199" t="s">
        <v>31</v>
      </c>
      <c r="F100" s="204" t="str">
        <f>IF(E18="","",E18)</f>
        <v/>
      </c>
      <c r="L100" s="146"/>
    </row>
    <row r="101" spans="2:65" s="145" customFormat="1" ht="10.35" customHeight="1">
      <c r="B101" s="146"/>
      <c r="L101" s="146"/>
    </row>
    <row r="102" spans="2:65" s="213" customFormat="1" ht="29.25" customHeight="1">
      <c r="B102" s="206"/>
      <c r="C102" s="207" t="s">
        <v>154</v>
      </c>
      <c r="D102" s="208" t="s">
        <v>56</v>
      </c>
      <c r="E102" s="208" t="s">
        <v>52</v>
      </c>
      <c r="F102" s="208" t="s">
        <v>155</v>
      </c>
      <c r="G102" s="208" t="s">
        <v>156</v>
      </c>
      <c r="H102" s="208" t="s">
        <v>157</v>
      </c>
      <c r="I102" s="208" t="s">
        <v>158</v>
      </c>
      <c r="J102" s="208" t="s">
        <v>123</v>
      </c>
      <c r="K102" s="209" t="s">
        <v>159</v>
      </c>
      <c r="L102" s="206"/>
      <c r="M102" s="210" t="s">
        <v>160</v>
      </c>
      <c r="N102" s="211" t="s">
        <v>41</v>
      </c>
      <c r="O102" s="211" t="s">
        <v>161</v>
      </c>
      <c r="P102" s="211" t="s">
        <v>162</v>
      </c>
      <c r="Q102" s="211" t="s">
        <v>163</v>
      </c>
      <c r="R102" s="211" t="s">
        <v>164</v>
      </c>
      <c r="S102" s="211" t="s">
        <v>165</v>
      </c>
      <c r="T102" s="212" t="s">
        <v>166</v>
      </c>
    </row>
    <row r="103" spans="2:65" s="145" customFormat="1" ht="29.25" customHeight="1">
      <c r="B103" s="146"/>
      <c r="C103" s="214" t="s">
        <v>124</v>
      </c>
      <c r="J103" s="215">
        <f>BK103</f>
        <v>0</v>
      </c>
      <c r="L103" s="146"/>
      <c r="M103" s="216"/>
      <c r="N103" s="158"/>
      <c r="O103" s="158"/>
      <c r="P103" s="217">
        <f>P104+P850+P1317+P1320</f>
        <v>0</v>
      </c>
      <c r="Q103" s="158"/>
      <c r="R103" s="217">
        <f>R104+R850+R1317+R1320</f>
        <v>2474.5991075699999</v>
      </c>
      <c r="S103" s="158"/>
      <c r="T103" s="218">
        <f>T104+T850+T1317+T1320</f>
        <v>57.321355000000004</v>
      </c>
      <c r="AT103" s="133" t="s">
        <v>70</v>
      </c>
      <c r="AU103" s="133" t="s">
        <v>125</v>
      </c>
      <c r="BK103" s="219">
        <f>BK104+BK850+BK1317+BK1320</f>
        <v>0</v>
      </c>
    </row>
    <row r="104" spans="2:65" s="221" customFormat="1" ht="37.35" customHeight="1">
      <c r="B104" s="220"/>
      <c r="D104" s="222" t="s">
        <v>70</v>
      </c>
      <c r="E104" s="223" t="s">
        <v>167</v>
      </c>
      <c r="F104" s="223" t="s">
        <v>168</v>
      </c>
      <c r="J104" s="224">
        <f>BK104</f>
        <v>0</v>
      </c>
      <c r="L104" s="220"/>
      <c r="M104" s="225"/>
      <c r="N104" s="226"/>
      <c r="O104" s="226"/>
      <c r="P104" s="227">
        <f>P105+P228+P402+P558+P608+P620+P725+P837+P847</f>
        <v>0</v>
      </c>
      <c r="Q104" s="226"/>
      <c r="R104" s="227">
        <f>R105+R228+R402+R558+R608+R620+R725+R837+R847</f>
        <v>2413.5760069299999</v>
      </c>
      <c r="S104" s="226"/>
      <c r="T104" s="228">
        <f>T105+T228+T402+T558+T608+T620+T725+T837+T847</f>
        <v>55.850005000000003</v>
      </c>
      <c r="AR104" s="222" t="s">
        <v>79</v>
      </c>
      <c r="AT104" s="229" t="s">
        <v>70</v>
      </c>
      <c r="AU104" s="229" t="s">
        <v>71</v>
      </c>
      <c r="AY104" s="222" t="s">
        <v>169</v>
      </c>
      <c r="BK104" s="230">
        <f>BK105+BK228+BK402+BK558+BK608+BK620+BK725+BK837+BK847</f>
        <v>0</v>
      </c>
    </row>
    <row r="105" spans="2:65" s="221" customFormat="1" ht="19.899999999999999" customHeight="1">
      <c r="B105" s="220"/>
      <c r="D105" s="222" t="s">
        <v>70</v>
      </c>
      <c r="E105" s="231" t="s">
        <v>79</v>
      </c>
      <c r="F105" s="231" t="s">
        <v>170</v>
      </c>
      <c r="J105" s="232">
        <f>BK105</f>
        <v>0</v>
      </c>
      <c r="L105" s="220"/>
      <c r="M105" s="225"/>
      <c r="N105" s="226"/>
      <c r="O105" s="226"/>
      <c r="P105" s="227">
        <f>SUM(P106:P227)</f>
        <v>0</v>
      </c>
      <c r="Q105" s="226"/>
      <c r="R105" s="227">
        <f>SUM(R106:R227)</f>
        <v>0.26180000000000003</v>
      </c>
      <c r="S105" s="226"/>
      <c r="T105" s="228">
        <f>SUM(T106:T227)</f>
        <v>23.99305</v>
      </c>
      <c r="AR105" s="222" t="s">
        <v>79</v>
      </c>
      <c r="AT105" s="229" t="s">
        <v>70</v>
      </c>
      <c r="AU105" s="229" t="s">
        <v>79</v>
      </c>
      <c r="AY105" s="222" t="s">
        <v>169</v>
      </c>
      <c r="BK105" s="230">
        <f>SUM(BK106:BK227)</f>
        <v>0</v>
      </c>
    </row>
    <row r="106" spans="2:65" s="145" customFormat="1" ht="25.5" customHeight="1">
      <c r="B106" s="146"/>
      <c r="C106" s="233" t="s">
        <v>79</v>
      </c>
      <c r="D106" s="233" t="s">
        <v>171</v>
      </c>
      <c r="E106" s="234" t="s">
        <v>172</v>
      </c>
      <c r="F106" s="235" t="s">
        <v>173</v>
      </c>
      <c r="G106" s="236" t="s">
        <v>174</v>
      </c>
      <c r="H106" s="237">
        <v>6</v>
      </c>
      <c r="I106" s="87"/>
      <c r="J106" s="238">
        <f>ROUND(I106*H106,2)</f>
        <v>0</v>
      </c>
      <c r="K106" s="235" t="s">
        <v>175</v>
      </c>
      <c r="L106" s="146"/>
      <c r="M106" s="239" t="s">
        <v>5</v>
      </c>
      <c r="N106" s="240" t="s">
        <v>42</v>
      </c>
      <c r="O106" s="147"/>
      <c r="P106" s="241">
        <f>O106*H106</f>
        <v>0</v>
      </c>
      <c r="Q106" s="241">
        <v>0</v>
      </c>
      <c r="R106" s="241">
        <f>Q106*H106</f>
        <v>0</v>
      </c>
      <c r="S106" s="241">
        <v>0</v>
      </c>
      <c r="T106" s="242">
        <f>S106*H106</f>
        <v>0</v>
      </c>
      <c r="AR106" s="133" t="s">
        <v>176</v>
      </c>
      <c r="AT106" s="133" t="s">
        <v>171</v>
      </c>
      <c r="AU106" s="133" t="s">
        <v>81</v>
      </c>
      <c r="AY106" s="133" t="s">
        <v>169</v>
      </c>
      <c r="BE106" s="243">
        <f>IF(N106="základní",J106,0)</f>
        <v>0</v>
      </c>
      <c r="BF106" s="243">
        <f>IF(N106="snížená",J106,0)</f>
        <v>0</v>
      </c>
      <c r="BG106" s="243">
        <f>IF(N106="zákl. přenesená",J106,0)</f>
        <v>0</v>
      </c>
      <c r="BH106" s="243">
        <f>IF(N106="sníž. přenesená",J106,0)</f>
        <v>0</v>
      </c>
      <c r="BI106" s="243">
        <f>IF(N106="nulová",J106,0)</f>
        <v>0</v>
      </c>
      <c r="BJ106" s="133" t="s">
        <v>79</v>
      </c>
      <c r="BK106" s="243">
        <f>ROUND(I106*H106,2)</f>
        <v>0</v>
      </c>
      <c r="BL106" s="133" t="s">
        <v>176</v>
      </c>
      <c r="BM106" s="133" t="s">
        <v>177</v>
      </c>
    </row>
    <row r="107" spans="2:65" s="245" customFormat="1">
      <c r="B107" s="244"/>
      <c r="D107" s="246" t="s">
        <v>178</v>
      </c>
      <c r="E107" s="247" t="s">
        <v>5</v>
      </c>
      <c r="F107" s="248" t="s">
        <v>179</v>
      </c>
      <c r="H107" s="247" t="s">
        <v>5</v>
      </c>
      <c r="L107" s="244"/>
      <c r="M107" s="249"/>
      <c r="N107" s="250"/>
      <c r="O107" s="250"/>
      <c r="P107" s="250"/>
      <c r="Q107" s="250"/>
      <c r="R107" s="250"/>
      <c r="S107" s="250"/>
      <c r="T107" s="251"/>
      <c r="AT107" s="247" t="s">
        <v>178</v>
      </c>
      <c r="AU107" s="247" t="s">
        <v>81</v>
      </c>
      <c r="AV107" s="245" t="s">
        <v>79</v>
      </c>
      <c r="AW107" s="245" t="s">
        <v>35</v>
      </c>
      <c r="AX107" s="245" t="s">
        <v>71</v>
      </c>
      <c r="AY107" s="247" t="s">
        <v>169</v>
      </c>
    </row>
    <row r="108" spans="2:65" s="253" customFormat="1">
      <c r="B108" s="252"/>
      <c r="D108" s="246" t="s">
        <v>178</v>
      </c>
      <c r="E108" s="254" t="s">
        <v>5</v>
      </c>
      <c r="F108" s="255" t="s">
        <v>180</v>
      </c>
      <c r="H108" s="256">
        <v>6</v>
      </c>
      <c r="L108" s="252"/>
      <c r="M108" s="257"/>
      <c r="N108" s="258"/>
      <c r="O108" s="258"/>
      <c r="P108" s="258"/>
      <c r="Q108" s="258"/>
      <c r="R108" s="258"/>
      <c r="S108" s="258"/>
      <c r="T108" s="259"/>
      <c r="AT108" s="254" t="s">
        <v>178</v>
      </c>
      <c r="AU108" s="254" t="s">
        <v>81</v>
      </c>
      <c r="AV108" s="253" t="s">
        <v>81</v>
      </c>
      <c r="AW108" s="253" t="s">
        <v>35</v>
      </c>
      <c r="AX108" s="253" t="s">
        <v>71</v>
      </c>
      <c r="AY108" s="254" t="s">
        <v>169</v>
      </c>
    </row>
    <row r="109" spans="2:65" s="261" customFormat="1">
      <c r="B109" s="260"/>
      <c r="D109" s="246" t="s">
        <v>178</v>
      </c>
      <c r="E109" s="262" t="s">
        <v>5</v>
      </c>
      <c r="F109" s="263" t="s">
        <v>181</v>
      </c>
      <c r="H109" s="264">
        <v>6</v>
      </c>
      <c r="L109" s="260"/>
      <c r="M109" s="265"/>
      <c r="N109" s="266"/>
      <c r="O109" s="266"/>
      <c r="P109" s="266"/>
      <c r="Q109" s="266"/>
      <c r="R109" s="266"/>
      <c r="S109" s="266"/>
      <c r="T109" s="267"/>
      <c r="AT109" s="262" t="s">
        <v>178</v>
      </c>
      <c r="AU109" s="262" t="s">
        <v>81</v>
      </c>
      <c r="AV109" s="261" t="s">
        <v>176</v>
      </c>
      <c r="AW109" s="261" t="s">
        <v>35</v>
      </c>
      <c r="AX109" s="261" t="s">
        <v>79</v>
      </c>
      <c r="AY109" s="262" t="s">
        <v>169</v>
      </c>
    </row>
    <row r="110" spans="2:65" s="145" customFormat="1" ht="25.5" customHeight="1">
      <c r="B110" s="146"/>
      <c r="C110" s="233" t="s">
        <v>81</v>
      </c>
      <c r="D110" s="233" t="s">
        <v>171</v>
      </c>
      <c r="E110" s="234" t="s">
        <v>182</v>
      </c>
      <c r="F110" s="235" t="s">
        <v>183</v>
      </c>
      <c r="G110" s="236" t="s">
        <v>174</v>
      </c>
      <c r="H110" s="237">
        <v>6</v>
      </c>
      <c r="I110" s="87"/>
      <c r="J110" s="238">
        <f>ROUND(I110*H110,2)</f>
        <v>0</v>
      </c>
      <c r="K110" s="235" t="s">
        <v>175</v>
      </c>
      <c r="L110" s="146"/>
      <c r="M110" s="239" t="s">
        <v>5</v>
      </c>
      <c r="N110" s="240" t="s">
        <v>42</v>
      </c>
      <c r="O110" s="147"/>
      <c r="P110" s="241">
        <f>O110*H110</f>
        <v>0</v>
      </c>
      <c r="Q110" s="241">
        <v>0</v>
      </c>
      <c r="R110" s="241">
        <f>Q110*H110</f>
        <v>0</v>
      </c>
      <c r="S110" s="241">
        <v>0</v>
      </c>
      <c r="T110" s="242">
        <f>S110*H110</f>
        <v>0</v>
      </c>
      <c r="AR110" s="133" t="s">
        <v>176</v>
      </c>
      <c r="AT110" s="133" t="s">
        <v>171</v>
      </c>
      <c r="AU110" s="133" t="s">
        <v>81</v>
      </c>
      <c r="AY110" s="133" t="s">
        <v>169</v>
      </c>
      <c r="BE110" s="243">
        <f>IF(N110="základní",J110,0)</f>
        <v>0</v>
      </c>
      <c r="BF110" s="243">
        <f>IF(N110="snížená",J110,0)</f>
        <v>0</v>
      </c>
      <c r="BG110" s="243">
        <f>IF(N110="zákl. přenesená",J110,0)</f>
        <v>0</v>
      </c>
      <c r="BH110" s="243">
        <f>IF(N110="sníž. přenesená",J110,0)</f>
        <v>0</v>
      </c>
      <c r="BI110" s="243">
        <f>IF(N110="nulová",J110,0)</f>
        <v>0</v>
      </c>
      <c r="BJ110" s="133" t="s">
        <v>79</v>
      </c>
      <c r="BK110" s="243">
        <f>ROUND(I110*H110,2)</f>
        <v>0</v>
      </c>
      <c r="BL110" s="133" t="s">
        <v>176</v>
      </c>
      <c r="BM110" s="133" t="s">
        <v>184</v>
      </c>
    </row>
    <row r="111" spans="2:65" s="145" customFormat="1" ht="51" customHeight="1">
      <c r="B111" s="146"/>
      <c r="C111" s="233" t="s">
        <v>185</v>
      </c>
      <c r="D111" s="233" t="s">
        <v>171</v>
      </c>
      <c r="E111" s="234" t="s">
        <v>186</v>
      </c>
      <c r="F111" s="235" t="s">
        <v>187</v>
      </c>
      <c r="G111" s="236" t="s">
        <v>188</v>
      </c>
      <c r="H111" s="237">
        <v>25.32</v>
      </c>
      <c r="I111" s="87"/>
      <c r="J111" s="238">
        <f>ROUND(I111*H111,2)</f>
        <v>0</v>
      </c>
      <c r="K111" s="235" t="s">
        <v>175</v>
      </c>
      <c r="L111" s="146"/>
      <c r="M111" s="239" t="s">
        <v>5</v>
      </c>
      <c r="N111" s="240" t="s">
        <v>42</v>
      </c>
      <c r="O111" s="147"/>
      <c r="P111" s="241">
        <f>O111*H111</f>
        <v>0</v>
      </c>
      <c r="Q111" s="241">
        <v>0</v>
      </c>
      <c r="R111" s="241">
        <f>Q111*H111</f>
        <v>0</v>
      </c>
      <c r="S111" s="241">
        <v>0.255</v>
      </c>
      <c r="T111" s="242">
        <f>S111*H111</f>
        <v>6.4565999999999999</v>
      </c>
      <c r="AR111" s="133" t="s">
        <v>176</v>
      </c>
      <c r="AT111" s="133" t="s">
        <v>171</v>
      </c>
      <c r="AU111" s="133" t="s">
        <v>81</v>
      </c>
      <c r="AY111" s="133" t="s">
        <v>169</v>
      </c>
      <c r="BE111" s="243">
        <f>IF(N111="základní",J111,0)</f>
        <v>0</v>
      </c>
      <c r="BF111" s="243">
        <f>IF(N111="snížená",J111,0)</f>
        <v>0</v>
      </c>
      <c r="BG111" s="243">
        <f>IF(N111="zákl. přenesená",J111,0)</f>
        <v>0</v>
      </c>
      <c r="BH111" s="243">
        <f>IF(N111="sníž. přenesená",J111,0)</f>
        <v>0</v>
      </c>
      <c r="BI111" s="243">
        <f>IF(N111="nulová",J111,0)</f>
        <v>0</v>
      </c>
      <c r="BJ111" s="133" t="s">
        <v>79</v>
      </c>
      <c r="BK111" s="243">
        <f>ROUND(I111*H111,2)</f>
        <v>0</v>
      </c>
      <c r="BL111" s="133" t="s">
        <v>176</v>
      </c>
      <c r="BM111" s="133" t="s">
        <v>189</v>
      </c>
    </row>
    <row r="112" spans="2:65" s="245" customFormat="1">
      <c r="B112" s="244"/>
      <c r="D112" s="246" t="s">
        <v>178</v>
      </c>
      <c r="E112" s="247" t="s">
        <v>5</v>
      </c>
      <c r="F112" s="248" t="s">
        <v>190</v>
      </c>
      <c r="H112" s="247" t="s">
        <v>5</v>
      </c>
      <c r="L112" s="244"/>
      <c r="M112" s="249"/>
      <c r="N112" s="250"/>
      <c r="O112" s="250"/>
      <c r="P112" s="250"/>
      <c r="Q112" s="250"/>
      <c r="R112" s="250"/>
      <c r="S112" s="250"/>
      <c r="T112" s="251"/>
      <c r="AT112" s="247" t="s">
        <v>178</v>
      </c>
      <c r="AU112" s="247" t="s">
        <v>81</v>
      </c>
      <c r="AV112" s="245" t="s">
        <v>79</v>
      </c>
      <c r="AW112" s="245" t="s">
        <v>35</v>
      </c>
      <c r="AX112" s="245" t="s">
        <v>71</v>
      </c>
      <c r="AY112" s="247" t="s">
        <v>169</v>
      </c>
    </row>
    <row r="113" spans="2:65" s="253" customFormat="1">
      <c r="B113" s="252"/>
      <c r="D113" s="246" t="s">
        <v>178</v>
      </c>
      <c r="E113" s="254" t="s">
        <v>5</v>
      </c>
      <c r="F113" s="255" t="s">
        <v>191</v>
      </c>
      <c r="H113" s="256">
        <v>25.32</v>
      </c>
      <c r="L113" s="252"/>
      <c r="M113" s="257"/>
      <c r="N113" s="258"/>
      <c r="O113" s="258"/>
      <c r="P113" s="258"/>
      <c r="Q113" s="258"/>
      <c r="R113" s="258"/>
      <c r="S113" s="258"/>
      <c r="T113" s="259"/>
      <c r="AT113" s="254" t="s">
        <v>178</v>
      </c>
      <c r="AU113" s="254" t="s">
        <v>81</v>
      </c>
      <c r="AV113" s="253" t="s">
        <v>81</v>
      </c>
      <c r="AW113" s="253" t="s">
        <v>35</v>
      </c>
      <c r="AX113" s="253" t="s">
        <v>71</v>
      </c>
      <c r="AY113" s="254" t="s">
        <v>169</v>
      </c>
    </row>
    <row r="114" spans="2:65" s="261" customFormat="1">
      <c r="B114" s="260"/>
      <c r="D114" s="246" t="s">
        <v>178</v>
      </c>
      <c r="E114" s="262" t="s">
        <v>5</v>
      </c>
      <c r="F114" s="263" t="s">
        <v>181</v>
      </c>
      <c r="H114" s="264">
        <v>25.32</v>
      </c>
      <c r="L114" s="260"/>
      <c r="M114" s="265"/>
      <c r="N114" s="266"/>
      <c r="O114" s="266"/>
      <c r="P114" s="266"/>
      <c r="Q114" s="266"/>
      <c r="R114" s="266"/>
      <c r="S114" s="266"/>
      <c r="T114" s="267"/>
      <c r="AT114" s="262" t="s">
        <v>178</v>
      </c>
      <c r="AU114" s="262" t="s">
        <v>81</v>
      </c>
      <c r="AV114" s="261" t="s">
        <v>176</v>
      </c>
      <c r="AW114" s="261" t="s">
        <v>35</v>
      </c>
      <c r="AX114" s="261" t="s">
        <v>79</v>
      </c>
      <c r="AY114" s="262" t="s">
        <v>169</v>
      </c>
    </row>
    <row r="115" spans="2:65" s="145" customFormat="1" ht="38.25" customHeight="1">
      <c r="B115" s="146"/>
      <c r="C115" s="233" t="s">
        <v>176</v>
      </c>
      <c r="D115" s="233" t="s">
        <v>171</v>
      </c>
      <c r="E115" s="234" t="s">
        <v>192</v>
      </c>
      <c r="F115" s="235" t="s">
        <v>193</v>
      </c>
      <c r="G115" s="236" t="s">
        <v>188</v>
      </c>
      <c r="H115" s="237">
        <v>25.32</v>
      </c>
      <c r="I115" s="87"/>
      <c r="J115" s="238">
        <f>ROUND(I115*H115,2)</f>
        <v>0</v>
      </c>
      <c r="K115" s="235" t="s">
        <v>175</v>
      </c>
      <c r="L115" s="146"/>
      <c r="M115" s="239" t="s">
        <v>5</v>
      </c>
      <c r="N115" s="240" t="s">
        <v>42</v>
      </c>
      <c r="O115" s="147"/>
      <c r="P115" s="241">
        <f>O115*H115</f>
        <v>0</v>
      </c>
      <c r="Q115" s="241">
        <v>0</v>
      </c>
      <c r="R115" s="241">
        <f>Q115*H115</f>
        <v>0</v>
      </c>
      <c r="S115" s="241">
        <v>0.3</v>
      </c>
      <c r="T115" s="242">
        <f>S115*H115</f>
        <v>7.5960000000000001</v>
      </c>
      <c r="AR115" s="133" t="s">
        <v>176</v>
      </c>
      <c r="AT115" s="133" t="s">
        <v>171</v>
      </c>
      <c r="AU115" s="133" t="s">
        <v>81</v>
      </c>
      <c r="AY115" s="133" t="s">
        <v>169</v>
      </c>
      <c r="BE115" s="243">
        <f>IF(N115="základní",J115,0)</f>
        <v>0</v>
      </c>
      <c r="BF115" s="243">
        <f>IF(N115="snížená",J115,0)</f>
        <v>0</v>
      </c>
      <c r="BG115" s="243">
        <f>IF(N115="zákl. přenesená",J115,0)</f>
        <v>0</v>
      </c>
      <c r="BH115" s="243">
        <f>IF(N115="sníž. přenesená",J115,0)</f>
        <v>0</v>
      </c>
      <c r="BI115" s="243">
        <f>IF(N115="nulová",J115,0)</f>
        <v>0</v>
      </c>
      <c r="BJ115" s="133" t="s">
        <v>79</v>
      </c>
      <c r="BK115" s="243">
        <f>ROUND(I115*H115,2)</f>
        <v>0</v>
      </c>
      <c r="BL115" s="133" t="s">
        <v>176</v>
      </c>
      <c r="BM115" s="133" t="s">
        <v>194</v>
      </c>
    </row>
    <row r="116" spans="2:65" s="245" customFormat="1">
      <c r="B116" s="244"/>
      <c r="D116" s="246" t="s">
        <v>178</v>
      </c>
      <c r="E116" s="247" t="s">
        <v>5</v>
      </c>
      <c r="F116" s="248" t="s">
        <v>195</v>
      </c>
      <c r="H116" s="247" t="s">
        <v>5</v>
      </c>
      <c r="L116" s="244"/>
      <c r="M116" s="249"/>
      <c r="N116" s="250"/>
      <c r="O116" s="250"/>
      <c r="P116" s="250"/>
      <c r="Q116" s="250"/>
      <c r="R116" s="250"/>
      <c r="S116" s="250"/>
      <c r="T116" s="251"/>
      <c r="AT116" s="247" t="s">
        <v>178</v>
      </c>
      <c r="AU116" s="247" t="s">
        <v>81</v>
      </c>
      <c r="AV116" s="245" t="s">
        <v>79</v>
      </c>
      <c r="AW116" s="245" t="s">
        <v>35</v>
      </c>
      <c r="AX116" s="245" t="s">
        <v>71</v>
      </c>
      <c r="AY116" s="247" t="s">
        <v>169</v>
      </c>
    </row>
    <row r="117" spans="2:65" s="253" customFormat="1">
      <c r="B117" s="252"/>
      <c r="D117" s="246" t="s">
        <v>178</v>
      </c>
      <c r="E117" s="254" t="s">
        <v>5</v>
      </c>
      <c r="F117" s="255" t="s">
        <v>191</v>
      </c>
      <c r="H117" s="256">
        <v>25.32</v>
      </c>
      <c r="L117" s="252"/>
      <c r="M117" s="257"/>
      <c r="N117" s="258"/>
      <c r="O117" s="258"/>
      <c r="P117" s="258"/>
      <c r="Q117" s="258"/>
      <c r="R117" s="258"/>
      <c r="S117" s="258"/>
      <c r="T117" s="259"/>
      <c r="AT117" s="254" t="s">
        <v>178</v>
      </c>
      <c r="AU117" s="254" t="s">
        <v>81</v>
      </c>
      <c r="AV117" s="253" t="s">
        <v>81</v>
      </c>
      <c r="AW117" s="253" t="s">
        <v>35</v>
      </c>
      <c r="AX117" s="253" t="s">
        <v>71</v>
      </c>
      <c r="AY117" s="254" t="s">
        <v>169</v>
      </c>
    </row>
    <row r="118" spans="2:65" s="261" customFormat="1">
      <c r="B118" s="260"/>
      <c r="D118" s="246" t="s">
        <v>178</v>
      </c>
      <c r="E118" s="262" t="s">
        <v>5</v>
      </c>
      <c r="F118" s="263" t="s">
        <v>181</v>
      </c>
      <c r="H118" s="264">
        <v>25.32</v>
      </c>
      <c r="L118" s="260"/>
      <c r="M118" s="265"/>
      <c r="N118" s="266"/>
      <c r="O118" s="266"/>
      <c r="P118" s="266"/>
      <c r="Q118" s="266"/>
      <c r="R118" s="266"/>
      <c r="S118" s="266"/>
      <c r="T118" s="267"/>
      <c r="AT118" s="262" t="s">
        <v>178</v>
      </c>
      <c r="AU118" s="262" t="s">
        <v>81</v>
      </c>
      <c r="AV118" s="261" t="s">
        <v>176</v>
      </c>
      <c r="AW118" s="261" t="s">
        <v>35</v>
      </c>
      <c r="AX118" s="261" t="s">
        <v>79</v>
      </c>
      <c r="AY118" s="262" t="s">
        <v>169</v>
      </c>
    </row>
    <row r="119" spans="2:65" s="145" customFormat="1" ht="38.25" customHeight="1">
      <c r="B119" s="146"/>
      <c r="C119" s="233" t="s">
        <v>196</v>
      </c>
      <c r="D119" s="233" t="s">
        <v>171</v>
      </c>
      <c r="E119" s="234" t="s">
        <v>197</v>
      </c>
      <c r="F119" s="235" t="s">
        <v>198</v>
      </c>
      <c r="G119" s="236" t="s">
        <v>199</v>
      </c>
      <c r="H119" s="237">
        <v>48.49</v>
      </c>
      <c r="I119" s="87"/>
      <c r="J119" s="238">
        <f>ROUND(I119*H119,2)</f>
        <v>0</v>
      </c>
      <c r="K119" s="235" t="s">
        <v>175</v>
      </c>
      <c r="L119" s="146"/>
      <c r="M119" s="239" t="s">
        <v>5</v>
      </c>
      <c r="N119" s="240" t="s">
        <v>42</v>
      </c>
      <c r="O119" s="147"/>
      <c r="P119" s="241">
        <f>O119*H119</f>
        <v>0</v>
      </c>
      <c r="Q119" s="241">
        <v>0</v>
      </c>
      <c r="R119" s="241">
        <f>Q119*H119</f>
        <v>0</v>
      </c>
      <c r="S119" s="241">
        <v>0.20499999999999999</v>
      </c>
      <c r="T119" s="242">
        <f>S119*H119</f>
        <v>9.9404500000000002</v>
      </c>
      <c r="AR119" s="133" t="s">
        <v>176</v>
      </c>
      <c r="AT119" s="133" t="s">
        <v>171</v>
      </c>
      <c r="AU119" s="133" t="s">
        <v>81</v>
      </c>
      <c r="AY119" s="133" t="s">
        <v>169</v>
      </c>
      <c r="BE119" s="243">
        <f>IF(N119="základní",J119,0)</f>
        <v>0</v>
      </c>
      <c r="BF119" s="243">
        <f>IF(N119="snížená",J119,0)</f>
        <v>0</v>
      </c>
      <c r="BG119" s="243">
        <f>IF(N119="zákl. přenesená",J119,0)</f>
        <v>0</v>
      </c>
      <c r="BH119" s="243">
        <f>IF(N119="sníž. přenesená",J119,0)</f>
        <v>0</v>
      </c>
      <c r="BI119" s="243">
        <f>IF(N119="nulová",J119,0)</f>
        <v>0</v>
      </c>
      <c r="BJ119" s="133" t="s">
        <v>79</v>
      </c>
      <c r="BK119" s="243">
        <f>ROUND(I119*H119,2)</f>
        <v>0</v>
      </c>
      <c r="BL119" s="133" t="s">
        <v>176</v>
      </c>
      <c r="BM119" s="133" t="s">
        <v>200</v>
      </c>
    </row>
    <row r="120" spans="2:65" s="245" customFormat="1">
      <c r="B120" s="244"/>
      <c r="D120" s="246" t="s">
        <v>178</v>
      </c>
      <c r="E120" s="247" t="s">
        <v>5</v>
      </c>
      <c r="F120" s="248" t="s">
        <v>201</v>
      </c>
      <c r="H120" s="247" t="s">
        <v>5</v>
      </c>
      <c r="L120" s="244"/>
      <c r="M120" s="249"/>
      <c r="N120" s="250"/>
      <c r="O120" s="250"/>
      <c r="P120" s="250"/>
      <c r="Q120" s="250"/>
      <c r="R120" s="250"/>
      <c r="S120" s="250"/>
      <c r="T120" s="251"/>
      <c r="AT120" s="247" t="s">
        <v>178</v>
      </c>
      <c r="AU120" s="247" t="s">
        <v>81</v>
      </c>
      <c r="AV120" s="245" t="s">
        <v>79</v>
      </c>
      <c r="AW120" s="245" t="s">
        <v>35</v>
      </c>
      <c r="AX120" s="245" t="s">
        <v>71</v>
      </c>
      <c r="AY120" s="247" t="s">
        <v>169</v>
      </c>
    </row>
    <row r="121" spans="2:65" s="253" customFormat="1">
      <c r="B121" s="252"/>
      <c r="D121" s="246" t="s">
        <v>178</v>
      </c>
      <c r="E121" s="254" t="s">
        <v>5</v>
      </c>
      <c r="F121" s="255" t="s">
        <v>202</v>
      </c>
      <c r="H121" s="256">
        <v>48.49</v>
      </c>
      <c r="L121" s="252"/>
      <c r="M121" s="257"/>
      <c r="N121" s="258"/>
      <c r="O121" s="258"/>
      <c r="P121" s="258"/>
      <c r="Q121" s="258"/>
      <c r="R121" s="258"/>
      <c r="S121" s="258"/>
      <c r="T121" s="259"/>
      <c r="AT121" s="254" t="s">
        <v>178</v>
      </c>
      <c r="AU121" s="254" t="s">
        <v>81</v>
      </c>
      <c r="AV121" s="253" t="s">
        <v>81</v>
      </c>
      <c r="AW121" s="253" t="s">
        <v>35</v>
      </c>
      <c r="AX121" s="253" t="s">
        <v>71</v>
      </c>
      <c r="AY121" s="254" t="s">
        <v>169</v>
      </c>
    </row>
    <row r="122" spans="2:65" s="261" customFormat="1">
      <c r="B122" s="260"/>
      <c r="D122" s="246" t="s">
        <v>178</v>
      </c>
      <c r="E122" s="262" t="s">
        <v>5</v>
      </c>
      <c r="F122" s="263" t="s">
        <v>181</v>
      </c>
      <c r="H122" s="264">
        <v>48.49</v>
      </c>
      <c r="L122" s="260"/>
      <c r="M122" s="265"/>
      <c r="N122" s="266"/>
      <c r="O122" s="266"/>
      <c r="P122" s="266"/>
      <c r="Q122" s="266"/>
      <c r="R122" s="266"/>
      <c r="S122" s="266"/>
      <c r="T122" s="267"/>
      <c r="AT122" s="262" t="s">
        <v>178</v>
      </c>
      <c r="AU122" s="262" t="s">
        <v>81</v>
      </c>
      <c r="AV122" s="261" t="s">
        <v>176</v>
      </c>
      <c r="AW122" s="261" t="s">
        <v>35</v>
      </c>
      <c r="AX122" s="261" t="s">
        <v>79</v>
      </c>
      <c r="AY122" s="262" t="s">
        <v>169</v>
      </c>
    </row>
    <row r="123" spans="2:65" s="145" customFormat="1" ht="38.25" customHeight="1">
      <c r="B123" s="146"/>
      <c r="C123" s="233" t="s">
        <v>180</v>
      </c>
      <c r="D123" s="233" t="s">
        <v>171</v>
      </c>
      <c r="E123" s="234" t="s">
        <v>203</v>
      </c>
      <c r="F123" s="235" t="s">
        <v>204</v>
      </c>
      <c r="G123" s="236" t="s">
        <v>205</v>
      </c>
      <c r="H123" s="237">
        <v>453.41199999999998</v>
      </c>
      <c r="I123" s="87"/>
      <c r="J123" s="238">
        <f>ROUND(I123*H123,2)</f>
        <v>0</v>
      </c>
      <c r="K123" s="235" t="s">
        <v>175</v>
      </c>
      <c r="L123" s="146"/>
      <c r="M123" s="239" t="s">
        <v>5</v>
      </c>
      <c r="N123" s="240" t="s">
        <v>42</v>
      </c>
      <c r="O123" s="147"/>
      <c r="P123" s="241">
        <f>O123*H123</f>
        <v>0</v>
      </c>
      <c r="Q123" s="241">
        <v>0</v>
      </c>
      <c r="R123" s="241">
        <f>Q123*H123</f>
        <v>0</v>
      </c>
      <c r="S123" s="241">
        <v>0</v>
      </c>
      <c r="T123" s="242">
        <f>S123*H123</f>
        <v>0</v>
      </c>
      <c r="AR123" s="133" t="s">
        <v>176</v>
      </c>
      <c r="AT123" s="133" t="s">
        <v>171</v>
      </c>
      <c r="AU123" s="133" t="s">
        <v>81</v>
      </c>
      <c r="AY123" s="133" t="s">
        <v>169</v>
      </c>
      <c r="BE123" s="243">
        <f>IF(N123="základní",J123,0)</f>
        <v>0</v>
      </c>
      <c r="BF123" s="243">
        <f>IF(N123="snížená",J123,0)</f>
        <v>0</v>
      </c>
      <c r="BG123" s="243">
        <f>IF(N123="zákl. přenesená",J123,0)</f>
        <v>0</v>
      </c>
      <c r="BH123" s="243">
        <f>IF(N123="sníž. přenesená",J123,0)</f>
        <v>0</v>
      </c>
      <c r="BI123" s="243">
        <f>IF(N123="nulová",J123,0)</f>
        <v>0</v>
      </c>
      <c r="BJ123" s="133" t="s">
        <v>79</v>
      </c>
      <c r="BK123" s="243">
        <f>ROUND(I123*H123,2)</f>
        <v>0</v>
      </c>
      <c r="BL123" s="133" t="s">
        <v>176</v>
      </c>
      <c r="BM123" s="133" t="s">
        <v>206</v>
      </c>
    </row>
    <row r="124" spans="2:65" s="145" customFormat="1" ht="94.5">
      <c r="B124" s="146"/>
      <c r="D124" s="246" t="s">
        <v>207</v>
      </c>
      <c r="F124" s="268" t="s">
        <v>208</v>
      </c>
      <c r="L124" s="146"/>
      <c r="M124" s="269"/>
      <c r="N124" s="147"/>
      <c r="O124" s="147"/>
      <c r="P124" s="147"/>
      <c r="Q124" s="147"/>
      <c r="R124" s="147"/>
      <c r="S124" s="147"/>
      <c r="T124" s="270"/>
      <c r="AT124" s="133" t="s">
        <v>207</v>
      </c>
      <c r="AU124" s="133" t="s">
        <v>81</v>
      </c>
    </row>
    <row r="125" spans="2:65" s="245" customFormat="1">
      <c r="B125" s="244"/>
      <c r="D125" s="246" t="s">
        <v>178</v>
      </c>
      <c r="E125" s="247" t="s">
        <v>5</v>
      </c>
      <c r="F125" s="248" t="s">
        <v>209</v>
      </c>
      <c r="H125" s="247" t="s">
        <v>5</v>
      </c>
      <c r="L125" s="244"/>
      <c r="M125" s="249"/>
      <c r="N125" s="250"/>
      <c r="O125" s="250"/>
      <c r="P125" s="250"/>
      <c r="Q125" s="250"/>
      <c r="R125" s="250"/>
      <c r="S125" s="250"/>
      <c r="T125" s="251"/>
      <c r="AT125" s="247" t="s">
        <v>178</v>
      </c>
      <c r="AU125" s="247" t="s">
        <v>81</v>
      </c>
      <c r="AV125" s="245" t="s">
        <v>79</v>
      </c>
      <c r="AW125" s="245" t="s">
        <v>35</v>
      </c>
      <c r="AX125" s="245" t="s">
        <v>71</v>
      </c>
      <c r="AY125" s="247" t="s">
        <v>169</v>
      </c>
    </row>
    <row r="126" spans="2:65" s="253" customFormat="1">
      <c r="B126" s="252"/>
      <c r="D126" s="246" t="s">
        <v>178</v>
      </c>
      <c r="E126" s="254" t="s">
        <v>5</v>
      </c>
      <c r="F126" s="255" t="s">
        <v>210</v>
      </c>
      <c r="H126" s="256">
        <v>77.251000000000005</v>
      </c>
      <c r="L126" s="252"/>
      <c r="M126" s="257"/>
      <c r="N126" s="258"/>
      <c r="O126" s="258"/>
      <c r="P126" s="258"/>
      <c r="Q126" s="258"/>
      <c r="R126" s="258"/>
      <c r="S126" s="258"/>
      <c r="T126" s="259"/>
      <c r="AT126" s="254" t="s">
        <v>178</v>
      </c>
      <c r="AU126" s="254" t="s">
        <v>81</v>
      </c>
      <c r="AV126" s="253" t="s">
        <v>81</v>
      </c>
      <c r="AW126" s="253" t="s">
        <v>35</v>
      </c>
      <c r="AX126" s="253" t="s">
        <v>71</v>
      </c>
      <c r="AY126" s="254" t="s">
        <v>169</v>
      </c>
    </row>
    <row r="127" spans="2:65" s="253" customFormat="1">
      <c r="B127" s="252"/>
      <c r="D127" s="246" t="s">
        <v>178</v>
      </c>
      <c r="E127" s="254" t="s">
        <v>5</v>
      </c>
      <c r="F127" s="255" t="s">
        <v>211</v>
      </c>
      <c r="H127" s="256">
        <v>8.9979999999999993</v>
      </c>
      <c r="L127" s="252"/>
      <c r="M127" s="257"/>
      <c r="N127" s="258"/>
      <c r="O127" s="258"/>
      <c r="P127" s="258"/>
      <c r="Q127" s="258"/>
      <c r="R127" s="258"/>
      <c r="S127" s="258"/>
      <c r="T127" s="259"/>
      <c r="AT127" s="254" t="s">
        <v>178</v>
      </c>
      <c r="AU127" s="254" t="s">
        <v>81</v>
      </c>
      <c r="AV127" s="253" t="s">
        <v>81</v>
      </c>
      <c r="AW127" s="253" t="s">
        <v>35</v>
      </c>
      <c r="AX127" s="253" t="s">
        <v>71</v>
      </c>
      <c r="AY127" s="254" t="s">
        <v>169</v>
      </c>
    </row>
    <row r="128" spans="2:65" s="253" customFormat="1">
      <c r="B128" s="252"/>
      <c r="D128" s="246" t="s">
        <v>178</v>
      </c>
      <c r="E128" s="254" t="s">
        <v>5</v>
      </c>
      <c r="F128" s="255" t="s">
        <v>212</v>
      </c>
      <c r="H128" s="256">
        <v>170.30699999999999</v>
      </c>
      <c r="L128" s="252"/>
      <c r="M128" s="257"/>
      <c r="N128" s="258"/>
      <c r="O128" s="258"/>
      <c r="P128" s="258"/>
      <c r="Q128" s="258"/>
      <c r="R128" s="258"/>
      <c r="S128" s="258"/>
      <c r="T128" s="259"/>
      <c r="AT128" s="254" t="s">
        <v>178</v>
      </c>
      <c r="AU128" s="254" t="s">
        <v>81</v>
      </c>
      <c r="AV128" s="253" t="s">
        <v>81</v>
      </c>
      <c r="AW128" s="253" t="s">
        <v>35</v>
      </c>
      <c r="AX128" s="253" t="s">
        <v>71</v>
      </c>
      <c r="AY128" s="254" t="s">
        <v>169</v>
      </c>
    </row>
    <row r="129" spans="2:65" s="253" customFormat="1">
      <c r="B129" s="252"/>
      <c r="D129" s="246" t="s">
        <v>178</v>
      </c>
      <c r="E129" s="254" t="s">
        <v>5</v>
      </c>
      <c r="F129" s="255" t="s">
        <v>213</v>
      </c>
      <c r="H129" s="256">
        <v>10.262</v>
      </c>
      <c r="L129" s="252"/>
      <c r="M129" s="257"/>
      <c r="N129" s="258"/>
      <c r="O129" s="258"/>
      <c r="P129" s="258"/>
      <c r="Q129" s="258"/>
      <c r="R129" s="258"/>
      <c r="S129" s="258"/>
      <c r="T129" s="259"/>
      <c r="AT129" s="254" t="s">
        <v>178</v>
      </c>
      <c r="AU129" s="254" t="s">
        <v>81</v>
      </c>
      <c r="AV129" s="253" t="s">
        <v>81</v>
      </c>
      <c r="AW129" s="253" t="s">
        <v>35</v>
      </c>
      <c r="AX129" s="253" t="s">
        <v>71</v>
      </c>
      <c r="AY129" s="254" t="s">
        <v>169</v>
      </c>
    </row>
    <row r="130" spans="2:65" s="253" customFormat="1">
      <c r="B130" s="252"/>
      <c r="D130" s="246" t="s">
        <v>178</v>
      </c>
      <c r="E130" s="254" t="s">
        <v>5</v>
      </c>
      <c r="F130" s="255" t="s">
        <v>214</v>
      </c>
      <c r="H130" s="256">
        <v>100</v>
      </c>
      <c r="L130" s="252"/>
      <c r="M130" s="257"/>
      <c r="N130" s="258"/>
      <c r="O130" s="258"/>
      <c r="P130" s="258"/>
      <c r="Q130" s="258"/>
      <c r="R130" s="258"/>
      <c r="S130" s="258"/>
      <c r="T130" s="259"/>
      <c r="AT130" s="254" t="s">
        <v>178</v>
      </c>
      <c r="AU130" s="254" t="s">
        <v>81</v>
      </c>
      <c r="AV130" s="253" t="s">
        <v>81</v>
      </c>
      <c r="AW130" s="253" t="s">
        <v>35</v>
      </c>
      <c r="AX130" s="253" t="s">
        <v>71</v>
      </c>
      <c r="AY130" s="254" t="s">
        <v>169</v>
      </c>
    </row>
    <row r="131" spans="2:65" s="245" customFormat="1">
      <c r="B131" s="244"/>
      <c r="D131" s="246" t="s">
        <v>178</v>
      </c>
      <c r="E131" s="247" t="s">
        <v>5</v>
      </c>
      <c r="F131" s="248" t="s">
        <v>215</v>
      </c>
      <c r="H131" s="247" t="s">
        <v>5</v>
      </c>
      <c r="L131" s="244"/>
      <c r="M131" s="249"/>
      <c r="N131" s="250"/>
      <c r="O131" s="250"/>
      <c r="P131" s="250"/>
      <c r="Q131" s="250"/>
      <c r="R131" s="250"/>
      <c r="S131" s="250"/>
      <c r="T131" s="251"/>
      <c r="AT131" s="247" t="s">
        <v>178</v>
      </c>
      <c r="AU131" s="247" t="s">
        <v>81</v>
      </c>
      <c r="AV131" s="245" t="s">
        <v>79</v>
      </c>
      <c r="AW131" s="245" t="s">
        <v>35</v>
      </c>
      <c r="AX131" s="245" t="s">
        <v>71</v>
      </c>
      <c r="AY131" s="247" t="s">
        <v>169</v>
      </c>
    </row>
    <row r="132" spans="2:65" s="253" customFormat="1">
      <c r="B132" s="252"/>
      <c r="D132" s="246" t="s">
        <v>178</v>
      </c>
      <c r="E132" s="254" t="s">
        <v>5</v>
      </c>
      <c r="F132" s="255" t="s">
        <v>216</v>
      </c>
      <c r="H132" s="256">
        <v>66.114000000000004</v>
      </c>
      <c r="L132" s="252"/>
      <c r="M132" s="257"/>
      <c r="N132" s="258"/>
      <c r="O132" s="258"/>
      <c r="P132" s="258"/>
      <c r="Q132" s="258"/>
      <c r="R132" s="258"/>
      <c r="S132" s="258"/>
      <c r="T132" s="259"/>
      <c r="AT132" s="254" t="s">
        <v>178</v>
      </c>
      <c r="AU132" s="254" t="s">
        <v>81</v>
      </c>
      <c r="AV132" s="253" t="s">
        <v>81</v>
      </c>
      <c r="AW132" s="253" t="s">
        <v>35</v>
      </c>
      <c r="AX132" s="253" t="s">
        <v>71</v>
      </c>
      <c r="AY132" s="254" t="s">
        <v>169</v>
      </c>
    </row>
    <row r="133" spans="2:65" s="245" customFormat="1">
      <c r="B133" s="244"/>
      <c r="D133" s="246" t="s">
        <v>178</v>
      </c>
      <c r="E133" s="247" t="s">
        <v>5</v>
      </c>
      <c r="F133" s="248" t="s">
        <v>217</v>
      </c>
      <c r="H133" s="247" t="s">
        <v>5</v>
      </c>
      <c r="L133" s="244"/>
      <c r="M133" s="249"/>
      <c r="N133" s="250"/>
      <c r="O133" s="250"/>
      <c r="P133" s="250"/>
      <c r="Q133" s="250"/>
      <c r="R133" s="250"/>
      <c r="S133" s="250"/>
      <c r="T133" s="251"/>
      <c r="AT133" s="247" t="s">
        <v>178</v>
      </c>
      <c r="AU133" s="247" t="s">
        <v>81</v>
      </c>
      <c r="AV133" s="245" t="s">
        <v>79</v>
      </c>
      <c r="AW133" s="245" t="s">
        <v>35</v>
      </c>
      <c r="AX133" s="245" t="s">
        <v>71</v>
      </c>
      <c r="AY133" s="247" t="s">
        <v>169</v>
      </c>
    </row>
    <row r="134" spans="2:65" s="253" customFormat="1">
      <c r="B134" s="252"/>
      <c r="D134" s="246" t="s">
        <v>178</v>
      </c>
      <c r="E134" s="254" t="s">
        <v>5</v>
      </c>
      <c r="F134" s="255" t="s">
        <v>218</v>
      </c>
      <c r="H134" s="256">
        <v>17.28</v>
      </c>
      <c r="L134" s="252"/>
      <c r="M134" s="257"/>
      <c r="N134" s="258"/>
      <c r="O134" s="258"/>
      <c r="P134" s="258"/>
      <c r="Q134" s="258"/>
      <c r="R134" s="258"/>
      <c r="S134" s="258"/>
      <c r="T134" s="259"/>
      <c r="AT134" s="254" t="s">
        <v>178</v>
      </c>
      <c r="AU134" s="254" t="s">
        <v>81</v>
      </c>
      <c r="AV134" s="253" t="s">
        <v>81</v>
      </c>
      <c r="AW134" s="253" t="s">
        <v>35</v>
      </c>
      <c r="AX134" s="253" t="s">
        <v>71</v>
      </c>
      <c r="AY134" s="254" t="s">
        <v>169</v>
      </c>
    </row>
    <row r="135" spans="2:65" s="245" customFormat="1">
      <c r="B135" s="244"/>
      <c r="D135" s="246" t="s">
        <v>178</v>
      </c>
      <c r="E135" s="247" t="s">
        <v>5</v>
      </c>
      <c r="F135" s="248" t="s">
        <v>219</v>
      </c>
      <c r="H135" s="247" t="s">
        <v>5</v>
      </c>
      <c r="L135" s="244"/>
      <c r="M135" s="249"/>
      <c r="N135" s="250"/>
      <c r="O135" s="250"/>
      <c r="P135" s="250"/>
      <c r="Q135" s="250"/>
      <c r="R135" s="250"/>
      <c r="S135" s="250"/>
      <c r="T135" s="251"/>
      <c r="AT135" s="247" t="s">
        <v>178</v>
      </c>
      <c r="AU135" s="247" t="s">
        <v>81</v>
      </c>
      <c r="AV135" s="245" t="s">
        <v>79</v>
      </c>
      <c r="AW135" s="245" t="s">
        <v>35</v>
      </c>
      <c r="AX135" s="245" t="s">
        <v>71</v>
      </c>
      <c r="AY135" s="247" t="s">
        <v>169</v>
      </c>
    </row>
    <row r="136" spans="2:65" s="253" customFormat="1">
      <c r="B136" s="252"/>
      <c r="D136" s="246" t="s">
        <v>178</v>
      </c>
      <c r="E136" s="254" t="s">
        <v>5</v>
      </c>
      <c r="F136" s="255" t="s">
        <v>220</v>
      </c>
      <c r="H136" s="256">
        <v>3.2</v>
      </c>
      <c r="L136" s="252"/>
      <c r="M136" s="257"/>
      <c r="N136" s="258"/>
      <c r="O136" s="258"/>
      <c r="P136" s="258"/>
      <c r="Q136" s="258"/>
      <c r="R136" s="258"/>
      <c r="S136" s="258"/>
      <c r="T136" s="259"/>
      <c r="AT136" s="254" t="s">
        <v>178</v>
      </c>
      <c r="AU136" s="254" t="s">
        <v>81</v>
      </c>
      <c r="AV136" s="253" t="s">
        <v>81</v>
      </c>
      <c r="AW136" s="253" t="s">
        <v>35</v>
      </c>
      <c r="AX136" s="253" t="s">
        <v>71</v>
      </c>
      <c r="AY136" s="254" t="s">
        <v>169</v>
      </c>
    </row>
    <row r="137" spans="2:65" s="261" customFormat="1">
      <c r="B137" s="260"/>
      <c r="D137" s="246" t="s">
        <v>178</v>
      </c>
      <c r="E137" s="262" t="s">
        <v>5</v>
      </c>
      <c r="F137" s="263" t="s">
        <v>181</v>
      </c>
      <c r="H137" s="264">
        <v>453.41199999999998</v>
      </c>
      <c r="L137" s="260"/>
      <c r="M137" s="265"/>
      <c r="N137" s="266"/>
      <c r="O137" s="266"/>
      <c r="P137" s="266"/>
      <c r="Q137" s="266"/>
      <c r="R137" s="266"/>
      <c r="S137" s="266"/>
      <c r="T137" s="267"/>
      <c r="AT137" s="262" t="s">
        <v>178</v>
      </c>
      <c r="AU137" s="262" t="s">
        <v>81</v>
      </c>
      <c r="AV137" s="261" t="s">
        <v>176</v>
      </c>
      <c r="AW137" s="261" t="s">
        <v>35</v>
      </c>
      <c r="AX137" s="261" t="s">
        <v>79</v>
      </c>
      <c r="AY137" s="262" t="s">
        <v>169</v>
      </c>
    </row>
    <row r="138" spans="2:65" s="145" customFormat="1" ht="38.25" customHeight="1">
      <c r="B138" s="146"/>
      <c r="C138" s="233" t="s">
        <v>221</v>
      </c>
      <c r="D138" s="233" t="s">
        <v>171</v>
      </c>
      <c r="E138" s="234" t="s">
        <v>222</v>
      </c>
      <c r="F138" s="235" t="s">
        <v>223</v>
      </c>
      <c r="G138" s="236" t="s">
        <v>205</v>
      </c>
      <c r="H138" s="237">
        <v>453.41199999999998</v>
      </c>
      <c r="I138" s="87"/>
      <c r="J138" s="238">
        <f>ROUND(I138*H138,2)</f>
        <v>0</v>
      </c>
      <c r="K138" s="235" t="s">
        <v>175</v>
      </c>
      <c r="L138" s="146"/>
      <c r="M138" s="239" t="s">
        <v>5</v>
      </c>
      <c r="N138" s="240" t="s">
        <v>42</v>
      </c>
      <c r="O138" s="147"/>
      <c r="P138" s="241">
        <f>O138*H138</f>
        <v>0</v>
      </c>
      <c r="Q138" s="241">
        <v>0</v>
      </c>
      <c r="R138" s="241">
        <f>Q138*H138</f>
        <v>0</v>
      </c>
      <c r="S138" s="241">
        <v>0</v>
      </c>
      <c r="T138" s="242">
        <f>S138*H138</f>
        <v>0</v>
      </c>
      <c r="AR138" s="133" t="s">
        <v>176</v>
      </c>
      <c r="AT138" s="133" t="s">
        <v>171</v>
      </c>
      <c r="AU138" s="133" t="s">
        <v>81</v>
      </c>
      <c r="AY138" s="133" t="s">
        <v>169</v>
      </c>
      <c r="BE138" s="243">
        <f>IF(N138="základní",J138,0)</f>
        <v>0</v>
      </c>
      <c r="BF138" s="243">
        <f>IF(N138="snížená",J138,0)</f>
        <v>0</v>
      </c>
      <c r="BG138" s="243">
        <f>IF(N138="zákl. přenesená",J138,0)</f>
        <v>0</v>
      </c>
      <c r="BH138" s="243">
        <f>IF(N138="sníž. přenesená",J138,0)</f>
        <v>0</v>
      </c>
      <c r="BI138" s="243">
        <f>IF(N138="nulová",J138,0)</f>
        <v>0</v>
      </c>
      <c r="BJ138" s="133" t="s">
        <v>79</v>
      </c>
      <c r="BK138" s="243">
        <f>ROUND(I138*H138,2)</f>
        <v>0</v>
      </c>
      <c r="BL138" s="133" t="s">
        <v>176</v>
      </c>
      <c r="BM138" s="133" t="s">
        <v>224</v>
      </c>
    </row>
    <row r="139" spans="2:65" s="145" customFormat="1" ht="94.5">
      <c r="B139" s="146"/>
      <c r="D139" s="246" t="s">
        <v>207</v>
      </c>
      <c r="F139" s="268" t="s">
        <v>208</v>
      </c>
      <c r="L139" s="146"/>
      <c r="M139" s="269"/>
      <c r="N139" s="147"/>
      <c r="O139" s="147"/>
      <c r="P139" s="147"/>
      <c r="Q139" s="147"/>
      <c r="R139" s="147"/>
      <c r="S139" s="147"/>
      <c r="T139" s="270"/>
      <c r="AT139" s="133" t="s">
        <v>207</v>
      </c>
      <c r="AU139" s="133" t="s">
        <v>81</v>
      </c>
    </row>
    <row r="140" spans="2:65" s="145" customFormat="1" ht="25.5" customHeight="1">
      <c r="B140" s="146"/>
      <c r="C140" s="233" t="s">
        <v>225</v>
      </c>
      <c r="D140" s="233" t="s">
        <v>171</v>
      </c>
      <c r="E140" s="234" t="s">
        <v>226</v>
      </c>
      <c r="F140" s="235" t="s">
        <v>227</v>
      </c>
      <c r="G140" s="236" t="s">
        <v>205</v>
      </c>
      <c r="H140" s="237">
        <v>845</v>
      </c>
      <c r="I140" s="87"/>
      <c r="J140" s="238">
        <f>ROUND(I140*H140,2)</f>
        <v>0</v>
      </c>
      <c r="K140" s="235" t="s">
        <v>175</v>
      </c>
      <c r="L140" s="146"/>
      <c r="M140" s="239" t="s">
        <v>5</v>
      </c>
      <c r="N140" s="240" t="s">
        <v>42</v>
      </c>
      <c r="O140" s="147"/>
      <c r="P140" s="241">
        <f>O140*H140</f>
        <v>0</v>
      </c>
      <c r="Q140" s="241">
        <v>0</v>
      </c>
      <c r="R140" s="241">
        <f>Q140*H140</f>
        <v>0</v>
      </c>
      <c r="S140" s="241">
        <v>0</v>
      </c>
      <c r="T140" s="242">
        <f>S140*H140</f>
        <v>0</v>
      </c>
      <c r="AR140" s="133" t="s">
        <v>176</v>
      </c>
      <c r="AT140" s="133" t="s">
        <v>171</v>
      </c>
      <c r="AU140" s="133" t="s">
        <v>81</v>
      </c>
      <c r="AY140" s="133" t="s">
        <v>169</v>
      </c>
      <c r="BE140" s="243">
        <f>IF(N140="základní",J140,0)</f>
        <v>0</v>
      </c>
      <c r="BF140" s="243">
        <f>IF(N140="snížená",J140,0)</f>
        <v>0</v>
      </c>
      <c r="BG140" s="243">
        <f>IF(N140="zákl. přenesená",J140,0)</f>
        <v>0</v>
      </c>
      <c r="BH140" s="243">
        <f>IF(N140="sníž. přenesená",J140,0)</f>
        <v>0</v>
      </c>
      <c r="BI140" s="243">
        <f>IF(N140="nulová",J140,0)</f>
        <v>0</v>
      </c>
      <c r="BJ140" s="133" t="s">
        <v>79</v>
      </c>
      <c r="BK140" s="243">
        <f>ROUND(I140*H140,2)</f>
        <v>0</v>
      </c>
      <c r="BL140" s="133" t="s">
        <v>176</v>
      </c>
      <c r="BM140" s="133" t="s">
        <v>228</v>
      </c>
    </row>
    <row r="141" spans="2:65" s="145" customFormat="1" ht="202.5">
      <c r="B141" s="146"/>
      <c r="D141" s="246" t="s">
        <v>207</v>
      </c>
      <c r="F141" s="268" t="s">
        <v>229</v>
      </c>
      <c r="L141" s="146"/>
      <c r="M141" s="269"/>
      <c r="N141" s="147"/>
      <c r="O141" s="147"/>
      <c r="P141" s="147"/>
      <c r="Q141" s="147"/>
      <c r="R141" s="147"/>
      <c r="S141" s="147"/>
      <c r="T141" s="270"/>
      <c r="AT141" s="133" t="s">
        <v>207</v>
      </c>
      <c r="AU141" s="133" t="s">
        <v>81</v>
      </c>
    </row>
    <row r="142" spans="2:65" s="253" customFormat="1">
      <c r="B142" s="252"/>
      <c r="D142" s="246" t="s">
        <v>178</v>
      </c>
      <c r="E142" s="254" t="s">
        <v>5</v>
      </c>
      <c r="F142" s="255" t="s">
        <v>230</v>
      </c>
      <c r="H142" s="256">
        <v>690</v>
      </c>
      <c r="L142" s="252"/>
      <c r="M142" s="257"/>
      <c r="N142" s="258"/>
      <c r="O142" s="258"/>
      <c r="P142" s="258"/>
      <c r="Q142" s="258"/>
      <c r="R142" s="258"/>
      <c r="S142" s="258"/>
      <c r="T142" s="259"/>
      <c r="AT142" s="254" t="s">
        <v>178</v>
      </c>
      <c r="AU142" s="254" t="s">
        <v>81</v>
      </c>
      <c r="AV142" s="253" t="s">
        <v>81</v>
      </c>
      <c r="AW142" s="253" t="s">
        <v>35</v>
      </c>
      <c r="AX142" s="253" t="s">
        <v>71</v>
      </c>
      <c r="AY142" s="254" t="s">
        <v>169</v>
      </c>
    </row>
    <row r="143" spans="2:65" s="253" customFormat="1">
      <c r="B143" s="252"/>
      <c r="D143" s="246" t="s">
        <v>178</v>
      </c>
      <c r="E143" s="254" t="s">
        <v>5</v>
      </c>
      <c r="F143" s="255" t="s">
        <v>231</v>
      </c>
      <c r="H143" s="256">
        <v>155</v>
      </c>
      <c r="L143" s="252"/>
      <c r="M143" s="257"/>
      <c r="N143" s="258"/>
      <c r="O143" s="258"/>
      <c r="P143" s="258"/>
      <c r="Q143" s="258"/>
      <c r="R143" s="258"/>
      <c r="S143" s="258"/>
      <c r="T143" s="259"/>
      <c r="AT143" s="254" t="s">
        <v>178</v>
      </c>
      <c r="AU143" s="254" t="s">
        <v>81</v>
      </c>
      <c r="AV143" s="253" t="s">
        <v>81</v>
      </c>
      <c r="AW143" s="253" t="s">
        <v>35</v>
      </c>
      <c r="AX143" s="253" t="s">
        <v>71</v>
      </c>
      <c r="AY143" s="254" t="s">
        <v>169</v>
      </c>
    </row>
    <row r="144" spans="2:65" s="261" customFormat="1">
      <c r="B144" s="260"/>
      <c r="D144" s="246" t="s">
        <v>178</v>
      </c>
      <c r="E144" s="262" t="s">
        <v>5</v>
      </c>
      <c r="F144" s="263" t="s">
        <v>181</v>
      </c>
      <c r="H144" s="264">
        <v>845</v>
      </c>
      <c r="L144" s="260"/>
      <c r="M144" s="265"/>
      <c r="N144" s="266"/>
      <c r="O144" s="266"/>
      <c r="P144" s="266"/>
      <c r="Q144" s="266"/>
      <c r="R144" s="266"/>
      <c r="S144" s="266"/>
      <c r="T144" s="267"/>
      <c r="AT144" s="262" t="s">
        <v>178</v>
      </c>
      <c r="AU144" s="262" t="s">
        <v>81</v>
      </c>
      <c r="AV144" s="261" t="s">
        <v>176</v>
      </c>
      <c r="AW144" s="261" t="s">
        <v>35</v>
      </c>
      <c r="AX144" s="261" t="s">
        <v>79</v>
      </c>
      <c r="AY144" s="262" t="s">
        <v>169</v>
      </c>
    </row>
    <row r="145" spans="2:65" s="145" customFormat="1" ht="25.5" customHeight="1">
      <c r="B145" s="146"/>
      <c r="C145" s="233" t="s">
        <v>232</v>
      </c>
      <c r="D145" s="233" t="s">
        <v>171</v>
      </c>
      <c r="E145" s="234" t="s">
        <v>233</v>
      </c>
      <c r="F145" s="235" t="s">
        <v>234</v>
      </c>
      <c r="G145" s="236" t="s">
        <v>205</v>
      </c>
      <c r="H145" s="237">
        <v>845</v>
      </c>
      <c r="I145" s="87"/>
      <c r="J145" s="238">
        <f>ROUND(I145*H145,2)</f>
        <v>0</v>
      </c>
      <c r="K145" s="235" t="s">
        <v>175</v>
      </c>
      <c r="L145" s="146"/>
      <c r="M145" s="239" t="s">
        <v>5</v>
      </c>
      <c r="N145" s="240" t="s">
        <v>42</v>
      </c>
      <c r="O145" s="147"/>
      <c r="P145" s="241">
        <f>O145*H145</f>
        <v>0</v>
      </c>
      <c r="Q145" s="241">
        <v>0</v>
      </c>
      <c r="R145" s="241">
        <f>Q145*H145</f>
        <v>0</v>
      </c>
      <c r="S145" s="241">
        <v>0</v>
      </c>
      <c r="T145" s="242">
        <f>S145*H145</f>
        <v>0</v>
      </c>
      <c r="AR145" s="133" t="s">
        <v>176</v>
      </c>
      <c r="AT145" s="133" t="s">
        <v>171</v>
      </c>
      <c r="AU145" s="133" t="s">
        <v>81</v>
      </c>
      <c r="AY145" s="133" t="s">
        <v>169</v>
      </c>
      <c r="BE145" s="243">
        <f>IF(N145="základní",J145,0)</f>
        <v>0</v>
      </c>
      <c r="BF145" s="243">
        <f>IF(N145="snížená",J145,0)</f>
        <v>0</v>
      </c>
      <c r="BG145" s="243">
        <f>IF(N145="zákl. přenesená",J145,0)</f>
        <v>0</v>
      </c>
      <c r="BH145" s="243">
        <f>IF(N145="sníž. přenesená",J145,0)</f>
        <v>0</v>
      </c>
      <c r="BI145" s="243">
        <f>IF(N145="nulová",J145,0)</f>
        <v>0</v>
      </c>
      <c r="BJ145" s="133" t="s">
        <v>79</v>
      </c>
      <c r="BK145" s="243">
        <f>ROUND(I145*H145,2)</f>
        <v>0</v>
      </c>
      <c r="BL145" s="133" t="s">
        <v>176</v>
      </c>
      <c r="BM145" s="133" t="s">
        <v>235</v>
      </c>
    </row>
    <row r="146" spans="2:65" s="145" customFormat="1" ht="202.5">
      <c r="B146" s="146"/>
      <c r="D146" s="246" t="s">
        <v>207</v>
      </c>
      <c r="F146" s="268" t="s">
        <v>229</v>
      </c>
      <c r="L146" s="146"/>
      <c r="M146" s="269"/>
      <c r="N146" s="147"/>
      <c r="O146" s="147"/>
      <c r="P146" s="147"/>
      <c r="Q146" s="147"/>
      <c r="R146" s="147"/>
      <c r="S146" s="147"/>
      <c r="T146" s="270"/>
      <c r="AT146" s="133" t="s">
        <v>207</v>
      </c>
      <c r="AU146" s="133" t="s">
        <v>81</v>
      </c>
    </row>
    <row r="147" spans="2:65" s="145" customFormat="1" ht="25.5" customHeight="1">
      <c r="B147" s="146"/>
      <c r="C147" s="233" t="s">
        <v>104</v>
      </c>
      <c r="D147" s="233" t="s">
        <v>171</v>
      </c>
      <c r="E147" s="234" t="s">
        <v>236</v>
      </c>
      <c r="F147" s="235" t="s">
        <v>237</v>
      </c>
      <c r="G147" s="236" t="s">
        <v>205</v>
      </c>
      <c r="H147" s="237">
        <v>85.468000000000004</v>
      </c>
      <c r="I147" s="87"/>
      <c r="J147" s="238">
        <f>ROUND(I147*H147,2)</f>
        <v>0</v>
      </c>
      <c r="K147" s="235" t="s">
        <v>175</v>
      </c>
      <c r="L147" s="146"/>
      <c r="M147" s="239" t="s">
        <v>5</v>
      </c>
      <c r="N147" s="240" t="s">
        <v>42</v>
      </c>
      <c r="O147" s="147"/>
      <c r="P147" s="241">
        <f>O147*H147</f>
        <v>0</v>
      </c>
      <c r="Q147" s="241">
        <v>0</v>
      </c>
      <c r="R147" s="241">
        <f>Q147*H147</f>
        <v>0</v>
      </c>
      <c r="S147" s="241">
        <v>0</v>
      </c>
      <c r="T147" s="242">
        <f>S147*H147</f>
        <v>0</v>
      </c>
      <c r="AR147" s="133" t="s">
        <v>176</v>
      </c>
      <c r="AT147" s="133" t="s">
        <v>171</v>
      </c>
      <c r="AU147" s="133" t="s">
        <v>81</v>
      </c>
      <c r="AY147" s="133" t="s">
        <v>169</v>
      </c>
      <c r="BE147" s="243">
        <f>IF(N147="základní",J147,0)</f>
        <v>0</v>
      </c>
      <c r="BF147" s="243">
        <f>IF(N147="snížená",J147,0)</f>
        <v>0</v>
      </c>
      <c r="BG147" s="243">
        <f>IF(N147="zákl. přenesená",J147,0)</f>
        <v>0</v>
      </c>
      <c r="BH147" s="243">
        <f>IF(N147="sníž. přenesená",J147,0)</f>
        <v>0</v>
      </c>
      <c r="BI147" s="243">
        <f>IF(N147="nulová",J147,0)</f>
        <v>0</v>
      </c>
      <c r="BJ147" s="133" t="s">
        <v>79</v>
      </c>
      <c r="BK147" s="243">
        <f>ROUND(I147*H147,2)</f>
        <v>0</v>
      </c>
      <c r="BL147" s="133" t="s">
        <v>176</v>
      </c>
      <c r="BM147" s="133" t="s">
        <v>238</v>
      </c>
    </row>
    <row r="148" spans="2:65" s="245" customFormat="1">
      <c r="B148" s="244"/>
      <c r="D148" s="246" t="s">
        <v>178</v>
      </c>
      <c r="E148" s="247" t="s">
        <v>5</v>
      </c>
      <c r="F148" s="248" t="s">
        <v>239</v>
      </c>
      <c r="H148" s="247" t="s">
        <v>5</v>
      </c>
      <c r="L148" s="244"/>
      <c r="M148" s="249"/>
      <c r="N148" s="250"/>
      <c r="O148" s="250"/>
      <c r="P148" s="250"/>
      <c r="Q148" s="250"/>
      <c r="R148" s="250"/>
      <c r="S148" s="250"/>
      <c r="T148" s="251"/>
      <c r="AT148" s="247" t="s">
        <v>178</v>
      </c>
      <c r="AU148" s="247" t="s">
        <v>81</v>
      </c>
      <c r="AV148" s="245" t="s">
        <v>79</v>
      </c>
      <c r="AW148" s="245" t="s">
        <v>35</v>
      </c>
      <c r="AX148" s="245" t="s">
        <v>71</v>
      </c>
      <c r="AY148" s="247" t="s">
        <v>169</v>
      </c>
    </row>
    <row r="149" spans="2:65" s="253" customFormat="1">
      <c r="B149" s="252"/>
      <c r="D149" s="246" t="s">
        <v>178</v>
      </c>
      <c r="E149" s="254" t="s">
        <v>5</v>
      </c>
      <c r="F149" s="255" t="s">
        <v>240</v>
      </c>
      <c r="H149" s="256">
        <v>79.067999999999998</v>
      </c>
      <c r="L149" s="252"/>
      <c r="M149" s="257"/>
      <c r="N149" s="258"/>
      <c r="O149" s="258"/>
      <c r="P149" s="258"/>
      <c r="Q149" s="258"/>
      <c r="R149" s="258"/>
      <c r="S149" s="258"/>
      <c r="T149" s="259"/>
      <c r="AT149" s="254" t="s">
        <v>178</v>
      </c>
      <c r="AU149" s="254" t="s">
        <v>81</v>
      </c>
      <c r="AV149" s="253" t="s">
        <v>81</v>
      </c>
      <c r="AW149" s="253" t="s">
        <v>35</v>
      </c>
      <c r="AX149" s="253" t="s">
        <v>71</v>
      </c>
      <c r="AY149" s="254" t="s">
        <v>169</v>
      </c>
    </row>
    <row r="150" spans="2:65" s="245" customFormat="1">
      <c r="B150" s="244"/>
      <c r="D150" s="246" t="s">
        <v>178</v>
      </c>
      <c r="E150" s="247" t="s">
        <v>5</v>
      </c>
      <c r="F150" s="248" t="s">
        <v>241</v>
      </c>
      <c r="H150" s="247" t="s">
        <v>5</v>
      </c>
      <c r="L150" s="244"/>
      <c r="M150" s="249"/>
      <c r="N150" s="250"/>
      <c r="O150" s="250"/>
      <c r="P150" s="250"/>
      <c r="Q150" s="250"/>
      <c r="R150" s="250"/>
      <c r="S150" s="250"/>
      <c r="T150" s="251"/>
      <c r="AT150" s="247" t="s">
        <v>178</v>
      </c>
      <c r="AU150" s="247" t="s">
        <v>81</v>
      </c>
      <c r="AV150" s="245" t="s">
        <v>79</v>
      </c>
      <c r="AW150" s="245" t="s">
        <v>35</v>
      </c>
      <c r="AX150" s="245" t="s">
        <v>71</v>
      </c>
      <c r="AY150" s="247" t="s">
        <v>169</v>
      </c>
    </row>
    <row r="151" spans="2:65" s="253" customFormat="1">
      <c r="B151" s="252"/>
      <c r="D151" s="246" t="s">
        <v>178</v>
      </c>
      <c r="E151" s="254" t="s">
        <v>5</v>
      </c>
      <c r="F151" s="255" t="s">
        <v>242</v>
      </c>
      <c r="H151" s="256">
        <v>6.4</v>
      </c>
      <c r="L151" s="252"/>
      <c r="M151" s="257"/>
      <c r="N151" s="258"/>
      <c r="O151" s="258"/>
      <c r="P151" s="258"/>
      <c r="Q151" s="258"/>
      <c r="R151" s="258"/>
      <c r="S151" s="258"/>
      <c r="T151" s="259"/>
      <c r="AT151" s="254" t="s">
        <v>178</v>
      </c>
      <c r="AU151" s="254" t="s">
        <v>81</v>
      </c>
      <c r="AV151" s="253" t="s">
        <v>81</v>
      </c>
      <c r="AW151" s="253" t="s">
        <v>35</v>
      </c>
      <c r="AX151" s="253" t="s">
        <v>71</v>
      </c>
      <c r="AY151" s="254" t="s">
        <v>169</v>
      </c>
    </row>
    <row r="152" spans="2:65" s="261" customFormat="1">
      <c r="B152" s="260"/>
      <c r="D152" s="246" t="s">
        <v>178</v>
      </c>
      <c r="E152" s="262" t="s">
        <v>5</v>
      </c>
      <c r="F152" s="263" t="s">
        <v>181</v>
      </c>
      <c r="H152" s="264">
        <v>85.468000000000004</v>
      </c>
      <c r="L152" s="260"/>
      <c r="M152" s="265"/>
      <c r="N152" s="266"/>
      <c r="O152" s="266"/>
      <c r="P152" s="266"/>
      <c r="Q152" s="266"/>
      <c r="R152" s="266"/>
      <c r="S152" s="266"/>
      <c r="T152" s="267"/>
      <c r="AT152" s="262" t="s">
        <v>178</v>
      </c>
      <c r="AU152" s="262" t="s">
        <v>81</v>
      </c>
      <c r="AV152" s="261" t="s">
        <v>176</v>
      </c>
      <c r="AW152" s="261" t="s">
        <v>35</v>
      </c>
      <c r="AX152" s="261" t="s">
        <v>79</v>
      </c>
      <c r="AY152" s="262" t="s">
        <v>169</v>
      </c>
    </row>
    <row r="153" spans="2:65" s="145" customFormat="1" ht="38.25" customHeight="1">
      <c r="B153" s="146"/>
      <c r="C153" s="233" t="s">
        <v>107</v>
      </c>
      <c r="D153" s="233" t="s">
        <v>171</v>
      </c>
      <c r="E153" s="234" t="s">
        <v>243</v>
      </c>
      <c r="F153" s="235" t="s">
        <v>244</v>
      </c>
      <c r="G153" s="236" t="s">
        <v>205</v>
      </c>
      <c r="H153" s="237">
        <v>85.468000000000004</v>
      </c>
      <c r="I153" s="87"/>
      <c r="J153" s="238">
        <f>ROUND(I153*H153,2)</f>
        <v>0</v>
      </c>
      <c r="K153" s="235" t="s">
        <v>175</v>
      </c>
      <c r="L153" s="146"/>
      <c r="M153" s="239" t="s">
        <v>5</v>
      </c>
      <c r="N153" s="240" t="s">
        <v>42</v>
      </c>
      <c r="O153" s="147"/>
      <c r="P153" s="241">
        <f>O153*H153</f>
        <v>0</v>
      </c>
      <c r="Q153" s="241">
        <v>0</v>
      </c>
      <c r="R153" s="241">
        <f>Q153*H153</f>
        <v>0</v>
      </c>
      <c r="S153" s="241">
        <v>0</v>
      </c>
      <c r="T153" s="242">
        <f>S153*H153</f>
        <v>0</v>
      </c>
      <c r="AR153" s="133" t="s">
        <v>176</v>
      </c>
      <c r="AT153" s="133" t="s">
        <v>171</v>
      </c>
      <c r="AU153" s="133" t="s">
        <v>81</v>
      </c>
      <c r="AY153" s="133" t="s">
        <v>169</v>
      </c>
      <c r="BE153" s="243">
        <f>IF(N153="základní",J153,0)</f>
        <v>0</v>
      </c>
      <c r="BF153" s="243">
        <f>IF(N153="snížená",J153,0)</f>
        <v>0</v>
      </c>
      <c r="BG153" s="243">
        <f>IF(N153="zákl. přenesená",J153,0)</f>
        <v>0</v>
      </c>
      <c r="BH153" s="243">
        <f>IF(N153="sníž. přenesená",J153,0)</f>
        <v>0</v>
      </c>
      <c r="BI153" s="243">
        <f>IF(N153="nulová",J153,0)</f>
        <v>0</v>
      </c>
      <c r="BJ153" s="133" t="s">
        <v>79</v>
      </c>
      <c r="BK153" s="243">
        <f>ROUND(I153*H153,2)</f>
        <v>0</v>
      </c>
      <c r="BL153" s="133" t="s">
        <v>176</v>
      </c>
      <c r="BM153" s="133" t="s">
        <v>245</v>
      </c>
    </row>
    <row r="154" spans="2:65" s="145" customFormat="1" ht="25.5" customHeight="1">
      <c r="B154" s="146"/>
      <c r="C154" s="233" t="s">
        <v>246</v>
      </c>
      <c r="D154" s="233" t="s">
        <v>171</v>
      </c>
      <c r="E154" s="234" t="s">
        <v>247</v>
      </c>
      <c r="F154" s="235" t="s">
        <v>248</v>
      </c>
      <c r="G154" s="236" t="s">
        <v>205</v>
      </c>
      <c r="H154" s="237">
        <v>72</v>
      </c>
      <c r="I154" s="87"/>
      <c r="J154" s="238">
        <f>ROUND(I154*H154,2)</f>
        <v>0</v>
      </c>
      <c r="K154" s="235" t="s">
        <v>175</v>
      </c>
      <c r="L154" s="146"/>
      <c r="M154" s="239" t="s">
        <v>5</v>
      </c>
      <c r="N154" s="240" t="s">
        <v>42</v>
      </c>
      <c r="O154" s="147"/>
      <c r="P154" s="241">
        <f>O154*H154</f>
        <v>0</v>
      </c>
      <c r="Q154" s="241">
        <v>0</v>
      </c>
      <c r="R154" s="241">
        <f>Q154*H154</f>
        <v>0</v>
      </c>
      <c r="S154" s="241">
        <v>0</v>
      </c>
      <c r="T154" s="242">
        <f>S154*H154</f>
        <v>0</v>
      </c>
      <c r="AR154" s="133" t="s">
        <v>176</v>
      </c>
      <c r="AT154" s="133" t="s">
        <v>171</v>
      </c>
      <c r="AU154" s="133" t="s">
        <v>81</v>
      </c>
      <c r="AY154" s="133" t="s">
        <v>169</v>
      </c>
      <c r="BE154" s="243">
        <f>IF(N154="základní",J154,0)</f>
        <v>0</v>
      </c>
      <c r="BF154" s="243">
        <f>IF(N154="snížená",J154,0)</f>
        <v>0</v>
      </c>
      <c r="BG154" s="243">
        <f>IF(N154="zákl. přenesená",J154,0)</f>
        <v>0</v>
      </c>
      <c r="BH154" s="243">
        <f>IF(N154="sníž. přenesená",J154,0)</f>
        <v>0</v>
      </c>
      <c r="BI154" s="243">
        <f>IF(N154="nulová",J154,0)</f>
        <v>0</v>
      </c>
      <c r="BJ154" s="133" t="s">
        <v>79</v>
      </c>
      <c r="BK154" s="243">
        <f>ROUND(I154*H154,2)</f>
        <v>0</v>
      </c>
      <c r="BL154" s="133" t="s">
        <v>176</v>
      </c>
      <c r="BM154" s="133" t="s">
        <v>249</v>
      </c>
    </row>
    <row r="155" spans="2:65" s="245" customFormat="1">
      <c r="B155" s="244"/>
      <c r="D155" s="246" t="s">
        <v>178</v>
      </c>
      <c r="E155" s="247" t="s">
        <v>5</v>
      </c>
      <c r="F155" s="248" t="s">
        <v>250</v>
      </c>
      <c r="H155" s="247" t="s">
        <v>5</v>
      </c>
      <c r="L155" s="244"/>
      <c r="M155" s="249"/>
      <c r="N155" s="250"/>
      <c r="O155" s="250"/>
      <c r="P155" s="250"/>
      <c r="Q155" s="250"/>
      <c r="R155" s="250"/>
      <c r="S155" s="250"/>
      <c r="T155" s="251"/>
      <c r="AT155" s="247" t="s">
        <v>178</v>
      </c>
      <c r="AU155" s="247" t="s">
        <v>81</v>
      </c>
      <c r="AV155" s="245" t="s">
        <v>79</v>
      </c>
      <c r="AW155" s="245" t="s">
        <v>35</v>
      </c>
      <c r="AX155" s="245" t="s">
        <v>71</v>
      </c>
      <c r="AY155" s="247" t="s">
        <v>169</v>
      </c>
    </row>
    <row r="156" spans="2:65" s="253" customFormat="1">
      <c r="B156" s="252"/>
      <c r="D156" s="246" t="s">
        <v>178</v>
      </c>
      <c r="E156" s="254" t="s">
        <v>5</v>
      </c>
      <c r="F156" s="255" t="s">
        <v>251</v>
      </c>
      <c r="H156" s="256">
        <v>21.6</v>
      </c>
      <c r="L156" s="252"/>
      <c r="M156" s="257"/>
      <c r="N156" s="258"/>
      <c r="O156" s="258"/>
      <c r="P156" s="258"/>
      <c r="Q156" s="258"/>
      <c r="R156" s="258"/>
      <c r="S156" s="258"/>
      <c r="T156" s="259"/>
      <c r="AT156" s="254" t="s">
        <v>178</v>
      </c>
      <c r="AU156" s="254" t="s">
        <v>81</v>
      </c>
      <c r="AV156" s="253" t="s">
        <v>81</v>
      </c>
      <c r="AW156" s="253" t="s">
        <v>35</v>
      </c>
      <c r="AX156" s="253" t="s">
        <v>71</v>
      </c>
      <c r="AY156" s="254" t="s">
        <v>169</v>
      </c>
    </row>
    <row r="157" spans="2:65" s="245" customFormat="1">
      <c r="B157" s="244"/>
      <c r="D157" s="246" t="s">
        <v>178</v>
      </c>
      <c r="E157" s="247" t="s">
        <v>5</v>
      </c>
      <c r="F157" s="248" t="s">
        <v>92</v>
      </c>
      <c r="H157" s="247" t="s">
        <v>5</v>
      </c>
      <c r="L157" s="244"/>
      <c r="M157" s="249"/>
      <c r="N157" s="250"/>
      <c r="O157" s="250"/>
      <c r="P157" s="250"/>
      <c r="Q157" s="250"/>
      <c r="R157" s="250"/>
      <c r="S157" s="250"/>
      <c r="T157" s="251"/>
      <c r="AT157" s="247" t="s">
        <v>178</v>
      </c>
      <c r="AU157" s="247" t="s">
        <v>81</v>
      </c>
      <c r="AV157" s="245" t="s">
        <v>79</v>
      </c>
      <c r="AW157" s="245" t="s">
        <v>35</v>
      </c>
      <c r="AX157" s="245" t="s">
        <v>71</v>
      </c>
      <c r="AY157" s="247" t="s">
        <v>169</v>
      </c>
    </row>
    <row r="158" spans="2:65" s="253" customFormat="1">
      <c r="B158" s="252"/>
      <c r="D158" s="246" t="s">
        <v>178</v>
      </c>
      <c r="E158" s="254" t="s">
        <v>5</v>
      </c>
      <c r="F158" s="255" t="s">
        <v>252</v>
      </c>
      <c r="H158" s="256">
        <v>50.4</v>
      </c>
      <c r="L158" s="252"/>
      <c r="M158" s="257"/>
      <c r="N158" s="258"/>
      <c r="O158" s="258"/>
      <c r="P158" s="258"/>
      <c r="Q158" s="258"/>
      <c r="R158" s="258"/>
      <c r="S158" s="258"/>
      <c r="T158" s="259"/>
      <c r="AT158" s="254" t="s">
        <v>178</v>
      </c>
      <c r="AU158" s="254" t="s">
        <v>81</v>
      </c>
      <c r="AV158" s="253" t="s">
        <v>81</v>
      </c>
      <c r="AW158" s="253" t="s">
        <v>35</v>
      </c>
      <c r="AX158" s="253" t="s">
        <v>71</v>
      </c>
      <c r="AY158" s="254" t="s">
        <v>169</v>
      </c>
    </row>
    <row r="159" spans="2:65" s="261" customFormat="1">
      <c r="B159" s="260"/>
      <c r="D159" s="246" t="s">
        <v>178</v>
      </c>
      <c r="E159" s="262" t="s">
        <v>5</v>
      </c>
      <c r="F159" s="263" t="s">
        <v>181</v>
      </c>
      <c r="H159" s="264">
        <v>72</v>
      </c>
      <c r="L159" s="260"/>
      <c r="M159" s="265"/>
      <c r="N159" s="266"/>
      <c r="O159" s="266"/>
      <c r="P159" s="266"/>
      <c r="Q159" s="266"/>
      <c r="R159" s="266"/>
      <c r="S159" s="266"/>
      <c r="T159" s="267"/>
      <c r="AT159" s="262" t="s">
        <v>178</v>
      </c>
      <c r="AU159" s="262" t="s">
        <v>81</v>
      </c>
      <c r="AV159" s="261" t="s">
        <v>176</v>
      </c>
      <c r="AW159" s="261" t="s">
        <v>35</v>
      </c>
      <c r="AX159" s="261" t="s">
        <v>79</v>
      </c>
      <c r="AY159" s="262" t="s">
        <v>169</v>
      </c>
    </row>
    <row r="160" spans="2:65" s="145" customFormat="1" ht="38.25" customHeight="1">
      <c r="B160" s="146"/>
      <c r="C160" s="233" t="s">
        <v>253</v>
      </c>
      <c r="D160" s="233" t="s">
        <v>171</v>
      </c>
      <c r="E160" s="234" t="s">
        <v>254</v>
      </c>
      <c r="F160" s="235" t="s">
        <v>255</v>
      </c>
      <c r="G160" s="236" t="s">
        <v>205</v>
      </c>
      <c r="H160" s="237">
        <v>72</v>
      </c>
      <c r="I160" s="87"/>
      <c r="J160" s="238">
        <f>ROUND(I160*H160,2)</f>
        <v>0</v>
      </c>
      <c r="K160" s="235" t="s">
        <v>175</v>
      </c>
      <c r="L160" s="146"/>
      <c r="M160" s="239" t="s">
        <v>5</v>
      </c>
      <c r="N160" s="240" t="s">
        <v>42</v>
      </c>
      <c r="O160" s="147"/>
      <c r="P160" s="241">
        <f>O160*H160</f>
        <v>0</v>
      </c>
      <c r="Q160" s="241">
        <v>0</v>
      </c>
      <c r="R160" s="241">
        <f>Q160*H160</f>
        <v>0</v>
      </c>
      <c r="S160" s="241">
        <v>0</v>
      </c>
      <c r="T160" s="242">
        <f>S160*H160</f>
        <v>0</v>
      </c>
      <c r="AR160" s="133" t="s">
        <v>176</v>
      </c>
      <c r="AT160" s="133" t="s">
        <v>171</v>
      </c>
      <c r="AU160" s="133" t="s">
        <v>81</v>
      </c>
      <c r="AY160" s="133" t="s">
        <v>169</v>
      </c>
      <c r="BE160" s="243">
        <f>IF(N160="základní",J160,0)</f>
        <v>0</v>
      </c>
      <c r="BF160" s="243">
        <f>IF(N160="snížená",J160,0)</f>
        <v>0</v>
      </c>
      <c r="BG160" s="243">
        <f>IF(N160="zákl. přenesená",J160,0)</f>
        <v>0</v>
      </c>
      <c r="BH160" s="243">
        <f>IF(N160="sníž. přenesená",J160,0)</f>
        <v>0</v>
      </c>
      <c r="BI160" s="243">
        <f>IF(N160="nulová",J160,0)</f>
        <v>0</v>
      </c>
      <c r="BJ160" s="133" t="s">
        <v>79</v>
      </c>
      <c r="BK160" s="243">
        <f>ROUND(I160*H160,2)</f>
        <v>0</v>
      </c>
      <c r="BL160" s="133" t="s">
        <v>176</v>
      </c>
      <c r="BM160" s="133" t="s">
        <v>256</v>
      </c>
    </row>
    <row r="161" spans="2:65" s="145" customFormat="1" ht="25.5" customHeight="1">
      <c r="B161" s="146"/>
      <c r="C161" s="233" t="s">
        <v>257</v>
      </c>
      <c r="D161" s="233" t="s">
        <v>171</v>
      </c>
      <c r="E161" s="234" t="s">
        <v>258</v>
      </c>
      <c r="F161" s="235" t="s">
        <v>259</v>
      </c>
      <c r="G161" s="236" t="s">
        <v>188</v>
      </c>
      <c r="H161" s="237">
        <v>120</v>
      </c>
      <c r="I161" s="87"/>
      <c r="J161" s="238">
        <f>ROUND(I161*H161,2)</f>
        <v>0</v>
      </c>
      <c r="K161" s="235" t="s">
        <v>175</v>
      </c>
      <c r="L161" s="146"/>
      <c r="M161" s="239" t="s">
        <v>5</v>
      </c>
      <c r="N161" s="240" t="s">
        <v>42</v>
      </c>
      <c r="O161" s="147"/>
      <c r="P161" s="241">
        <f>O161*H161</f>
        <v>0</v>
      </c>
      <c r="Q161" s="241">
        <v>8.4000000000000003E-4</v>
      </c>
      <c r="R161" s="241">
        <f>Q161*H161</f>
        <v>0.1008</v>
      </c>
      <c r="S161" s="241">
        <v>0</v>
      </c>
      <c r="T161" s="242">
        <f>S161*H161</f>
        <v>0</v>
      </c>
      <c r="AR161" s="133" t="s">
        <v>176</v>
      </c>
      <c r="AT161" s="133" t="s">
        <v>171</v>
      </c>
      <c r="AU161" s="133" t="s">
        <v>81</v>
      </c>
      <c r="AY161" s="133" t="s">
        <v>169</v>
      </c>
      <c r="BE161" s="243">
        <f>IF(N161="základní",J161,0)</f>
        <v>0</v>
      </c>
      <c r="BF161" s="243">
        <f>IF(N161="snížená",J161,0)</f>
        <v>0</v>
      </c>
      <c r="BG161" s="243">
        <f>IF(N161="zákl. přenesená",J161,0)</f>
        <v>0</v>
      </c>
      <c r="BH161" s="243">
        <f>IF(N161="sníž. přenesená",J161,0)</f>
        <v>0</v>
      </c>
      <c r="BI161" s="243">
        <f>IF(N161="nulová",J161,0)</f>
        <v>0</v>
      </c>
      <c r="BJ161" s="133" t="s">
        <v>79</v>
      </c>
      <c r="BK161" s="243">
        <f>ROUND(I161*H161,2)</f>
        <v>0</v>
      </c>
      <c r="BL161" s="133" t="s">
        <v>176</v>
      </c>
      <c r="BM161" s="133" t="s">
        <v>260</v>
      </c>
    </row>
    <row r="162" spans="2:65" s="245" customFormat="1">
      <c r="B162" s="244"/>
      <c r="D162" s="246" t="s">
        <v>178</v>
      </c>
      <c r="E162" s="247" t="s">
        <v>5</v>
      </c>
      <c r="F162" s="248" t="s">
        <v>250</v>
      </c>
      <c r="H162" s="247" t="s">
        <v>5</v>
      </c>
      <c r="L162" s="244"/>
      <c r="M162" s="249"/>
      <c r="N162" s="250"/>
      <c r="O162" s="250"/>
      <c r="P162" s="250"/>
      <c r="Q162" s="250"/>
      <c r="R162" s="250"/>
      <c r="S162" s="250"/>
      <c r="T162" s="251"/>
      <c r="AT162" s="247" t="s">
        <v>178</v>
      </c>
      <c r="AU162" s="247" t="s">
        <v>81</v>
      </c>
      <c r="AV162" s="245" t="s">
        <v>79</v>
      </c>
      <c r="AW162" s="245" t="s">
        <v>35</v>
      </c>
      <c r="AX162" s="245" t="s">
        <v>71</v>
      </c>
      <c r="AY162" s="247" t="s">
        <v>169</v>
      </c>
    </row>
    <row r="163" spans="2:65" s="253" customFormat="1">
      <c r="B163" s="252"/>
      <c r="D163" s="246" t="s">
        <v>178</v>
      </c>
      <c r="E163" s="254" t="s">
        <v>5</v>
      </c>
      <c r="F163" s="255" t="s">
        <v>261</v>
      </c>
      <c r="H163" s="256">
        <v>36</v>
      </c>
      <c r="L163" s="252"/>
      <c r="M163" s="257"/>
      <c r="N163" s="258"/>
      <c r="O163" s="258"/>
      <c r="P163" s="258"/>
      <c r="Q163" s="258"/>
      <c r="R163" s="258"/>
      <c r="S163" s="258"/>
      <c r="T163" s="259"/>
      <c r="AT163" s="254" t="s">
        <v>178</v>
      </c>
      <c r="AU163" s="254" t="s">
        <v>81</v>
      </c>
      <c r="AV163" s="253" t="s">
        <v>81</v>
      </c>
      <c r="AW163" s="253" t="s">
        <v>35</v>
      </c>
      <c r="AX163" s="253" t="s">
        <v>71</v>
      </c>
      <c r="AY163" s="254" t="s">
        <v>169</v>
      </c>
    </row>
    <row r="164" spans="2:65" s="245" customFormat="1">
      <c r="B164" s="244"/>
      <c r="D164" s="246" t="s">
        <v>178</v>
      </c>
      <c r="E164" s="247" t="s">
        <v>5</v>
      </c>
      <c r="F164" s="248" t="s">
        <v>92</v>
      </c>
      <c r="H164" s="247" t="s">
        <v>5</v>
      </c>
      <c r="L164" s="244"/>
      <c r="M164" s="249"/>
      <c r="N164" s="250"/>
      <c r="O164" s="250"/>
      <c r="P164" s="250"/>
      <c r="Q164" s="250"/>
      <c r="R164" s="250"/>
      <c r="S164" s="250"/>
      <c r="T164" s="251"/>
      <c r="AT164" s="247" t="s">
        <v>178</v>
      </c>
      <c r="AU164" s="247" t="s">
        <v>81</v>
      </c>
      <c r="AV164" s="245" t="s">
        <v>79</v>
      </c>
      <c r="AW164" s="245" t="s">
        <v>35</v>
      </c>
      <c r="AX164" s="245" t="s">
        <v>71</v>
      </c>
      <c r="AY164" s="247" t="s">
        <v>169</v>
      </c>
    </row>
    <row r="165" spans="2:65" s="253" customFormat="1">
      <c r="B165" s="252"/>
      <c r="D165" s="246" t="s">
        <v>178</v>
      </c>
      <c r="E165" s="254" t="s">
        <v>5</v>
      </c>
      <c r="F165" s="255" t="s">
        <v>262</v>
      </c>
      <c r="H165" s="256">
        <v>84</v>
      </c>
      <c r="L165" s="252"/>
      <c r="M165" s="257"/>
      <c r="N165" s="258"/>
      <c r="O165" s="258"/>
      <c r="P165" s="258"/>
      <c r="Q165" s="258"/>
      <c r="R165" s="258"/>
      <c r="S165" s="258"/>
      <c r="T165" s="259"/>
      <c r="AT165" s="254" t="s">
        <v>178</v>
      </c>
      <c r="AU165" s="254" t="s">
        <v>81</v>
      </c>
      <c r="AV165" s="253" t="s">
        <v>81</v>
      </c>
      <c r="AW165" s="253" t="s">
        <v>35</v>
      </c>
      <c r="AX165" s="253" t="s">
        <v>71</v>
      </c>
      <c r="AY165" s="254" t="s">
        <v>169</v>
      </c>
    </row>
    <row r="166" spans="2:65" s="261" customFormat="1">
      <c r="B166" s="260"/>
      <c r="D166" s="246" t="s">
        <v>178</v>
      </c>
      <c r="E166" s="262" t="s">
        <v>5</v>
      </c>
      <c r="F166" s="263" t="s">
        <v>181</v>
      </c>
      <c r="H166" s="264">
        <v>120</v>
      </c>
      <c r="L166" s="260"/>
      <c r="M166" s="265"/>
      <c r="N166" s="266"/>
      <c r="O166" s="266"/>
      <c r="P166" s="266"/>
      <c r="Q166" s="266"/>
      <c r="R166" s="266"/>
      <c r="S166" s="266"/>
      <c r="T166" s="267"/>
      <c r="AT166" s="262" t="s">
        <v>178</v>
      </c>
      <c r="AU166" s="262" t="s">
        <v>81</v>
      </c>
      <c r="AV166" s="261" t="s">
        <v>176</v>
      </c>
      <c r="AW166" s="261" t="s">
        <v>35</v>
      </c>
      <c r="AX166" s="261" t="s">
        <v>79</v>
      </c>
      <c r="AY166" s="262" t="s">
        <v>169</v>
      </c>
    </row>
    <row r="167" spans="2:65" s="145" customFormat="1" ht="25.5" customHeight="1">
      <c r="B167" s="146"/>
      <c r="C167" s="233" t="s">
        <v>11</v>
      </c>
      <c r="D167" s="233" t="s">
        <v>171</v>
      </c>
      <c r="E167" s="234" t="s">
        <v>263</v>
      </c>
      <c r="F167" s="235" t="s">
        <v>264</v>
      </c>
      <c r="G167" s="236" t="s">
        <v>188</v>
      </c>
      <c r="H167" s="237">
        <v>120</v>
      </c>
      <c r="I167" s="87"/>
      <c r="J167" s="238">
        <f>ROUND(I167*H167,2)</f>
        <v>0</v>
      </c>
      <c r="K167" s="235" t="s">
        <v>175</v>
      </c>
      <c r="L167" s="146"/>
      <c r="M167" s="239" t="s">
        <v>5</v>
      </c>
      <c r="N167" s="240" t="s">
        <v>42</v>
      </c>
      <c r="O167" s="147"/>
      <c r="P167" s="241">
        <f>O167*H167</f>
        <v>0</v>
      </c>
      <c r="Q167" s="241">
        <v>0</v>
      </c>
      <c r="R167" s="241">
        <f>Q167*H167</f>
        <v>0</v>
      </c>
      <c r="S167" s="241">
        <v>0</v>
      </c>
      <c r="T167" s="242">
        <f>S167*H167</f>
        <v>0</v>
      </c>
      <c r="AR167" s="133" t="s">
        <v>176</v>
      </c>
      <c r="AT167" s="133" t="s">
        <v>171</v>
      </c>
      <c r="AU167" s="133" t="s">
        <v>81</v>
      </c>
      <c r="AY167" s="133" t="s">
        <v>169</v>
      </c>
      <c r="BE167" s="243">
        <f>IF(N167="základní",J167,0)</f>
        <v>0</v>
      </c>
      <c r="BF167" s="243">
        <f>IF(N167="snížená",J167,0)</f>
        <v>0</v>
      </c>
      <c r="BG167" s="243">
        <f>IF(N167="zákl. přenesená",J167,0)</f>
        <v>0</v>
      </c>
      <c r="BH167" s="243">
        <f>IF(N167="sníž. přenesená",J167,0)</f>
        <v>0</v>
      </c>
      <c r="BI167" s="243">
        <f>IF(N167="nulová",J167,0)</f>
        <v>0</v>
      </c>
      <c r="BJ167" s="133" t="s">
        <v>79</v>
      </c>
      <c r="BK167" s="243">
        <f>ROUND(I167*H167,2)</f>
        <v>0</v>
      </c>
      <c r="BL167" s="133" t="s">
        <v>176</v>
      </c>
      <c r="BM167" s="133" t="s">
        <v>265</v>
      </c>
    </row>
    <row r="168" spans="2:65" s="145" customFormat="1" ht="25.5" customHeight="1">
      <c r="B168" s="146"/>
      <c r="C168" s="233" t="s">
        <v>266</v>
      </c>
      <c r="D168" s="233" t="s">
        <v>171</v>
      </c>
      <c r="E168" s="234" t="s">
        <v>267</v>
      </c>
      <c r="F168" s="235" t="s">
        <v>268</v>
      </c>
      <c r="G168" s="236" t="s">
        <v>188</v>
      </c>
      <c r="H168" s="237">
        <v>230</v>
      </c>
      <c r="I168" s="87"/>
      <c r="J168" s="238">
        <f>ROUND(I168*H168,2)</f>
        <v>0</v>
      </c>
      <c r="K168" s="235" t="s">
        <v>175</v>
      </c>
      <c r="L168" s="146"/>
      <c r="M168" s="239" t="s">
        <v>5</v>
      </c>
      <c r="N168" s="240" t="s">
        <v>42</v>
      </c>
      <c r="O168" s="147"/>
      <c r="P168" s="241">
        <f>O168*H168</f>
        <v>0</v>
      </c>
      <c r="Q168" s="241">
        <v>6.9999999999999999E-4</v>
      </c>
      <c r="R168" s="241">
        <f>Q168*H168</f>
        <v>0.161</v>
      </c>
      <c r="S168" s="241">
        <v>0</v>
      </c>
      <c r="T168" s="242">
        <f>S168*H168</f>
        <v>0</v>
      </c>
      <c r="AR168" s="133" t="s">
        <v>269</v>
      </c>
      <c r="AT168" s="133" t="s">
        <v>171</v>
      </c>
      <c r="AU168" s="133" t="s">
        <v>81</v>
      </c>
      <c r="AY168" s="133" t="s">
        <v>169</v>
      </c>
      <c r="BE168" s="243">
        <f>IF(N168="základní",J168,0)</f>
        <v>0</v>
      </c>
      <c r="BF168" s="243">
        <f>IF(N168="snížená",J168,0)</f>
        <v>0</v>
      </c>
      <c r="BG168" s="243">
        <f>IF(N168="zákl. přenesená",J168,0)</f>
        <v>0</v>
      </c>
      <c r="BH168" s="243">
        <f>IF(N168="sníž. přenesená",J168,0)</f>
        <v>0</v>
      </c>
      <c r="BI168" s="243">
        <f>IF(N168="nulová",J168,0)</f>
        <v>0</v>
      </c>
      <c r="BJ168" s="133" t="s">
        <v>79</v>
      </c>
      <c r="BK168" s="243">
        <f>ROUND(I168*H168,2)</f>
        <v>0</v>
      </c>
      <c r="BL168" s="133" t="s">
        <v>269</v>
      </c>
      <c r="BM168" s="133" t="s">
        <v>270</v>
      </c>
    </row>
    <row r="169" spans="2:65" s="145" customFormat="1" ht="81">
      <c r="B169" s="146"/>
      <c r="D169" s="246" t="s">
        <v>207</v>
      </c>
      <c r="F169" s="268" t="s">
        <v>271</v>
      </c>
      <c r="L169" s="146"/>
      <c r="M169" s="269"/>
      <c r="N169" s="147"/>
      <c r="O169" s="147"/>
      <c r="P169" s="147"/>
      <c r="Q169" s="147"/>
      <c r="R169" s="147"/>
      <c r="S169" s="147"/>
      <c r="T169" s="270"/>
      <c r="AT169" s="133" t="s">
        <v>207</v>
      </c>
      <c r="AU169" s="133" t="s">
        <v>81</v>
      </c>
    </row>
    <row r="170" spans="2:65" s="253" customFormat="1">
      <c r="B170" s="252"/>
      <c r="D170" s="246" t="s">
        <v>178</v>
      </c>
      <c r="E170" s="254" t="s">
        <v>5</v>
      </c>
      <c r="F170" s="255" t="s">
        <v>272</v>
      </c>
      <c r="H170" s="256">
        <v>138</v>
      </c>
      <c r="L170" s="252"/>
      <c r="M170" s="257"/>
      <c r="N170" s="258"/>
      <c r="O170" s="258"/>
      <c r="P170" s="258"/>
      <c r="Q170" s="258"/>
      <c r="R170" s="258"/>
      <c r="S170" s="258"/>
      <c r="T170" s="259"/>
      <c r="AT170" s="254" t="s">
        <v>178</v>
      </c>
      <c r="AU170" s="254" t="s">
        <v>81</v>
      </c>
      <c r="AV170" s="253" t="s">
        <v>81</v>
      </c>
      <c r="AW170" s="253" t="s">
        <v>35</v>
      </c>
      <c r="AX170" s="253" t="s">
        <v>71</v>
      </c>
      <c r="AY170" s="254" t="s">
        <v>169</v>
      </c>
    </row>
    <row r="171" spans="2:65" s="253" customFormat="1">
      <c r="B171" s="252"/>
      <c r="D171" s="246" t="s">
        <v>178</v>
      </c>
      <c r="E171" s="254" t="s">
        <v>5</v>
      </c>
      <c r="F171" s="255" t="s">
        <v>273</v>
      </c>
      <c r="H171" s="256">
        <v>92</v>
      </c>
      <c r="L171" s="252"/>
      <c r="M171" s="257"/>
      <c r="N171" s="258"/>
      <c r="O171" s="258"/>
      <c r="P171" s="258"/>
      <c r="Q171" s="258"/>
      <c r="R171" s="258"/>
      <c r="S171" s="258"/>
      <c r="T171" s="259"/>
      <c r="AT171" s="254" t="s">
        <v>178</v>
      </c>
      <c r="AU171" s="254" t="s">
        <v>81</v>
      </c>
      <c r="AV171" s="253" t="s">
        <v>81</v>
      </c>
      <c r="AW171" s="253" t="s">
        <v>35</v>
      </c>
      <c r="AX171" s="253" t="s">
        <v>71</v>
      </c>
      <c r="AY171" s="254" t="s">
        <v>169</v>
      </c>
    </row>
    <row r="172" spans="2:65" s="261" customFormat="1">
      <c r="B172" s="260"/>
      <c r="D172" s="246" t="s">
        <v>178</v>
      </c>
      <c r="E172" s="262" t="s">
        <v>5</v>
      </c>
      <c r="F172" s="263" t="s">
        <v>181</v>
      </c>
      <c r="H172" s="264">
        <v>230</v>
      </c>
      <c r="L172" s="260"/>
      <c r="M172" s="265"/>
      <c r="N172" s="266"/>
      <c r="O172" s="266"/>
      <c r="P172" s="266"/>
      <c r="Q172" s="266"/>
      <c r="R172" s="266"/>
      <c r="S172" s="266"/>
      <c r="T172" s="267"/>
      <c r="AT172" s="262" t="s">
        <v>178</v>
      </c>
      <c r="AU172" s="262" t="s">
        <v>81</v>
      </c>
      <c r="AV172" s="261" t="s">
        <v>176</v>
      </c>
      <c r="AW172" s="261" t="s">
        <v>35</v>
      </c>
      <c r="AX172" s="261" t="s">
        <v>79</v>
      </c>
      <c r="AY172" s="262" t="s">
        <v>169</v>
      </c>
    </row>
    <row r="173" spans="2:65" s="145" customFormat="1" ht="25.5" customHeight="1">
      <c r="B173" s="146"/>
      <c r="C173" s="233" t="s">
        <v>274</v>
      </c>
      <c r="D173" s="233" t="s">
        <v>171</v>
      </c>
      <c r="E173" s="234" t="s">
        <v>275</v>
      </c>
      <c r="F173" s="235" t="s">
        <v>276</v>
      </c>
      <c r="G173" s="236" t="s">
        <v>188</v>
      </c>
      <c r="H173" s="237">
        <v>230</v>
      </c>
      <c r="I173" s="87"/>
      <c r="J173" s="238">
        <f>ROUND(I173*H173,2)</f>
        <v>0</v>
      </c>
      <c r="K173" s="235" t="s">
        <v>175</v>
      </c>
      <c r="L173" s="146"/>
      <c r="M173" s="239" t="s">
        <v>5</v>
      </c>
      <c r="N173" s="240" t="s">
        <v>42</v>
      </c>
      <c r="O173" s="147"/>
      <c r="P173" s="241">
        <f>O173*H173</f>
        <v>0</v>
      </c>
      <c r="Q173" s="241">
        <v>0</v>
      </c>
      <c r="R173" s="241">
        <f>Q173*H173</f>
        <v>0</v>
      </c>
      <c r="S173" s="241">
        <v>0</v>
      </c>
      <c r="T173" s="242">
        <f>S173*H173</f>
        <v>0</v>
      </c>
      <c r="AR173" s="133" t="s">
        <v>176</v>
      </c>
      <c r="AT173" s="133" t="s">
        <v>171</v>
      </c>
      <c r="AU173" s="133" t="s">
        <v>81</v>
      </c>
      <c r="AY173" s="133" t="s">
        <v>169</v>
      </c>
      <c r="BE173" s="243">
        <f>IF(N173="základní",J173,0)</f>
        <v>0</v>
      </c>
      <c r="BF173" s="243">
        <f>IF(N173="snížená",J173,0)</f>
        <v>0</v>
      </c>
      <c r="BG173" s="243">
        <f>IF(N173="zákl. přenesená",J173,0)</f>
        <v>0</v>
      </c>
      <c r="BH173" s="243">
        <f>IF(N173="sníž. přenesená",J173,0)</f>
        <v>0</v>
      </c>
      <c r="BI173" s="243">
        <f>IF(N173="nulová",J173,0)</f>
        <v>0</v>
      </c>
      <c r="BJ173" s="133" t="s">
        <v>79</v>
      </c>
      <c r="BK173" s="243">
        <f>ROUND(I173*H173,2)</f>
        <v>0</v>
      </c>
      <c r="BL173" s="133" t="s">
        <v>176</v>
      </c>
      <c r="BM173" s="133" t="s">
        <v>277</v>
      </c>
    </row>
    <row r="174" spans="2:65" s="145" customFormat="1" ht="25.5" customHeight="1">
      <c r="B174" s="146"/>
      <c r="C174" s="233" t="s">
        <v>278</v>
      </c>
      <c r="D174" s="233" t="s">
        <v>171</v>
      </c>
      <c r="E174" s="234" t="s">
        <v>279</v>
      </c>
      <c r="F174" s="235" t="s">
        <v>280</v>
      </c>
      <c r="G174" s="236" t="s">
        <v>174</v>
      </c>
      <c r="H174" s="237">
        <v>26</v>
      </c>
      <c r="I174" s="87"/>
      <c r="J174" s="238">
        <f>ROUND(I174*H174,2)</f>
        <v>0</v>
      </c>
      <c r="K174" s="235" t="s">
        <v>5</v>
      </c>
      <c r="L174" s="146"/>
      <c r="M174" s="239" t="s">
        <v>5</v>
      </c>
      <c r="N174" s="240" t="s">
        <v>42</v>
      </c>
      <c r="O174" s="147"/>
      <c r="P174" s="241">
        <f>O174*H174</f>
        <v>0</v>
      </c>
      <c r="Q174" s="241">
        <v>0</v>
      </c>
      <c r="R174" s="241">
        <f>Q174*H174</f>
        <v>0</v>
      </c>
      <c r="S174" s="241">
        <v>0</v>
      </c>
      <c r="T174" s="242">
        <f>S174*H174</f>
        <v>0</v>
      </c>
      <c r="AR174" s="133" t="s">
        <v>176</v>
      </c>
      <c r="AT174" s="133" t="s">
        <v>171</v>
      </c>
      <c r="AU174" s="133" t="s">
        <v>81</v>
      </c>
      <c r="AY174" s="133" t="s">
        <v>169</v>
      </c>
      <c r="BE174" s="243">
        <f>IF(N174="základní",J174,0)</f>
        <v>0</v>
      </c>
      <c r="BF174" s="243">
        <f>IF(N174="snížená",J174,0)</f>
        <v>0</v>
      </c>
      <c r="BG174" s="243">
        <f>IF(N174="zákl. přenesená",J174,0)</f>
        <v>0</v>
      </c>
      <c r="BH174" s="243">
        <f>IF(N174="sníž. přenesená",J174,0)</f>
        <v>0</v>
      </c>
      <c r="BI174" s="243">
        <f>IF(N174="nulová",J174,0)</f>
        <v>0</v>
      </c>
      <c r="BJ174" s="133" t="s">
        <v>79</v>
      </c>
      <c r="BK174" s="243">
        <f>ROUND(I174*H174,2)</f>
        <v>0</v>
      </c>
      <c r="BL174" s="133" t="s">
        <v>176</v>
      </c>
      <c r="BM174" s="133" t="s">
        <v>281</v>
      </c>
    </row>
    <row r="175" spans="2:65" s="245" customFormat="1">
      <c r="B175" s="244"/>
      <c r="D175" s="246" t="s">
        <v>178</v>
      </c>
      <c r="E175" s="247" t="s">
        <v>5</v>
      </c>
      <c r="F175" s="248" t="s">
        <v>282</v>
      </c>
      <c r="H175" s="247" t="s">
        <v>5</v>
      </c>
      <c r="L175" s="244"/>
      <c r="M175" s="249"/>
      <c r="N175" s="250"/>
      <c r="O175" s="250"/>
      <c r="P175" s="250"/>
      <c r="Q175" s="250"/>
      <c r="R175" s="250"/>
      <c r="S175" s="250"/>
      <c r="T175" s="251"/>
      <c r="AT175" s="247" t="s">
        <v>178</v>
      </c>
      <c r="AU175" s="247" t="s">
        <v>81</v>
      </c>
      <c r="AV175" s="245" t="s">
        <v>79</v>
      </c>
      <c r="AW175" s="245" t="s">
        <v>35</v>
      </c>
      <c r="AX175" s="245" t="s">
        <v>71</v>
      </c>
      <c r="AY175" s="247" t="s">
        <v>169</v>
      </c>
    </row>
    <row r="176" spans="2:65" s="253" customFormat="1">
      <c r="B176" s="252"/>
      <c r="D176" s="246" t="s">
        <v>178</v>
      </c>
      <c r="E176" s="254" t="s">
        <v>5</v>
      </c>
      <c r="F176" s="255" t="s">
        <v>283</v>
      </c>
      <c r="H176" s="256">
        <v>26</v>
      </c>
      <c r="L176" s="252"/>
      <c r="M176" s="257"/>
      <c r="N176" s="258"/>
      <c r="O176" s="258"/>
      <c r="P176" s="258"/>
      <c r="Q176" s="258"/>
      <c r="R176" s="258"/>
      <c r="S176" s="258"/>
      <c r="T176" s="259"/>
      <c r="AT176" s="254" t="s">
        <v>178</v>
      </c>
      <c r="AU176" s="254" t="s">
        <v>81</v>
      </c>
      <c r="AV176" s="253" t="s">
        <v>81</v>
      </c>
      <c r="AW176" s="253" t="s">
        <v>35</v>
      </c>
      <c r="AX176" s="253" t="s">
        <v>71</v>
      </c>
      <c r="AY176" s="254" t="s">
        <v>169</v>
      </c>
    </row>
    <row r="177" spans="2:65" s="261" customFormat="1">
      <c r="B177" s="260"/>
      <c r="D177" s="246" t="s">
        <v>178</v>
      </c>
      <c r="E177" s="262" t="s">
        <v>5</v>
      </c>
      <c r="F177" s="263" t="s">
        <v>181</v>
      </c>
      <c r="H177" s="264">
        <v>26</v>
      </c>
      <c r="L177" s="260"/>
      <c r="M177" s="265"/>
      <c r="N177" s="266"/>
      <c r="O177" s="266"/>
      <c r="P177" s="266"/>
      <c r="Q177" s="266"/>
      <c r="R177" s="266"/>
      <c r="S177" s="266"/>
      <c r="T177" s="267"/>
      <c r="AT177" s="262" t="s">
        <v>178</v>
      </c>
      <c r="AU177" s="262" t="s">
        <v>81</v>
      </c>
      <c r="AV177" s="261" t="s">
        <v>176</v>
      </c>
      <c r="AW177" s="261" t="s">
        <v>35</v>
      </c>
      <c r="AX177" s="261" t="s">
        <v>79</v>
      </c>
      <c r="AY177" s="262" t="s">
        <v>169</v>
      </c>
    </row>
    <row r="178" spans="2:65" s="145" customFormat="1" ht="25.5" customHeight="1">
      <c r="B178" s="146"/>
      <c r="C178" s="233" t="s">
        <v>284</v>
      </c>
      <c r="D178" s="233" t="s">
        <v>171</v>
      </c>
      <c r="E178" s="234" t="s">
        <v>285</v>
      </c>
      <c r="F178" s="235" t="s">
        <v>286</v>
      </c>
      <c r="G178" s="236" t="s">
        <v>174</v>
      </c>
      <c r="H178" s="237">
        <v>24</v>
      </c>
      <c r="I178" s="87"/>
      <c r="J178" s="238">
        <f>ROUND(I178*H178,2)</f>
        <v>0</v>
      </c>
      <c r="K178" s="235" t="s">
        <v>5</v>
      </c>
      <c r="L178" s="146"/>
      <c r="M178" s="239" t="s">
        <v>5</v>
      </c>
      <c r="N178" s="240" t="s">
        <v>42</v>
      </c>
      <c r="O178" s="147"/>
      <c r="P178" s="241">
        <f>O178*H178</f>
        <v>0</v>
      </c>
      <c r="Q178" s="241">
        <v>0</v>
      </c>
      <c r="R178" s="241">
        <f>Q178*H178</f>
        <v>0</v>
      </c>
      <c r="S178" s="241">
        <v>0</v>
      </c>
      <c r="T178" s="242">
        <f>S178*H178</f>
        <v>0</v>
      </c>
      <c r="AR178" s="133" t="s">
        <v>176</v>
      </c>
      <c r="AT178" s="133" t="s">
        <v>171</v>
      </c>
      <c r="AU178" s="133" t="s">
        <v>81</v>
      </c>
      <c r="AY178" s="133" t="s">
        <v>169</v>
      </c>
      <c r="BE178" s="243">
        <f>IF(N178="základní",J178,0)</f>
        <v>0</v>
      </c>
      <c r="BF178" s="243">
        <f>IF(N178="snížená",J178,0)</f>
        <v>0</v>
      </c>
      <c r="BG178" s="243">
        <f>IF(N178="zákl. přenesená",J178,0)</f>
        <v>0</v>
      </c>
      <c r="BH178" s="243">
        <f>IF(N178="sníž. přenesená",J178,0)</f>
        <v>0</v>
      </c>
      <c r="BI178" s="243">
        <f>IF(N178="nulová",J178,0)</f>
        <v>0</v>
      </c>
      <c r="BJ178" s="133" t="s">
        <v>79</v>
      </c>
      <c r="BK178" s="243">
        <f>ROUND(I178*H178,2)</f>
        <v>0</v>
      </c>
      <c r="BL178" s="133" t="s">
        <v>176</v>
      </c>
      <c r="BM178" s="133" t="s">
        <v>287</v>
      </c>
    </row>
    <row r="179" spans="2:65" s="245" customFormat="1">
      <c r="B179" s="244"/>
      <c r="D179" s="246" t="s">
        <v>178</v>
      </c>
      <c r="E179" s="247" t="s">
        <v>5</v>
      </c>
      <c r="F179" s="248" t="s">
        <v>282</v>
      </c>
      <c r="H179" s="247" t="s">
        <v>5</v>
      </c>
      <c r="L179" s="244"/>
      <c r="M179" s="249"/>
      <c r="N179" s="250"/>
      <c r="O179" s="250"/>
      <c r="P179" s="250"/>
      <c r="Q179" s="250"/>
      <c r="R179" s="250"/>
      <c r="S179" s="250"/>
      <c r="T179" s="251"/>
      <c r="AT179" s="247" t="s">
        <v>178</v>
      </c>
      <c r="AU179" s="247" t="s">
        <v>81</v>
      </c>
      <c r="AV179" s="245" t="s">
        <v>79</v>
      </c>
      <c r="AW179" s="245" t="s">
        <v>35</v>
      </c>
      <c r="AX179" s="245" t="s">
        <v>71</v>
      </c>
      <c r="AY179" s="247" t="s">
        <v>169</v>
      </c>
    </row>
    <row r="180" spans="2:65" s="253" customFormat="1">
      <c r="B180" s="252"/>
      <c r="D180" s="246" t="s">
        <v>178</v>
      </c>
      <c r="E180" s="254" t="s">
        <v>5</v>
      </c>
      <c r="F180" s="255" t="s">
        <v>288</v>
      </c>
      <c r="H180" s="256">
        <v>24</v>
      </c>
      <c r="L180" s="252"/>
      <c r="M180" s="257"/>
      <c r="N180" s="258"/>
      <c r="O180" s="258"/>
      <c r="P180" s="258"/>
      <c r="Q180" s="258"/>
      <c r="R180" s="258"/>
      <c r="S180" s="258"/>
      <c r="T180" s="259"/>
      <c r="AT180" s="254" t="s">
        <v>178</v>
      </c>
      <c r="AU180" s="254" t="s">
        <v>81</v>
      </c>
      <c r="AV180" s="253" t="s">
        <v>81</v>
      </c>
      <c r="AW180" s="253" t="s">
        <v>35</v>
      </c>
      <c r="AX180" s="253" t="s">
        <v>71</v>
      </c>
      <c r="AY180" s="254" t="s">
        <v>169</v>
      </c>
    </row>
    <row r="181" spans="2:65" s="261" customFormat="1">
      <c r="B181" s="260"/>
      <c r="D181" s="246" t="s">
        <v>178</v>
      </c>
      <c r="E181" s="262" t="s">
        <v>5</v>
      </c>
      <c r="F181" s="263" t="s">
        <v>181</v>
      </c>
      <c r="H181" s="264">
        <v>24</v>
      </c>
      <c r="L181" s="260"/>
      <c r="M181" s="265"/>
      <c r="N181" s="266"/>
      <c r="O181" s="266"/>
      <c r="P181" s="266"/>
      <c r="Q181" s="266"/>
      <c r="R181" s="266"/>
      <c r="S181" s="266"/>
      <c r="T181" s="267"/>
      <c r="AT181" s="262" t="s">
        <v>178</v>
      </c>
      <c r="AU181" s="262" t="s">
        <v>81</v>
      </c>
      <c r="AV181" s="261" t="s">
        <v>176</v>
      </c>
      <c r="AW181" s="261" t="s">
        <v>35</v>
      </c>
      <c r="AX181" s="261" t="s">
        <v>79</v>
      </c>
      <c r="AY181" s="262" t="s">
        <v>169</v>
      </c>
    </row>
    <row r="182" spans="2:65" s="145" customFormat="1" ht="38.25" customHeight="1">
      <c r="B182" s="146"/>
      <c r="C182" s="233" t="s">
        <v>289</v>
      </c>
      <c r="D182" s="233" t="s">
        <v>171</v>
      </c>
      <c r="E182" s="234" t="s">
        <v>290</v>
      </c>
      <c r="F182" s="235" t="s">
        <v>291</v>
      </c>
      <c r="G182" s="236" t="s">
        <v>205</v>
      </c>
      <c r="H182" s="237">
        <v>1547.1</v>
      </c>
      <c r="I182" s="87"/>
      <c r="J182" s="238">
        <f>ROUND(I182*H182,2)</f>
        <v>0</v>
      </c>
      <c r="K182" s="235" t="s">
        <v>175</v>
      </c>
      <c r="L182" s="146"/>
      <c r="M182" s="239" t="s">
        <v>5</v>
      </c>
      <c r="N182" s="240" t="s">
        <v>42</v>
      </c>
      <c r="O182" s="147"/>
      <c r="P182" s="241">
        <f>O182*H182</f>
        <v>0</v>
      </c>
      <c r="Q182" s="241">
        <v>0</v>
      </c>
      <c r="R182" s="241">
        <f>Q182*H182</f>
        <v>0</v>
      </c>
      <c r="S182" s="241">
        <v>0</v>
      </c>
      <c r="T182" s="242">
        <f>S182*H182</f>
        <v>0</v>
      </c>
      <c r="AR182" s="133" t="s">
        <v>176</v>
      </c>
      <c r="AT182" s="133" t="s">
        <v>171</v>
      </c>
      <c r="AU182" s="133" t="s">
        <v>81</v>
      </c>
      <c r="AY182" s="133" t="s">
        <v>169</v>
      </c>
      <c r="BE182" s="243">
        <f>IF(N182="základní",J182,0)</f>
        <v>0</v>
      </c>
      <c r="BF182" s="243">
        <f>IF(N182="snížená",J182,0)</f>
        <v>0</v>
      </c>
      <c r="BG182" s="243">
        <f>IF(N182="zákl. přenesená",J182,0)</f>
        <v>0</v>
      </c>
      <c r="BH182" s="243">
        <f>IF(N182="sníž. přenesená",J182,0)</f>
        <v>0</v>
      </c>
      <c r="BI182" s="243">
        <f>IF(N182="nulová",J182,0)</f>
        <v>0</v>
      </c>
      <c r="BJ182" s="133" t="s">
        <v>79</v>
      </c>
      <c r="BK182" s="243">
        <f>ROUND(I182*H182,2)</f>
        <v>0</v>
      </c>
      <c r="BL182" s="133" t="s">
        <v>176</v>
      </c>
      <c r="BM182" s="133" t="s">
        <v>292</v>
      </c>
    </row>
    <row r="183" spans="2:65" s="145" customFormat="1" ht="94.5">
      <c r="B183" s="146"/>
      <c r="D183" s="246" t="s">
        <v>207</v>
      </c>
      <c r="F183" s="268" t="s">
        <v>293</v>
      </c>
      <c r="L183" s="146"/>
      <c r="M183" s="269"/>
      <c r="N183" s="147"/>
      <c r="O183" s="147"/>
      <c r="P183" s="147"/>
      <c r="Q183" s="147"/>
      <c r="R183" s="147"/>
      <c r="S183" s="147"/>
      <c r="T183" s="270"/>
      <c r="AT183" s="133" t="s">
        <v>207</v>
      </c>
      <c r="AU183" s="133" t="s">
        <v>81</v>
      </c>
    </row>
    <row r="184" spans="2:65" s="253" customFormat="1">
      <c r="B184" s="252"/>
      <c r="D184" s="246" t="s">
        <v>178</v>
      </c>
      <c r="E184" s="254" t="s">
        <v>5</v>
      </c>
      <c r="F184" s="255" t="s">
        <v>294</v>
      </c>
      <c r="H184" s="256">
        <v>1547.1</v>
      </c>
      <c r="L184" s="252"/>
      <c r="M184" s="257"/>
      <c r="N184" s="258"/>
      <c r="O184" s="258"/>
      <c r="P184" s="258"/>
      <c r="Q184" s="258"/>
      <c r="R184" s="258"/>
      <c r="S184" s="258"/>
      <c r="T184" s="259"/>
      <c r="AT184" s="254" t="s">
        <v>178</v>
      </c>
      <c r="AU184" s="254" t="s">
        <v>81</v>
      </c>
      <c r="AV184" s="253" t="s">
        <v>81</v>
      </c>
      <c r="AW184" s="253" t="s">
        <v>35</v>
      </c>
      <c r="AX184" s="253" t="s">
        <v>71</v>
      </c>
      <c r="AY184" s="254" t="s">
        <v>169</v>
      </c>
    </row>
    <row r="185" spans="2:65" s="261" customFormat="1">
      <c r="B185" s="260"/>
      <c r="D185" s="246" t="s">
        <v>178</v>
      </c>
      <c r="E185" s="262" t="s">
        <v>5</v>
      </c>
      <c r="F185" s="263" t="s">
        <v>181</v>
      </c>
      <c r="H185" s="264">
        <v>1547.1</v>
      </c>
      <c r="L185" s="260"/>
      <c r="M185" s="265"/>
      <c r="N185" s="266"/>
      <c r="O185" s="266"/>
      <c r="P185" s="266"/>
      <c r="Q185" s="266"/>
      <c r="R185" s="266"/>
      <c r="S185" s="266"/>
      <c r="T185" s="267"/>
      <c r="AT185" s="262" t="s">
        <v>178</v>
      </c>
      <c r="AU185" s="262" t="s">
        <v>81</v>
      </c>
      <c r="AV185" s="261" t="s">
        <v>176</v>
      </c>
      <c r="AW185" s="261" t="s">
        <v>35</v>
      </c>
      <c r="AX185" s="261" t="s">
        <v>79</v>
      </c>
      <c r="AY185" s="262" t="s">
        <v>169</v>
      </c>
    </row>
    <row r="186" spans="2:65" s="145" customFormat="1" ht="38.25" customHeight="1">
      <c r="B186" s="146"/>
      <c r="C186" s="233" t="s">
        <v>10</v>
      </c>
      <c r="D186" s="233" t="s">
        <v>171</v>
      </c>
      <c r="E186" s="234" t="s">
        <v>295</v>
      </c>
      <c r="F186" s="235" t="s">
        <v>296</v>
      </c>
      <c r="G186" s="236" t="s">
        <v>205</v>
      </c>
      <c r="H186" s="237">
        <v>1865</v>
      </c>
      <c r="I186" s="87"/>
      <c r="J186" s="238">
        <f>ROUND(I186*H186,2)</f>
        <v>0</v>
      </c>
      <c r="K186" s="235" t="s">
        <v>175</v>
      </c>
      <c r="L186" s="146"/>
      <c r="M186" s="239" t="s">
        <v>5</v>
      </c>
      <c r="N186" s="240" t="s">
        <v>42</v>
      </c>
      <c r="O186" s="147"/>
      <c r="P186" s="241">
        <f>O186*H186</f>
        <v>0</v>
      </c>
      <c r="Q186" s="241">
        <v>0</v>
      </c>
      <c r="R186" s="241">
        <f>Q186*H186</f>
        <v>0</v>
      </c>
      <c r="S186" s="241">
        <v>0</v>
      </c>
      <c r="T186" s="242">
        <f>S186*H186</f>
        <v>0</v>
      </c>
      <c r="AR186" s="133" t="s">
        <v>176</v>
      </c>
      <c r="AT186" s="133" t="s">
        <v>171</v>
      </c>
      <c r="AU186" s="133" t="s">
        <v>81</v>
      </c>
      <c r="AY186" s="133" t="s">
        <v>169</v>
      </c>
      <c r="BE186" s="243">
        <f>IF(N186="základní",J186,0)</f>
        <v>0</v>
      </c>
      <c r="BF186" s="243">
        <f>IF(N186="snížená",J186,0)</f>
        <v>0</v>
      </c>
      <c r="BG186" s="243">
        <f>IF(N186="zákl. přenesená",J186,0)</f>
        <v>0</v>
      </c>
      <c r="BH186" s="243">
        <f>IF(N186="sníž. přenesená",J186,0)</f>
        <v>0</v>
      </c>
      <c r="BI186" s="243">
        <f>IF(N186="nulová",J186,0)</f>
        <v>0</v>
      </c>
      <c r="BJ186" s="133" t="s">
        <v>79</v>
      </c>
      <c r="BK186" s="243">
        <f>ROUND(I186*H186,2)</f>
        <v>0</v>
      </c>
      <c r="BL186" s="133" t="s">
        <v>176</v>
      </c>
      <c r="BM186" s="133" t="s">
        <v>297</v>
      </c>
    </row>
    <row r="187" spans="2:65" s="145" customFormat="1" ht="189">
      <c r="B187" s="146"/>
      <c r="D187" s="246" t="s">
        <v>207</v>
      </c>
      <c r="F187" s="268" t="s">
        <v>298</v>
      </c>
      <c r="L187" s="146"/>
      <c r="M187" s="269"/>
      <c r="N187" s="147"/>
      <c r="O187" s="147"/>
      <c r="P187" s="147"/>
      <c r="Q187" s="147"/>
      <c r="R187" s="147"/>
      <c r="S187" s="147"/>
      <c r="T187" s="270"/>
      <c r="AT187" s="133" t="s">
        <v>207</v>
      </c>
      <c r="AU187" s="133" t="s">
        <v>81</v>
      </c>
    </row>
    <row r="188" spans="2:65" s="245" customFormat="1">
      <c r="B188" s="244"/>
      <c r="D188" s="246" t="s">
        <v>178</v>
      </c>
      <c r="E188" s="247" t="s">
        <v>5</v>
      </c>
      <c r="F188" s="248" t="s">
        <v>299</v>
      </c>
      <c r="H188" s="247" t="s">
        <v>5</v>
      </c>
      <c r="L188" s="244"/>
      <c r="M188" s="249"/>
      <c r="N188" s="250"/>
      <c r="O188" s="250"/>
      <c r="P188" s="250"/>
      <c r="Q188" s="250"/>
      <c r="R188" s="250"/>
      <c r="S188" s="250"/>
      <c r="T188" s="251"/>
      <c r="AT188" s="247" t="s">
        <v>178</v>
      </c>
      <c r="AU188" s="247" t="s">
        <v>81</v>
      </c>
      <c r="AV188" s="245" t="s">
        <v>79</v>
      </c>
      <c r="AW188" s="245" t="s">
        <v>35</v>
      </c>
      <c r="AX188" s="245" t="s">
        <v>71</v>
      </c>
      <c r="AY188" s="247" t="s">
        <v>169</v>
      </c>
    </row>
    <row r="189" spans="2:65" s="253" customFormat="1">
      <c r="B189" s="252"/>
      <c r="D189" s="246" t="s">
        <v>178</v>
      </c>
      <c r="E189" s="254" t="s">
        <v>5</v>
      </c>
      <c r="F189" s="255" t="s">
        <v>300</v>
      </c>
      <c r="H189" s="256">
        <v>1571</v>
      </c>
      <c r="L189" s="252"/>
      <c r="M189" s="257"/>
      <c r="N189" s="258"/>
      <c r="O189" s="258"/>
      <c r="P189" s="258"/>
      <c r="Q189" s="258"/>
      <c r="R189" s="258"/>
      <c r="S189" s="258"/>
      <c r="T189" s="259"/>
      <c r="AT189" s="254" t="s">
        <v>178</v>
      </c>
      <c r="AU189" s="254" t="s">
        <v>81</v>
      </c>
      <c r="AV189" s="253" t="s">
        <v>81</v>
      </c>
      <c r="AW189" s="253" t="s">
        <v>35</v>
      </c>
      <c r="AX189" s="253" t="s">
        <v>71</v>
      </c>
      <c r="AY189" s="254" t="s">
        <v>169</v>
      </c>
    </row>
    <row r="190" spans="2:65" s="245" customFormat="1">
      <c r="B190" s="244"/>
      <c r="D190" s="246" t="s">
        <v>178</v>
      </c>
      <c r="E190" s="247" t="s">
        <v>5</v>
      </c>
      <c r="F190" s="248" t="s">
        <v>301</v>
      </c>
      <c r="H190" s="247" t="s">
        <v>5</v>
      </c>
      <c r="L190" s="244"/>
      <c r="M190" s="249"/>
      <c r="N190" s="250"/>
      <c r="O190" s="250"/>
      <c r="P190" s="250"/>
      <c r="Q190" s="250"/>
      <c r="R190" s="250"/>
      <c r="S190" s="250"/>
      <c r="T190" s="251"/>
      <c r="AT190" s="247" t="s">
        <v>178</v>
      </c>
      <c r="AU190" s="247" t="s">
        <v>81</v>
      </c>
      <c r="AV190" s="245" t="s">
        <v>79</v>
      </c>
      <c r="AW190" s="245" t="s">
        <v>35</v>
      </c>
      <c r="AX190" s="245" t="s">
        <v>71</v>
      </c>
      <c r="AY190" s="247" t="s">
        <v>169</v>
      </c>
    </row>
    <row r="191" spans="2:65" s="253" customFormat="1">
      <c r="B191" s="252"/>
      <c r="D191" s="246" t="s">
        <v>178</v>
      </c>
      <c r="E191" s="254" t="s">
        <v>5</v>
      </c>
      <c r="F191" s="255" t="s">
        <v>302</v>
      </c>
      <c r="H191" s="256">
        <v>294</v>
      </c>
      <c r="L191" s="252"/>
      <c r="M191" s="257"/>
      <c r="N191" s="258"/>
      <c r="O191" s="258"/>
      <c r="P191" s="258"/>
      <c r="Q191" s="258"/>
      <c r="R191" s="258"/>
      <c r="S191" s="258"/>
      <c r="T191" s="259"/>
      <c r="AT191" s="254" t="s">
        <v>178</v>
      </c>
      <c r="AU191" s="254" t="s">
        <v>81</v>
      </c>
      <c r="AV191" s="253" t="s">
        <v>81</v>
      </c>
      <c r="AW191" s="253" t="s">
        <v>35</v>
      </c>
      <c r="AX191" s="253" t="s">
        <v>71</v>
      </c>
      <c r="AY191" s="254" t="s">
        <v>169</v>
      </c>
    </row>
    <row r="192" spans="2:65" s="261" customFormat="1">
      <c r="B192" s="260"/>
      <c r="D192" s="246" t="s">
        <v>178</v>
      </c>
      <c r="E192" s="262" t="s">
        <v>5</v>
      </c>
      <c r="F192" s="263" t="s">
        <v>181</v>
      </c>
      <c r="H192" s="264">
        <v>1865</v>
      </c>
      <c r="L192" s="260"/>
      <c r="M192" s="265"/>
      <c r="N192" s="266"/>
      <c r="O192" s="266"/>
      <c r="P192" s="266"/>
      <c r="Q192" s="266"/>
      <c r="R192" s="266"/>
      <c r="S192" s="266"/>
      <c r="T192" s="267"/>
      <c r="AT192" s="262" t="s">
        <v>178</v>
      </c>
      <c r="AU192" s="262" t="s">
        <v>81</v>
      </c>
      <c r="AV192" s="261" t="s">
        <v>176</v>
      </c>
      <c r="AW192" s="261" t="s">
        <v>35</v>
      </c>
      <c r="AX192" s="261" t="s">
        <v>79</v>
      </c>
      <c r="AY192" s="262" t="s">
        <v>169</v>
      </c>
    </row>
    <row r="193" spans="2:65" s="145" customFormat="1" ht="38.25" customHeight="1">
      <c r="B193" s="146"/>
      <c r="C193" s="233" t="s">
        <v>303</v>
      </c>
      <c r="D193" s="233" t="s">
        <v>171</v>
      </c>
      <c r="E193" s="234" t="s">
        <v>304</v>
      </c>
      <c r="F193" s="235" t="s">
        <v>305</v>
      </c>
      <c r="G193" s="236" t="s">
        <v>205</v>
      </c>
      <c r="H193" s="237">
        <v>1865.1</v>
      </c>
      <c r="I193" s="87"/>
      <c r="J193" s="238">
        <f>ROUND(I193*H193,2)</f>
        <v>0</v>
      </c>
      <c r="K193" s="235" t="s">
        <v>175</v>
      </c>
      <c r="L193" s="146"/>
      <c r="M193" s="239" t="s">
        <v>5</v>
      </c>
      <c r="N193" s="240" t="s">
        <v>42</v>
      </c>
      <c r="O193" s="147"/>
      <c r="P193" s="241">
        <f>O193*H193</f>
        <v>0</v>
      </c>
      <c r="Q193" s="241">
        <v>0</v>
      </c>
      <c r="R193" s="241">
        <f>Q193*H193</f>
        <v>0</v>
      </c>
      <c r="S193" s="241">
        <v>0</v>
      </c>
      <c r="T193" s="242">
        <f>S193*H193</f>
        <v>0</v>
      </c>
      <c r="AR193" s="133" t="s">
        <v>176</v>
      </c>
      <c r="AT193" s="133" t="s">
        <v>171</v>
      </c>
      <c r="AU193" s="133" t="s">
        <v>81</v>
      </c>
      <c r="AY193" s="133" t="s">
        <v>169</v>
      </c>
      <c r="BE193" s="243">
        <f>IF(N193="základní",J193,0)</f>
        <v>0</v>
      </c>
      <c r="BF193" s="243">
        <f>IF(N193="snížená",J193,0)</f>
        <v>0</v>
      </c>
      <c r="BG193" s="243">
        <f>IF(N193="zákl. přenesená",J193,0)</f>
        <v>0</v>
      </c>
      <c r="BH193" s="243">
        <f>IF(N193="sníž. přenesená",J193,0)</f>
        <v>0</v>
      </c>
      <c r="BI193" s="243">
        <f>IF(N193="nulová",J193,0)</f>
        <v>0</v>
      </c>
      <c r="BJ193" s="133" t="s">
        <v>79</v>
      </c>
      <c r="BK193" s="243">
        <f>ROUND(I193*H193,2)</f>
        <v>0</v>
      </c>
      <c r="BL193" s="133" t="s">
        <v>176</v>
      </c>
      <c r="BM193" s="133" t="s">
        <v>306</v>
      </c>
    </row>
    <row r="194" spans="2:65" s="145" customFormat="1" ht="189">
      <c r="B194" s="146"/>
      <c r="D194" s="246" t="s">
        <v>207</v>
      </c>
      <c r="F194" s="268" t="s">
        <v>298</v>
      </c>
      <c r="L194" s="146"/>
      <c r="M194" s="269"/>
      <c r="N194" s="147"/>
      <c r="O194" s="147"/>
      <c r="P194" s="147"/>
      <c r="Q194" s="147"/>
      <c r="R194" s="147"/>
      <c r="S194" s="147"/>
      <c r="T194" s="270"/>
      <c r="AT194" s="133" t="s">
        <v>207</v>
      </c>
      <c r="AU194" s="133" t="s">
        <v>81</v>
      </c>
    </row>
    <row r="195" spans="2:65" s="245" customFormat="1">
      <c r="B195" s="244"/>
      <c r="D195" s="246" t="s">
        <v>178</v>
      </c>
      <c r="E195" s="247" t="s">
        <v>5</v>
      </c>
      <c r="F195" s="248" t="s">
        <v>307</v>
      </c>
      <c r="H195" s="247" t="s">
        <v>5</v>
      </c>
      <c r="L195" s="244"/>
      <c r="M195" s="249"/>
      <c r="N195" s="250"/>
      <c r="O195" s="250"/>
      <c r="P195" s="250"/>
      <c r="Q195" s="250"/>
      <c r="R195" s="250"/>
      <c r="S195" s="250"/>
      <c r="T195" s="251"/>
      <c r="AT195" s="247" t="s">
        <v>178</v>
      </c>
      <c r="AU195" s="247" t="s">
        <v>81</v>
      </c>
      <c r="AV195" s="245" t="s">
        <v>79</v>
      </c>
      <c r="AW195" s="245" t="s">
        <v>35</v>
      </c>
      <c r="AX195" s="245" t="s">
        <v>71</v>
      </c>
      <c r="AY195" s="247" t="s">
        <v>169</v>
      </c>
    </row>
    <row r="196" spans="2:65" s="253" customFormat="1">
      <c r="B196" s="252"/>
      <c r="D196" s="246" t="s">
        <v>178</v>
      </c>
      <c r="E196" s="254" t="s">
        <v>5</v>
      </c>
      <c r="F196" s="255" t="s">
        <v>308</v>
      </c>
      <c r="H196" s="256">
        <v>1865.1</v>
      </c>
      <c r="L196" s="252"/>
      <c r="M196" s="257"/>
      <c r="N196" s="258"/>
      <c r="O196" s="258"/>
      <c r="P196" s="258"/>
      <c r="Q196" s="258"/>
      <c r="R196" s="258"/>
      <c r="S196" s="258"/>
      <c r="T196" s="259"/>
      <c r="AT196" s="254" t="s">
        <v>178</v>
      </c>
      <c r="AU196" s="254" t="s">
        <v>81</v>
      </c>
      <c r="AV196" s="253" t="s">
        <v>81</v>
      </c>
      <c r="AW196" s="253" t="s">
        <v>35</v>
      </c>
      <c r="AX196" s="253" t="s">
        <v>71</v>
      </c>
      <c r="AY196" s="254" t="s">
        <v>169</v>
      </c>
    </row>
    <row r="197" spans="2:65" s="261" customFormat="1">
      <c r="B197" s="260"/>
      <c r="D197" s="246" t="s">
        <v>178</v>
      </c>
      <c r="E197" s="262" t="s">
        <v>5</v>
      </c>
      <c r="F197" s="263" t="s">
        <v>181</v>
      </c>
      <c r="H197" s="264">
        <v>1865.1</v>
      </c>
      <c r="L197" s="260"/>
      <c r="M197" s="265"/>
      <c r="N197" s="266"/>
      <c r="O197" s="266"/>
      <c r="P197" s="266"/>
      <c r="Q197" s="266"/>
      <c r="R197" s="266"/>
      <c r="S197" s="266"/>
      <c r="T197" s="267"/>
      <c r="AT197" s="262" t="s">
        <v>178</v>
      </c>
      <c r="AU197" s="262" t="s">
        <v>81</v>
      </c>
      <c r="AV197" s="261" t="s">
        <v>176</v>
      </c>
      <c r="AW197" s="261" t="s">
        <v>35</v>
      </c>
      <c r="AX197" s="261" t="s">
        <v>79</v>
      </c>
      <c r="AY197" s="262" t="s">
        <v>169</v>
      </c>
    </row>
    <row r="198" spans="2:65" s="145" customFormat="1" ht="16.5" customHeight="1">
      <c r="B198" s="146"/>
      <c r="C198" s="233" t="s">
        <v>309</v>
      </c>
      <c r="D198" s="233" t="s">
        <v>171</v>
      </c>
      <c r="E198" s="234" t="s">
        <v>310</v>
      </c>
      <c r="F198" s="235" t="s">
        <v>311</v>
      </c>
      <c r="G198" s="236" t="s">
        <v>205</v>
      </c>
      <c r="H198" s="237">
        <v>1865.1</v>
      </c>
      <c r="I198" s="87"/>
      <c r="J198" s="238">
        <f>ROUND(I198*H198,2)</f>
        <v>0</v>
      </c>
      <c r="K198" s="235" t="s">
        <v>175</v>
      </c>
      <c r="L198" s="146"/>
      <c r="M198" s="239" t="s">
        <v>5</v>
      </c>
      <c r="N198" s="240" t="s">
        <v>42</v>
      </c>
      <c r="O198" s="147"/>
      <c r="P198" s="241">
        <f>O198*H198</f>
        <v>0</v>
      </c>
      <c r="Q198" s="241">
        <v>0</v>
      </c>
      <c r="R198" s="241">
        <f>Q198*H198</f>
        <v>0</v>
      </c>
      <c r="S198" s="241">
        <v>0</v>
      </c>
      <c r="T198" s="242">
        <f>S198*H198</f>
        <v>0</v>
      </c>
      <c r="AR198" s="133" t="s">
        <v>176</v>
      </c>
      <c r="AT198" s="133" t="s">
        <v>171</v>
      </c>
      <c r="AU198" s="133" t="s">
        <v>81</v>
      </c>
      <c r="AY198" s="133" t="s">
        <v>169</v>
      </c>
      <c r="BE198" s="243">
        <f>IF(N198="základní",J198,0)</f>
        <v>0</v>
      </c>
      <c r="BF198" s="243">
        <f>IF(N198="snížená",J198,0)</f>
        <v>0</v>
      </c>
      <c r="BG198" s="243">
        <f>IF(N198="zákl. přenesená",J198,0)</f>
        <v>0</v>
      </c>
      <c r="BH198" s="243">
        <f>IF(N198="sníž. přenesená",J198,0)</f>
        <v>0</v>
      </c>
      <c r="BI198" s="243">
        <f>IF(N198="nulová",J198,0)</f>
        <v>0</v>
      </c>
      <c r="BJ198" s="133" t="s">
        <v>79</v>
      </c>
      <c r="BK198" s="243">
        <f>ROUND(I198*H198,2)</f>
        <v>0</v>
      </c>
      <c r="BL198" s="133" t="s">
        <v>176</v>
      </c>
      <c r="BM198" s="133" t="s">
        <v>312</v>
      </c>
    </row>
    <row r="199" spans="2:65" s="145" customFormat="1" ht="283.5">
      <c r="B199" s="146"/>
      <c r="D199" s="246" t="s">
        <v>207</v>
      </c>
      <c r="F199" s="268" t="s">
        <v>313</v>
      </c>
      <c r="L199" s="146"/>
      <c r="M199" s="269"/>
      <c r="N199" s="147"/>
      <c r="O199" s="147"/>
      <c r="P199" s="147"/>
      <c r="Q199" s="147"/>
      <c r="R199" s="147"/>
      <c r="S199" s="147"/>
      <c r="T199" s="270"/>
      <c r="AT199" s="133" t="s">
        <v>207</v>
      </c>
      <c r="AU199" s="133" t="s">
        <v>81</v>
      </c>
    </row>
    <row r="200" spans="2:65" s="145" customFormat="1" ht="25.5" customHeight="1">
      <c r="B200" s="146"/>
      <c r="C200" s="233" t="s">
        <v>288</v>
      </c>
      <c r="D200" s="233" t="s">
        <v>171</v>
      </c>
      <c r="E200" s="234" t="s">
        <v>314</v>
      </c>
      <c r="F200" s="235" t="s">
        <v>315</v>
      </c>
      <c r="G200" s="236" t="s">
        <v>316</v>
      </c>
      <c r="H200" s="237">
        <v>3916</v>
      </c>
      <c r="I200" s="87"/>
      <c r="J200" s="238">
        <f>ROUND(I200*H200,2)</f>
        <v>0</v>
      </c>
      <c r="K200" s="235" t="s">
        <v>175</v>
      </c>
      <c r="L200" s="146"/>
      <c r="M200" s="239" t="s">
        <v>5</v>
      </c>
      <c r="N200" s="240" t="s">
        <v>42</v>
      </c>
      <c r="O200" s="147"/>
      <c r="P200" s="241">
        <f>O200*H200</f>
        <v>0</v>
      </c>
      <c r="Q200" s="241">
        <v>0</v>
      </c>
      <c r="R200" s="241">
        <f>Q200*H200</f>
        <v>0</v>
      </c>
      <c r="S200" s="241">
        <v>0</v>
      </c>
      <c r="T200" s="242">
        <f>S200*H200</f>
        <v>0</v>
      </c>
      <c r="AR200" s="133" t="s">
        <v>176</v>
      </c>
      <c r="AT200" s="133" t="s">
        <v>171</v>
      </c>
      <c r="AU200" s="133" t="s">
        <v>81</v>
      </c>
      <c r="AY200" s="133" t="s">
        <v>169</v>
      </c>
      <c r="BE200" s="243">
        <f>IF(N200="základní",J200,0)</f>
        <v>0</v>
      </c>
      <c r="BF200" s="243">
        <f>IF(N200="snížená",J200,0)</f>
        <v>0</v>
      </c>
      <c r="BG200" s="243">
        <f>IF(N200="zákl. přenesená",J200,0)</f>
        <v>0</v>
      </c>
      <c r="BH200" s="243">
        <f>IF(N200="sníž. přenesená",J200,0)</f>
        <v>0</v>
      </c>
      <c r="BI200" s="243">
        <f>IF(N200="nulová",J200,0)</f>
        <v>0</v>
      </c>
      <c r="BJ200" s="133" t="s">
        <v>79</v>
      </c>
      <c r="BK200" s="243">
        <f>ROUND(I200*H200,2)</f>
        <v>0</v>
      </c>
      <c r="BL200" s="133" t="s">
        <v>176</v>
      </c>
      <c r="BM200" s="133" t="s">
        <v>317</v>
      </c>
    </row>
    <row r="201" spans="2:65" s="145" customFormat="1" ht="27">
      <c r="B201" s="146"/>
      <c r="D201" s="246" t="s">
        <v>207</v>
      </c>
      <c r="F201" s="268" t="s">
        <v>318</v>
      </c>
      <c r="L201" s="146"/>
      <c r="M201" s="269"/>
      <c r="N201" s="147"/>
      <c r="O201" s="147"/>
      <c r="P201" s="147"/>
      <c r="Q201" s="147"/>
      <c r="R201" s="147"/>
      <c r="S201" s="147"/>
      <c r="T201" s="270"/>
      <c r="AT201" s="133" t="s">
        <v>207</v>
      </c>
      <c r="AU201" s="133" t="s">
        <v>81</v>
      </c>
    </row>
    <row r="202" spans="2:65" s="253" customFormat="1">
      <c r="B202" s="252"/>
      <c r="D202" s="246" t="s">
        <v>178</v>
      </c>
      <c r="F202" s="255" t="s">
        <v>319</v>
      </c>
      <c r="H202" s="256">
        <v>3916</v>
      </c>
      <c r="L202" s="252"/>
      <c r="M202" s="257"/>
      <c r="N202" s="258"/>
      <c r="O202" s="258"/>
      <c r="P202" s="258"/>
      <c r="Q202" s="258"/>
      <c r="R202" s="258"/>
      <c r="S202" s="258"/>
      <c r="T202" s="259"/>
      <c r="AT202" s="254" t="s">
        <v>178</v>
      </c>
      <c r="AU202" s="254" t="s">
        <v>81</v>
      </c>
      <c r="AV202" s="253" t="s">
        <v>81</v>
      </c>
      <c r="AW202" s="253" t="s">
        <v>6</v>
      </c>
      <c r="AX202" s="253" t="s">
        <v>79</v>
      </c>
      <c r="AY202" s="254" t="s">
        <v>169</v>
      </c>
    </row>
    <row r="203" spans="2:65" s="145" customFormat="1" ht="25.5" customHeight="1">
      <c r="B203" s="146"/>
      <c r="C203" s="233" t="s">
        <v>320</v>
      </c>
      <c r="D203" s="233" t="s">
        <v>171</v>
      </c>
      <c r="E203" s="234" t="s">
        <v>321</v>
      </c>
      <c r="F203" s="235" t="s">
        <v>322</v>
      </c>
      <c r="G203" s="236" t="s">
        <v>205</v>
      </c>
      <c r="H203" s="237">
        <v>274</v>
      </c>
      <c r="I203" s="87"/>
      <c r="J203" s="238">
        <f>ROUND(I203*H203,2)</f>
        <v>0</v>
      </c>
      <c r="K203" s="235" t="s">
        <v>175</v>
      </c>
      <c r="L203" s="146"/>
      <c r="M203" s="239" t="s">
        <v>5</v>
      </c>
      <c r="N203" s="240" t="s">
        <v>42</v>
      </c>
      <c r="O203" s="147"/>
      <c r="P203" s="241">
        <f>O203*H203</f>
        <v>0</v>
      </c>
      <c r="Q203" s="241">
        <v>0</v>
      </c>
      <c r="R203" s="241">
        <f>Q203*H203</f>
        <v>0</v>
      </c>
      <c r="S203" s="241">
        <v>0</v>
      </c>
      <c r="T203" s="242">
        <f>S203*H203</f>
        <v>0</v>
      </c>
      <c r="AR203" s="133" t="s">
        <v>176</v>
      </c>
      <c r="AT203" s="133" t="s">
        <v>171</v>
      </c>
      <c r="AU203" s="133" t="s">
        <v>81</v>
      </c>
      <c r="AY203" s="133" t="s">
        <v>169</v>
      </c>
      <c r="BE203" s="243">
        <f>IF(N203="základní",J203,0)</f>
        <v>0</v>
      </c>
      <c r="BF203" s="243">
        <f>IF(N203="snížená",J203,0)</f>
        <v>0</v>
      </c>
      <c r="BG203" s="243">
        <f>IF(N203="zákl. přenesená",J203,0)</f>
        <v>0</v>
      </c>
      <c r="BH203" s="243">
        <f>IF(N203="sníž. přenesená",J203,0)</f>
        <v>0</v>
      </c>
      <c r="BI203" s="243">
        <f>IF(N203="nulová",J203,0)</f>
        <v>0</v>
      </c>
      <c r="BJ203" s="133" t="s">
        <v>79</v>
      </c>
      <c r="BK203" s="243">
        <f>ROUND(I203*H203,2)</f>
        <v>0</v>
      </c>
      <c r="BL203" s="133" t="s">
        <v>176</v>
      </c>
      <c r="BM203" s="133" t="s">
        <v>323</v>
      </c>
    </row>
    <row r="204" spans="2:65" s="145" customFormat="1" ht="409.5">
      <c r="B204" s="146"/>
      <c r="D204" s="246" t="s">
        <v>207</v>
      </c>
      <c r="F204" s="268" t="s">
        <v>324</v>
      </c>
      <c r="L204" s="146"/>
      <c r="M204" s="269"/>
      <c r="N204" s="147"/>
      <c r="O204" s="147"/>
      <c r="P204" s="147"/>
      <c r="Q204" s="147"/>
      <c r="R204" s="147"/>
      <c r="S204" s="147"/>
      <c r="T204" s="270"/>
      <c r="AT204" s="133" t="s">
        <v>207</v>
      </c>
      <c r="AU204" s="133" t="s">
        <v>81</v>
      </c>
    </row>
    <row r="205" spans="2:65" s="245" customFormat="1">
      <c r="B205" s="244"/>
      <c r="D205" s="246" t="s">
        <v>178</v>
      </c>
      <c r="E205" s="247" t="s">
        <v>5</v>
      </c>
      <c r="F205" s="248" t="s">
        <v>325</v>
      </c>
      <c r="H205" s="247" t="s">
        <v>5</v>
      </c>
      <c r="L205" s="244"/>
      <c r="M205" s="249"/>
      <c r="N205" s="250"/>
      <c r="O205" s="250"/>
      <c r="P205" s="250"/>
      <c r="Q205" s="250"/>
      <c r="R205" s="250"/>
      <c r="S205" s="250"/>
      <c r="T205" s="251"/>
      <c r="AT205" s="247" t="s">
        <v>178</v>
      </c>
      <c r="AU205" s="247" t="s">
        <v>81</v>
      </c>
      <c r="AV205" s="245" t="s">
        <v>79</v>
      </c>
      <c r="AW205" s="245" t="s">
        <v>35</v>
      </c>
      <c r="AX205" s="245" t="s">
        <v>71</v>
      </c>
      <c r="AY205" s="247" t="s">
        <v>169</v>
      </c>
    </row>
    <row r="206" spans="2:65" s="253" customFormat="1">
      <c r="B206" s="252"/>
      <c r="D206" s="246" t="s">
        <v>178</v>
      </c>
      <c r="E206" s="254" t="s">
        <v>5</v>
      </c>
      <c r="F206" s="255" t="s">
        <v>326</v>
      </c>
      <c r="H206" s="256">
        <v>274</v>
      </c>
      <c r="L206" s="252"/>
      <c r="M206" s="257"/>
      <c r="N206" s="258"/>
      <c r="O206" s="258"/>
      <c r="P206" s="258"/>
      <c r="Q206" s="258"/>
      <c r="R206" s="258"/>
      <c r="S206" s="258"/>
      <c r="T206" s="259"/>
      <c r="AT206" s="254" t="s">
        <v>178</v>
      </c>
      <c r="AU206" s="254" t="s">
        <v>81</v>
      </c>
      <c r="AV206" s="253" t="s">
        <v>81</v>
      </c>
      <c r="AW206" s="253" t="s">
        <v>35</v>
      </c>
      <c r="AX206" s="253" t="s">
        <v>71</v>
      </c>
      <c r="AY206" s="254" t="s">
        <v>169</v>
      </c>
    </row>
    <row r="207" spans="2:65" s="261" customFormat="1">
      <c r="B207" s="260"/>
      <c r="D207" s="246" t="s">
        <v>178</v>
      </c>
      <c r="E207" s="262" t="s">
        <v>5</v>
      </c>
      <c r="F207" s="263" t="s">
        <v>181</v>
      </c>
      <c r="H207" s="264">
        <v>274</v>
      </c>
      <c r="L207" s="260"/>
      <c r="M207" s="265"/>
      <c r="N207" s="266"/>
      <c r="O207" s="266"/>
      <c r="P207" s="266"/>
      <c r="Q207" s="266"/>
      <c r="R207" s="266"/>
      <c r="S207" s="266"/>
      <c r="T207" s="267"/>
      <c r="AT207" s="262" t="s">
        <v>178</v>
      </c>
      <c r="AU207" s="262" t="s">
        <v>81</v>
      </c>
      <c r="AV207" s="261" t="s">
        <v>176</v>
      </c>
      <c r="AW207" s="261" t="s">
        <v>35</v>
      </c>
      <c r="AX207" s="261" t="s">
        <v>79</v>
      </c>
      <c r="AY207" s="262" t="s">
        <v>169</v>
      </c>
    </row>
    <row r="208" spans="2:65" s="145" customFormat="1" ht="25.5" customHeight="1">
      <c r="B208" s="146"/>
      <c r="C208" s="233" t="s">
        <v>283</v>
      </c>
      <c r="D208" s="233" t="s">
        <v>171</v>
      </c>
      <c r="E208" s="234" t="s">
        <v>327</v>
      </c>
      <c r="F208" s="235" t="s">
        <v>328</v>
      </c>
      <c r="G208" s="236" t="s">
        <v>188</v>
      </c>
      <c r="H208" s="237">
        <v>675.37099999999998</v>
      </c>
      <c r="I208" s="87"/>
      <c r="J208" s="238">
        <f>ROUND(I208*H208,2)</f>
        <v>0</v>
      </c>
      <c r="K208" s="235" t="s">
        <v>175</v>
      </c>
      <c r="L208" s="146"/>
      <c r="M208" s="239" t="s">
        <v>5</v>
      </c>
      <c r="N208" s="240" t="s">
        <v>42</v>
      </c>
      <c r="O208" s="147"/>
      <c r="P208" s="241">
        <f>O208*H208</f>
        <v>0</v>
      </c>
      <c r="Q208" s="241">
        <v>0</v>
      </c>
      <c r="R208" s="241">
        <f>Q208*H208</f>
        <v>0</v>
      </c>
      <c r="S208" s="241">
        <v>0</v>
      </c>
      <c r="T208" s="242">
        <f>S208*H208</f>
        <v>0</v>
      </c>
      <c r="AR208" s="133" t="s">
        <v>176</v>
      </c>
      <c r="AT208" s="133" t="s">
        <v>171</v>
      </c>
      <c r="AU208" s="133" t="s">
        <v>81</v>
      </c>
      <c r="AY208" s="133" t="s">
        <v>169</v>
      </c>
      <c r="BE208" s="243">
        <f>IF(N208="základní",J208,0)</f>
        <v>0</v>
      </c>
      <c r="BF208" s="243">
        <f>IF(N208="snížená",J208,0)</f>
        <v>0</v>
      </c>
      <c r="BG208" s="243">
        <f>IF(N208="zákl. přenesená",J208,0)</f>
        <v>0</v>
      </c>
      <c r="BH208" s="243">
        <f>IF(N208="sníž. přenesená",J208,0)</f>
        <v>0</v>
      </c>
      <c r="BI208" s="243">
        <f>IF(N208="nulová",J208,0)</f>
        <v>0</v>
      </c>
      <c r="BJ208" s="133" t="s">
        <v>79</v>
      </c>
      <c r="BK208" s="243">
        <f>ROUND(I208*H208,2)</f>
        <v>0</v>
      </c>
      <c r="BL208" s="133" t="s">
        <v>176</v>
      </c>
      <c r="BM208" s="133" t="s">
        <v>329</v>
      </c>
    </row>
    <row r="209" spans="2:65" s="145" customFormat="1" ht="162">
      <c r="B209" s="146"/>
      <c r="D209" s="246" t="s">
        <v>207</v>
      </c>
      <c r="F209" s="268" t="s">
        <v>330</v>
      </c>
      <c r="L209" s="146"/>
      <c r="M209" s="269"/>
      <c r="N209" s="147"/>
      <c r="O209" s="147"/>
      <c r="P209" s="147"/>
      <c r="Q209" s="147"/>
      <c r="R209" s="147"/>
      <c r="S209" s="147"/>
      <c r="T209" s="270"/>
      <c r="AT209" s="133" t="s">
        <v>207</v>
      </c>
      <c r="AU209" s="133" t="s">
        <v>81</v>
      </c>
    </row>
    <row r="210" spans="2:65" s="253" customFormat="1">
      <c r="B210" s="252"/>
      <c r="D210" s="246" t="s">
        <v>178</v>
      </c>
      <c r="E210" s="254" t="s">
        <v>5</v>
      </c>
      <c r="F210" s="255" t="s">
        <v>331</v>
      </c>
      <c r="H210" s="256">
        <v>103.001</v>
      </c>
      <c r="L210" s="252"/>
      <c r="M210" s="257"/>
      <c r="N210" s="258"/>
      <c r="O210" s="258"/>
      <c r="P210" s="258"/>
      <c r="Q210" s="258"/>
      <c r="R210" s="258"/>
      <c r="S210" s="258"/>
      <c r="T210" s="259"/>
      <c r="AT210" s="254" t="s">
        <v>178</v>
      </c>
      <c r="AU210" s="254" t="s">
        <v>81</v>
      </c>
      <c r="AV210" s="253" t="s">
        <v>81</v>
      </c>
      <c r="AW210" s="253" t="s">
        <v>35</v>
      </c>
      <c r="AX210" s="253" t="s">
        <v>71</v>
      </c>
      <c r="AY210" s="254" t="s">
        <v>169</v>
      </c>
    </row>
    <row r="211" spans="2:65" s="253" customFormat="1">
      <c r="B211" s="252"/>
      <c r="D211" s="246" t="s">
        <v>178</v>
      </c>
      <c r="E211" s="254" t="s">
        <v>5</v>
      </c>
      <c r="F211" s="255" t="s">
        <v>332</v>
      </c>
      <c r="H211" s="256">
        <v>17.995999999999999</v>
      </c>
      <c r="L211" s="252"/>
      <c r="M211" s="257"/>
      <c r="N211" s="258"/>
      <c r="O211" s="258"/>
      <c r="P211" s="258"/>
      <c r="Q211" s="258"/>
      <c r="R211" s="258"/>
      <c r="S211" s="258"/>
      <c r="T211" s="259"/>
      <c r="AT211" s="254" t="s">
        <v>178</v>
      </c>
      <c r="AU211" s="254" t="s">
        <v>81</v>
      </c>
      <c r="AV211" s="253" t="s">
        <v>81</v>
      </c>
      <c r="AW211" s="253" t="s">
        <v>35</v>
      </c>
      <c r="AX211" s="253" t="s">
        <v>71</v>
      </c>
      <c r="AY211" s="254" t="s">
        <v>169</v>
      </c>
    </row>
    <row r="212" spans="2:65" s="253" customFormat="1">
      <c r="B212" s="252"/>
      <c r="D212" s="246" t="s">
        <v>178</v>
      </c>
      <c r="E212" s="254" t="s">
        <v>5</v>
      </c>
      <c r="F212" s="255" t="s">
        <v>333</v>
      </c>
      <c r="H212" s="256">
        <v>340.61399999999998</v>
      </c>
      <c r="L212" s="252"/>
      <c r="M212" s="257"/>
      <c r="N212" s="258"/>
      <c r="O212" s="258"/>
      <c r="P212" s="258"/>
      <c r="Q212" s="258"/>
      <c r="R212" s="258"/>
      <c r="S212" s="258"/>
      <c r="T212" s="259"/>
      <c r="AT212" s="254" t="s">
        <v>178</v>
      </c>
      <c r="AU212" s="254" t="s">
        <v>81</v>
      </c>
      <c r="AV212" s="253" t="s">
        <v>81</v>
      </c>
      <c r="AW212" s="253" t="s">
        <v>35</v>
      </c>
      <c r="AX212" s="253" t="s">
        <v>71</v>
      </c>
      <c r="AY212" s="254" t="s">
        <v>169</v>
      </c>
    </row>
    <row r="213" spans="2:65" s="253" customFormat="1">
      <c r="B213" s="252"/>
      <c r="D213" s="246" t="s">
        <v>178</v>
      </c>
      <c r="E213" s="254" t="s">
        <v>5</v>
      </c>
      <c r="F213" s="255" t="s">
        <v>334</v>
      </c>
      <c r="H213" s="256">
        <v>20.524000000000001</v>
      </c>
      <c r="L213" s="252"/>
      <c r="M213" s="257"/>
      <c r="N213" s="258"/>
      <c r="O213" s="258"/>
      <c r="P213" s="258"/>
      <c r="Q213" s="258"/>
      <c r="R213" s="258"/>
      <c r="S213" s="258"/>
      <c r="T213" s="259"/>
      <c r="AT213" s="254" t="s">
        <v>178</v>
      </c>
      <c r="AU213" s="254" t="s">
        <v>81</v>
      </c>
      <c r="AV213" s="253" t="s">
        <v>81</v>
      </c>
      <c r="AW213" s="253" t="s">
        <v>35</v>
      </c>
      <c r="AX213" s="253" t="s">
        <v>71</v>
      </c>
      <c r="AY213" s="254" t="s">
        <v>169</v>
      </c>
    </row>
    <row r="214" spans="2:65" s="253" customFormat="1">
      <c r="B214" s="252"/>
      <c r="D214" s="246" t="s">
        <v>178</v>
      </c>
      <c r="E214" s="254" t="s">
        <v>5</v>
      </c>
      <c r="F214" s="255" t="s">
        <v>335</v>
      </c>
      <c r="H214" s="256">
        <v>14.372999999999999</v>
      </c>
      <c r="L214" s="252"/>
      <c r="M214" s="257"/>
      <c r="N214" s="258"/>
      <c r="O214" s="258"/>
      <c r="P214" s="258"/>
      <c r="Q214" s="258"/>
      <c r="R214" s="258"/>
      <c r="S214" s="258"/>
      <c r="T214" s="259"/>
      <c r="AT214" s="254" t="s">
        <v>178</v>
      </c>
      <c r="AU214" s="254" t="s">
        <v>81</v>
      </c>
      <c r="AV214" s="253" t="s">
        <v>81</v>
      </c>
      <c r="AW214" s="253" t="s">
        <v>35</v>
      </c>
      <c r="AX214" s="253" t="s">
        <v>71</v>
      </c>
      <c r="AY214" s="254" t="s">
        <v>169</v>
      </c>
    </row>
    <row r="215" spans="2:65" s="245" customFormat="1">
      <c r="B215" s="244"/>
      <c r="D215" s="246" t="s">
        <v>178</v>
      </c>
      <c r="E215" s="247" t="s">
        <v>5</v>
      </c>
      <c r="F215" s="248" t="s">
        <v>336</v>
      </c>
      <c r="H215" s="247" t="s">
        <v>5</v>
      </c>
      <c r="L215" s="244"/>
      <c r="M215" s="249"/>
      <c r="N215" s="250"/>
      <c r="O215" s="250"/>
      <c r="P215" s="250"/>
      <c r="Q215" s="250"/>
      <c r="R215" s="250"/>
      <c r="S215" s="250"/>
      <c r="T215" s="251"/>
      <c r="AT215" s="247" t="s">
        <v>178</v>
      </c>
      <c r="AU215" s="247" t="s">
        <v>81</v>
      </c>
      <c r="AV215" s="245" t="s">
        <v>79</v>
      </c>
      <c r="AW215" s="245" t="s">
        <v>35</v>
      </c>
      <c r="AX215" s="245" t="s">
        <v>71</v>
      </c>
      <c r="AY215" s="247" t="s">
        <v>169</v>
      </c>
    </row>
    <row r="216" spans="2:65" s="253" customFormat="1">
      <c r="B216" s="252"/>
      <c r="D216" s="246" t="s">
        <v>178</v>
      </c>
      <c r="E216" s="254" t="s">
        <v>5</v>
      </c>
      <c r="F216" s="255" t="s">
        <v>337</v>
      </c>
      <c r="H216" s="256">
        <v>15.175000000000001</v>
      </c>
      <c r="L216" s="252"/>
      <c r="M216" s="257"/>
      <c r="N216" s="258"/>
      <c r="O216" s="258"/>
      <c r="P216" s="258"/>
      <c r="Q216" s="258"/>
      <c r="R216" s="258"/>
      <c r="S216" s="258"/>
      <c r="T216" s="259"/>
      <c r="AT216" s="254" t="s">
        <v>178</v>
      </c>
      <c r="AU216" s="254" t="s">
        <v>81</v>
      </c>
      <c r="AV216" s="253" t="s">
        <v>81</v>
      </c>
      <c r="AW216" s="253" t="s">
        <v>35</v>
      </c>
      <c r="AX216" s="253" t="s">
        <v>71</v>
      </c>
      <c r="AY216" s="254" t="s">
        <v>169</v>
      </c>
    </row>
    <row r="217" spans="2:65" s="253" customFormat="1">
      <c r="B217" s="252"/>
      <c r="D217" s="246" t="s">
        <v>178</v>
      </c>
      <c r="E217" s="254" t="s">
        <v>5</v>
      </c>
      <c r="F217" s="255" t="s">
        <v>338</v>
      </c>
      <c r="H217" s="256">
        <v>51.688000000000002</v>
      </c>
      <c r="L217" s="252"/>
      <c r="M217" s="257"/>
      <c r="N217" s="258"/>
      <c r="O217" s="258"/>
      <c r="P217" s="258"/>
      <c r="Q217" s="258"/>
      <c r="R217" s="258"/>
      <c r="S217" s="258"/>
      <c r="T217" s="259"/>
      <c r="AT217" s="254" t="s">
        <v>178</v>
      </c>
      <c r="AU217" s="254" t="s">
        <v>81</v>
      </c>
      <c r="AV217" s="253" t="s">
        <v>81</v>
      </c>
      <c r="AW217" s="253" t="s">
        <v>35</v>
      </c>
      <c r="AX217" s="253" t="s">
        <v>71</v>
      </c>
      <c r="AY217" s="254" t="s">
        <v>169</v>
      </c>
    </row>
    <row r="218" spans="2:65" s="245" customFormat="1">
      <c r="B218" s="244"/>
      <c r="D218" s="246" t="s">
        <v>178</v>
      </c>
      <c r="E218" s="247" t="s">
        <v>5</v>
      </c>
      <c r="F218" s="248" t="s">
        <v>339</v>
      </c>
      <c r="H218" s="247" t="s">
        <v>5</v>
      </c>
      <c r="L218" s="244"/>
      <c r="M218" s="249"/>
      <c r="N218" s="250"/>
      <c r="O218" s="250"/>
      <c r="P218" s="250"/>
      <c r="Q218" s="250"/>
      <c r="R218" s="250"/>
      <c r="S218" s="250"/>
      <c r="T218" s="251"/>
      <c r="AT218" s="247" t="s">
        <v>178</v>
      </c>
      <c r="AU218" s="247" t="s">
        <v>81</v>
      </c>
      <c r="AV218" s="245" t="s">
        <v>79</v>
      </c>
      <c r="AW218" s="245" t="s">
        <v>35</v>
      </c>
      <c r="AX218" s="245" t="s">
        <v>71</v>
      </c>
      <c r="AY218" s="247" t="s">
        <v>169</v>
      </c>
    </row>
    <row r="219" spans="2:65" s="253" customFormat="1">
      <c r="B219" s="252"/>
      <c r="D219" s="246" t="s">
        <v>178</v>
      </c>
      <c r="E219" s="254" t="s">
        <v>5</v>
      </c>
      <c r="F219" s="255" t="s">
        <v>340</v>
      </c>
      <c r="H219" s="256">
        <v>72</v>
      </c>
      <c r="L219" s="252"/>
      <c r="M219" s="257"/>
      <c r="N219" s="258"/>
      <c r="O219" s="258"/>
      <c r="P219" s="258"/>
      <c r="Q219" s="258"/>
      <c r="R219" s="258"/>
      <c r="S219" s="258"/>
      <c r="T219" s="259"/>
      <c r="AT219" s="254" t="s">
        <v>178</v>
      </c>
      <c r="AU219" s="254" t="s">
        <v>81</v>
      </c>
      <c r="AV219" s="253" t="s">
        <v>81</v>
      </c>
      <c r="AW219" s="253" t="s">
        <v>35</v>
      </c>
      <c r="AX219" s="253" t="s">
        <v>71</v>
      </c>
      <c r="AY219" s="254" t="s">
        <v>169</v>
      </c>
    </row>
    <row r="220" spans="2:65" s="245" customFormat="1">
      <c r="B220" s="244"/>
      <c r="D220" s="246" t="s">
        <v>178</v>
      </c>
      <c r="E220" s="247" t="s">
        <v>5</v>
      </c>
      <c r="F220" s="248" t="s">
        <v>341</v>
      </c>
      <c r="H220" s="247" t="s">
        <v>5</v>
      </c>
      <c r="L220" s="244"/>
      <c r="M220" s="249"/>
      <c r="N220" s="250"/>
      <c r="O220" s="250"/>
      <c r="P220" s="250"/>
      <c r="Q220" s="250"/>
      <c r="R220" s="250"/>
      <c r="S220" s="250"/>
      <c r="T220" s="251"/>
      <c r="AT220" s="247" t="s">
        <v>178</v>
      </c>
      <c r="AU220" s="247" t="s">
        <v>81</v>
      </c>
      <c r="AV220" s="245" t="s">
        <v>79</v>
      </c>
      <c r="AW220" s="245" t="s">
        <v>35</v>
      </c>
      <c r="AX220" s="245" t="s">
        <v>71</v>
      </c>
      <c r="AY220" s="247" t="s">
        <v>169</v>
      </c>
    </row>
    <row r="221" spans="2:65" s="253" customFormat="1">
      <c r="B221" s="252"/>
      <c r="D221" s="246" t="s">
        <v>178</v>
      </c>
      <c r="E221" s="254" t="s">
        <v>5</v>
      </c>
      <c r="F221" s="255" t="s">
        <v>342</v>
      </c>
      <c r="H221" s="256">
        <v>40</v>
      </c>
      <c r="L221" s="252"/>
      <c r="M221" s="257"/>
      <c r="N221" s="258"/>
      <c r="O221" s="258"/>
      <c r="P221" s="258"/>
      <c r="Q221" s="258"/>
      <c r="R221" s="258"/>
      <c r="S221" s="258"/>
      <c r="T221" s="259"/>
      <c r="AT221" s="254" t="s">
        <v>178</v>
      </c>
      <c r="AU221" s="254" t="s">
        <v>81</v>
      </c>
      <c r="AV221" s="253" t="s">
        <v>81</v>
      </c>
      <c r="AW221" s="253" t="s">
        <v>35</v>
      </c>
      <c r="AX221" s="253" t="s">
        <v>71</v>
      </c>
      <c r="AY221" s="254" t="s">
        <v>169</v>
      </c>
    </row>
    <row r="222" spans="2:65" s="261" customFormat="1">
      <c r="B222" s="260"/>
      <c r="D222" s="246" t="s">
        <v>178</v>
      </c>
      <c r="E222" s="262" t="s">
        <v>5</v>
      </c>
      <c r="F222" s="263" t="s">
        <v>181</v>
      </c>
      <c r="H222" s="264">
        <v>675.37099999999998</v>
      </c>
      <c r="L222" s="260"/>
      <c r="M222" s="265"/>
      <c r="N222" s="266"/>
      <c r="O222" s="266"/>
      <c r="P222" s="266"/>
      <c r="Q222" s="266"/>
      <c r="R222" s="266"/>
      <c r="S222" s="266"/>
      <c r="T222" s="267"/>
      <c r="AT222" s="262" t="s">
        <v>178</v>
      </c>
      <c r="AU222" s="262" t="s">
        <v>81</v>
      </c>
      <c r="AV222" s="261" t="s">
        <v>176</v>
      </c>
      <c r="AW222" s="261" t="s">
        <v>35</v>
      </c>
      <c r="AX222" s="261" t="s">
        <v>79</v>
      </c>
      <c r="AY222" s="262" t="s">
        <v>169</v>
      </c>
    </row>
    <row r="223" spans="2:65" s="145" customFormat="1" ht="25.5" customHeight="1">
      <c r="B223" s="146"/>
      <c r="C223" s="233" t="s">
        <v>343</v>
      </c>
      <c r="D223" s="233" t="s">
        <v>171</v>
      </c>
      <c r="E223" s="234" t="s">
        <v>344</v>
      </c>
      <c r="F223" s="235" t="s">
        <v>345</v>
      </c>
      <c r="G223" s="236" t="s">
        <v>188</v>
      </c>
      <c r="H223" s="237">
        <v>200</v>
      </c>
      <c r="I223" s="87"/>
      <c r="J223" s="238">
        <f>ROUND(I223*H223,2)</f>
        <v>0</v>
      </c>
      <c r="K223" s="235" t="s">
        <v>175</v>
      </c>
      <c r="L223" s="146"/>
      <c r="M223" s="239" t="s">
        <v>5</v>
      </c>
      <c r="N223" s="240" t="s">
        <v>42</v>
      </c>
      <c r="O223" s="147"/>
      <c r="P223" s="241">
        <f>O223*H223</f>
        <v>0</v>
      </c>
      <c r="Q223" s="241">
        <v>0</v>
      </c>
      <c r="R223" s="241">
        <f>Q223*H223</f>
        <v>0</v>
      </c>
      <c r="S223" s="241">
        <v>0</v>
      </c>
      <c r="T223" s="242">
        <f>S223*H223</f>
        <v>0</v>
      </c>
      <c r="AR223" s="133" t="s">
        <v>176</v>
      </c>
      <c r="AT223" s="133" t="s">
        <v>171</v>
      </c>
      <c r="AU223" s="133" t="s">
        <v>81</v>
      </c>
      <c r="AY223" s="133" t="s">
        <v>169</v>
      </c>
      <c r="BE223" s="243">
        <f>IF(N223="základní",J223,0)</f>
        <v>0</v>
      </c>
      <c r="BF223" s="243">
        <f>IF(N223="snížená",J223,0)</f>
        <v>0</v>
      </c>
      <c r="BG223" s="243">
        <f>IF(N223="zákl. přenesená",J223,0)</f>
        <v>0</v>
      </c>
      <c r="BH223" s="243">
        <f>IF(N223="sníž. přenesená",J223,0)</f>
        <v>0</v>
      </c>
      <c r="BI223" s="243">
        <f>IF(N223="nulová",J223,0)</f>
        <v>0</v>
      </c>
      <c r="BJ223" s="133" t="s">
        <v>79</v>
      </c>
      <c r="BK223" s="243">
        <f>ROUND(I223*H223,2)</f>
        <v>0</v>
      </c>
      <c r="BL223" s="133" t="s">
        <v>176</v>
      </c>
      <c r="BM223" s="133" t="s">
        <v>346</v>
      </c>
    </row>
    <row r="224" spans="2:65" s="145" customFormat="1" ht="121.5">
      <c r="B224" s="146"/>
      <c r="D224" s="246" t="s">
        <v>207</v>
      </c>
      <c r="F224" s="268" t="s">
        <v>347</v>
      </c>
      <c r="L224" s="146"/>
      <c r="M224" s="269"/>
      <c r="N224" s="147"/>
      <c r="O224" s="147"/>
      <c r="P224" s="147"/>
      <c r="Q224" s="147"/>
      <c r="R224" s="147"/>
      <c r="S224" s="147"/>
      <c r="T224" s="270"/>
      <c r="AT224" s="133" t="s">
        <v>207</v>
      </c>
      <c r="AU224" s="133" t="s">
        <v>81</v>
      </c>
    </row>
    <row r="225" spans="2:65" s="253" customFormat="1">
      <c r="B225" s="252"/>
      <c r="D225" s="246" t="s">
        <v>178</v>
      </c>
      <c r="E225" s="254" t="s">
        <v>5</v>
      </c>
      <c r="F225" s="255" t="s">
        <v>348</v>
      </c>
      <c r="H225" s="256">
        <v>120</v>
      </c>
      <c r="L225" s="252"/>
      <c r="M225" s="257"/>
      <c r="N225" s="258"/>
      <c r="O225" s="258"/>
      <c r="P225" s="258"/>
      <c r="Q225" s="258"/>
      <c r="R225" s="258"/>
      <c r="S225" s="258"/>
      <c r="T225" s="259"/>
      <c r="AT225" s="254" t="s">
        <v>178</v>
      </c>
      <c r="AU225" s="254" t="s">
        <v>81</v>
      </c>
      <c r="AV225" s="253" t="s">
        <v>81</v>
      </c>
      <c r="AW225" s="253" t="s">
        <v>35</v>
      </c>
      <c r="AX225" s="253" t="s">
        <v>71</v>
      </c>
      <c r="AY225" s="254" t="s">
        <v>169</v>
      </c>
    </row>
    <row r="226" spans="2:65" s="253" customFormat="1">
      <c r="B226" s="252"/>
      <c r="D226" s="246" t="s">
        <v>178</v>
      </c>
      <c r="E226" s="254" t="s">
        <v>5</v>
      </c>
      <c r="F226" s="255" t="s">
        <v>349</v>
      </c>
      <c r="H226" s="256">
        <v>80</v>
      </c>
      <c r="L226" s="252"/>
      <c r="M226" s="257"/>
      <c r="N226" s="258"/>
      <c r="O226" s="258"/>
      <c r="P226" s="258"/>
      <c r="Q226" s="258"/>
      <c r="R226" s="258"/>
      <c r="S226" s="258"/>
      <c r="T226" s="259"/>
      <c r="AT226" s="254" t="s">
        <v>178</v>
      </c>
      <c r="AU226" s="254" t="s">
        <v>81</v>
      </c>
      <c r="AV226" s="253" t="s">
        <v>81</v>
      </c>
      <c r="AW226" s="253" t="s">
        <v>35</v>
      </c>
      <c r="AX226" s="253" t="s">
        <v>71</v>
      </c>
      <c r="AY226" s="254" t="s">
        <v>169</v>
      </c>
    </row>
    <row r="227" spans="2:65" s="261" customFormat="1">
      <c r="B227" s="260"/>
      <c r="D227" s="246" t="s">
        <v>178</v>
      </c>
      <c r="E227" s="262" t="s">
        <v>5</v>
      </c>
      <c r="F227" s="263" t="s">
        <v>181</v>
      </c>
      <c r="H227" s="264">
        <v>200</v>
      </c>
      <c r="L227" s="260"/>
      <c r="M227" s="265"/>
      <c r="N227" s="266"/>
      <c r="O227" s="266"/>
      <c r="P227" s="266"/>
      <c r="Q227" s="266"/>
      <c r="R227" s="266"/>
      <c r="S227" s="266"/>
      <c r="T227" s="267"/>
      <c r="AT227" s="262" t="s">
        <v>178</v>
      </c>
      <c r="AU227" s="262" t="s">
        <v>81</v>
      </c>
      <c r="AV227" s="261" t="s">
        <v>176</v>
      </c>
      <c r="AW227" s="261" t="s">
        <v>35</v>
      </c>
      <c r="AX227" s="261" t="s">
        <v>79</v>
      </c>
      <c r="AY227" s="262" t="s">
        <v>169</v>
      </c>
    </row>
    <row r="228" spans="2:65" s="221" customFormat="1" ht="29.85" customHeight="1">
      <c r="B228" s="220"/>
      <c r="D228" s="222" t="s">
        <v>70</v>
      </c>
      <c r="E228" s="231" t="s">
        <v>81</v>
      </c>
      <c r="F228" s="231" t="s">
        <v>350</v>
      </c>
      <c r="J228" s="232">
        <f>BK228</f>
        <v>0</v>
      </c>
      <c r="L228" s="220"/>
      <c r="M228" s="225"/>
      <c r="N228" s="226"/>
      <c r="O228" s="226"/>
      <c r="P228" s="227">
        <f>SUM(P229:P401)</f>
        <v>0</v>
      </c>
      <c r="Q228" s="226"/>
      <c r="R228" s="227">
        <f>SUM(R229:R401)</f>
        <v>1509.6412087900001</v>
      </c>
      <c r="S228" s="226"/>
      <c r="T228" s="228">
        <f>SUM(T229:T401)</f>
        <v>0</v>
      </c>
      <c r="AR228" s="222" t="s">
        <v>79</v>
      </c>
      <c r="AT228" s="229" t="s">
        <v>70</v>
      </c>
      <c r="AU228" s="229" t="s">
        <v>79</v>
      </c>
      <c r="AY228" s="222" t="s">
        <v>169</v>
      </c>
      <c r="BK228" s="230">
        <f>SUM(BK229:BK401)</f>
        <v>0</v>
      </c>
    </row>
    <row r="229" spans="2:65" s="145" customFormat="1" ht="25.5" customHeight="1">
      <c r="B229" s="146"/>
      <c r="C229" s="233" t="s">
        <v>351</v>
      </c>
      <c r="D229" s="233" t="s">
        <v>171</v>
      </c>
      <c r="E229" s="234" t="s">
        <v>352</v>
      </c>
      <c r="F229" s="235" t="s">
        <v>353</v>
      </c>
      <c r="G229" s="236" t="s">
        <v>199</v>
      </c>
      <c r="H229" s="237">
        <v>73.5</v>
      </c>
      <c r="I229" s="87"/>
      <c r="J229" s="238">
        <f>ROUND(I229*H229,2)</f>
        <v>0</v>
      </c>
      <c r="K229" s="235" t="s">
        <v>175</v>
      </c>
      <c r="L229" s="146"/>
      <c r="M229" s="239" t="s">
        <v>5</v>
      </c>
      <c r="N229" s="240" t="s">
        <v>42</v>
      </c>
      <c r="O229" s="147"/>
      <c r="P229" s="241">
        <f>O229*H229</f>
        <v>0</v>
      </c>
      <c r="Q229" s="241">
        <v>3.0000000000000001E-5</v>
      </c>
      <c r="R229" s="241">
        <f>Q229*H229</f>
        <v>2.2049999999999999E-3</v>
      </c>
      <c r="S229" s="241">
        <v>0</v>
      </c>
      <c r="T229" s="242">
        <f>S229*H229</f>
        <v>0</v>
      </c>
      <c r="AR229" s="133" t="s">
        <v>176</v>
      </c>
      <c r="AT229" s="133" t="s">
        <v>171</v>
      </c>
      <c r="AU229" s="133" t="s">
        <v>81</v>
      </c>
      <c r="AY229" s="133" t="s">
        <v>169</v>
      </c>
      <c r="BE229" s="243">
        <f>IF(N229="základní",J229,0)</f>
        <v>0</v>
      </c>
      <c r="BF229" s="243">
        <f>IF(N229="snížená",J229,0)</f>
        <v>0</v>
      </c>
      <c r="BG229" s="243">
        <f>IF(N229="zákl. přenesená",J229,0)</f>
        <v>0</v>
      </c>
      <c r="BH229" s="243">
        <f>IF(N229="sníž. přenesená",J229,0)</f>
        <v>0</v>
      </c>
      <c r="BI229" s="243">
        <f>IF(N229="nulová",J229,0)</f>
        <v>0</v>
      </c>
      <c r="BJ229" s="133" t="s">
        <v>79</v>
      </c>
      <c r="BK229" s="243">
        <f>ROUND(I229*H229,2)</f>
        <v>0</v>
      </c>
      <c r="BL229" s="133" t="s">
        <v>176</v>
      </c>
      <c r="BM229" s="133" t="s">
        <v>354</v>
      </c>
    </row>
    <row r="230" spans="2:65" s="245" customFormat="1">
      <c r="B230" s="244"/>
      <c r="D230" s="246" t="s">
        <v>178</v>
      </c>
      <c r="E230" s="247" t="s">
        <v>5</v>
      </c>
      <c r="F230" s="248" t="s">
        <v>355</v>
      </c>
      <c r="H230" s="247" t="s">
        <v>5</v>
      </c>
      <c r="L230" s="244"/>
      <c r="M230" s="249"/>
      <c r="N230" s="250"/>
      <c r="O230" s="250"/>
      <c r="P230" s="250"/>
      <c r="Q230" s="250"/>
      <c r="R230" s="250"/>
      <c r="S230" s="250"/>
      <c r="T230" s="251"/>
      <c r="AT230" s="247" t="s">
        <v>178</v>
      </c>
      <c r="AU230" s="247" t="s">
        <v>81</v>
      </c>
      <c r="AV230" s="245" t="s">
        <v>79</v>
      </c>
      <c r="AW230" s="245" t="s">
        <v>35</v>
      </c>
      <c r="AX230" s="245" t="s">
        <v>71</v>
      </c>
      <c r="AY230" s="247" t="s">
        <v>169</v>
      </c>
    </row>
    <row r="231" spans="2:65" s="253" customFormat="1">
      <c r="B231" s="252"/>
      <c r="D231" s="246" t="s">
        <v>178</v>
      </c>
      <c r="E231" s="254" t="s">
        <v>5</v>
      </c>
      <c r="F231" s="255" t="s">
        <v>356</v>
      </c>
      <c r="H231" s="256">
        <v>4.5</v>
      </c>
      <c r="L231" s="252"/>
      <c r="M231" s="257"/>
      <c r="N231" s="258"/>
      <c r="O231" s="258"/>
      <c r="P231" s="258"/>
      <c r="Q231" s="258"/>
      <c r="R231" s="258"/>
      <c r="S231" s="258"/>
      <c r="T231" s="259"/>
      <c r="AT231" s="254" t="s">
        <v>178</v>
      </c>
      <c r="AU231" s="254" t="s">
        <v>81</v>
      </c>
      <c r="AV231" s="253" t="s">
        <v>81</v>
      </c>
      <c r="AW231" s="253" t="s">
        <v>35</v>
      </c>
      <c r="AX231" s="253" t="s">
        <v>71</v>
      </c>
      <c r="AY231" s="254" t="s">
        <v>169</v>
      </c>
    </row>
    <row r="232" spans="2:65" s="253" customFormat="1">
      <c r="B232" s="252"/>
      <c r="D232" s="246" t="s">
        <v>178</v>
      </c>
      <c r="E232" s="254" t="s">
        <v>5</v>
      </c>
      <c r="F232" s="255" t="s">
        <v>357</v>
      </c>
      <c r="H232" s="256">
        <v>4</v>
      </c>
      <c r="L232" s="252"/>
      <c r="M232" s="257"/>
      <c r="N232" s="258"/>
      <c r="O232" s="258"/>
      <c r="P232" s="258"/>
      <c r="Q232" s="258"/>
      <c r="R232" s="258"/>
      <c r="S232" s="258"/>
      <c r="T232" s="259"/>
      <c r="AT232" s="254" t="s">
        <v>178</v>
      </c>
      <c r="AU232" s="254" t="s">
        <v>81</v>
      </c>
      <c r="AV232" s="253" t="s">
        <v>81</v>
      </c>
      <c r="AW232" s="253" t="s">
        <v>35</v>
      </c>
      <c r="AX232" s="253" t="s">
        <v>71</v>
      </c>
      <c r="AY232" s="254" t="s">
        <v>169</v>
      </c>
    </row>
    <row r="233" spans="2:65" s="253" customFormat="1">
      <c r="B233" s="252"/>
      <c r="D233" s="246" t="s">
        <v>178</v>
      </c>
      <c r="E233" s="254" t="s">
        <v>5</v>
      </c>
      <c r="F233" s="255" t="s">
        <v>358</v>
      </c>
      <c r="H233" s="256">
        <v>2</v>
      </c>
      <c r="L233" s="252"/>
      <c r="M233" s="257"/>
      <c r="N233" s="258"/>
      <c r="O233" s="258"/>
      <c r="P233" s="258"/>
      <c r="Q233" s="258"/>
      <c r="R233" s="258"/>
      <c r="S233" s="258"/>
      <c r="T233" s="259"/>
      <c r="AT233" s="254" t="s">
        <v>178</v>
      </c>
      <c r="AU233" s="254" t="s">
        <v>81</v>
      </c>
      <c r="AV233" s="253" t="s">
        <v>81</v>
      </c>
      <c r="AW233" s="253" t="s">
        <v>35</v>
      </c>
      <c r="AX233" s="253" t="s">
        <v>71</v>
      </c>
      <c r="AY233" s="254" t="s">
        <v>169</v>
      </c>
    </row>
    <row r="234" spans="2:65" s="245" customFormat="1">
      <c r="B234" s="244"/>
      <c r="D234" s="246" t="s">
        <v>178</v>
      </c>
      <c r="E234" s="247" t="s">
        <v>5</v>
      </c>
      <c r="F234" s="248" t="s">
        <v>359</v>
      </c>
      <c r="H234" s="247" t="s">
        <v>5</v>
      </c>
      <c r="L234" s="244"/>
      <c r="M234" s="249"/>
      <c r="N234" s="250"/>
      <c r="O234" s="250"/>
      <c r="P234" s="250"/>
      <c r="Q234" s="250"/>
      <c r="R234" s="250"/>
      <c r="S234" s="250"/>
      <c r="T234" s="251"/>
      <c r="AT234" s="247" t="s">
        <v>178</v>
      </c>
      <c r="AU234" s="247" t="s">
        <v>81</v>
      </c>
      <c r="AV234" s="245" t="s">
        <v>79</v>
      </c>
      <c r="AW234" s="245" t="s">
        <v>35</v>
      </c>
      <c r="AX234" s="245" t="s">
        <v>71</v>
      </c>
      <c r="AY234" s="247" t="s">
        <v>169</v>
      </c>
    </row>
    <row r="235" spans="2:65" s="253" customFormat="1">
      <c r="B235" s="252"/>
      <c r="D235" s="246" t="s">
        <v>178</v>
      </c>
      <c r="E235" s="254" t="s">
        <v>5</v>
      </c>
      <c r="F235" s="255" t="s">
        <v>360</v>
      </c>
      <c r="H235" s="256">
        <v>7</v>
      </c>
      <c r="L235" s="252"/>
      <c r="M235" s="257"/>
      <c r="N235" s="258"/>
      <c r="O235" s="258"/>
      <c r="P235" s="258"/>
      <c r="Q235" s="258"/>
      <c r="R235" s="258"/>
      <c r="S235" s="258"/>
      <c r="T235" s="259"/>
      <c r="AT235" s="254" t="s">
        <v>178</v>
      </c>
      <c r="AU235" s="254" t="s">
        <v>81</v>
      </c>
      <c r="AV235" s="253" t="s">
        <v>81</v>
      </c>
      <c r="AW235" s="253" t="s">
        <v>35</v>
      </c>
      <c r="AX235" s="253" t="s">
        <v>71</v>
      </c>
      <c r="AY235" s="254" t="s">
        <v>169</v>
      </c>
    </row>
    <row r="236" spans="2:65" s="253" customFormat="1">
      <c r="B236" s="252"/>
      <c r="D236" s="246" t="s">
        <v>178</v>
      </c>
      <c r="E236" s="254" t="s">
        <v>5</v>
      </c>
      <c r="F236" s="255" t="s">
        <v>361</v>
      </c>
      <c r="H236" s="256">
        <v>5</v>
      </c>
      <c r="L236" s="252"/>
      <c r="M236" s="257"/>
      <c r="N236" s="258"/>
      <c r="O236" s="258"/>
      <c r="P236" s="258"/>
      <c r="Q236" s="258"/>
      <c r="R236" s="258"/>
      <c r="S236" s="258"/>
      <c r="T236" s="259"/>
      <c r="AT236" s="254" t="s">
        <v>178</v>
      </c>
      <c r="AU236" s="254" t="s">
        <v>81</v>
      </c>
      <c r="AV236" s="253" t="s">
        <v>81</v>
      </c>
      <c r="AW236" s="253" t="s">
        <v>35</v>
      </c>
      <c r="AX236" s="253" t="s">
        <v>71</v>
      </c>
      <c r="AY236" s="254" t="s">
        <v>169</v>
      </c>
    </row>
    <row r="237" spans="2:65" s="253" customFormat="1">
      <c r="B237" s="252"/>
      <c r="D237" s="246" t="s">
        <v>178</v>
      </c>
      <c r="E237" s="254" t="s">
        <v>5</v>
      </c>
      <c r="F237" s="255" t="s">
        <v>362</v>
      </c>
      <c r="H237" s="256">
        <v>6</v>
      </c>
      <c r="L237" s="252"/>
      <c r="M237" s="257"/>
      <c r="N237" s="258"/>
      <c r="O237" s="258"/>
      <c r="P237" s="258"/>
      <c r="Q237" s="258"/>
      <c r="R237" s="258"/>
      <c r="S237" s="258"/>
      <c r="T237" s="259"/>
      <c r="AT237" s="254" t="s">
        <v>178</v>
      </c>
      <c r="AU237" s="254" t="s">
        <v>81</v>
      </c>
      <c r="AV237" s="253" t="s">
        <v>81</v>
      </c>
      <c r="AW237" s="253" t="s">
        <v>35</v>
      </c>
      <c r="AX237" s="253" t="s">
        <v>71</v>
      </c>
      <c r="AY237" s="254" t="s">
        <v>169</v>
      </c>
    </row>
    <row r="238" spans="2:65" s="253" customFormat="1">
      <c r="B238" s="252"/>
      <c r="D238" s="246" t="s">
        <v>178</v>
      </c>
      <c r="E238" s="254" t="s">
        <v>5</v>
      </c>
      <c r="F238" s="255" t="s">
        <v>363</v>
      </c>
      <c r="H238" s="256">
        <v>5</v>
      </c>
      <c r="L238" s="252"/>
      <c r="M238" s="257"/>
      <c r="N238" s="258"/>
      <c r="O238" s="258"/>
      <c r="P238" s="258"/>
      <c r="Q238" s="258"/>
      <c r="R238" s="258"/>
      <c r="S238" s="258"/>
      <c r="T238" s="259"/>
      <c r="AT238" s="254" t="s">
        <v>178</v>
      </c>
      <c r="AU238" s="254" t="s">
        <v>81</v>
      </c>
      <c r="AV238" s="253" t="s">
        <v>81</v>
      </c>
      <c r="AW238" s="253" t="s">
        <v>35</v>
      </c>
      <c r="AX238" s="253" t="s">
        <v>71</v>
      </c>
      <c r="AY238" s="254" t="s">
        <v>169</v>
      </c>
    </row>
    <row r="239" spans="2:65" s="253" customFormat="1">
      <c r="B239" s="252"/>
      <c r="D239" s="246" t="s">
        <v>178</v>
      </c>
      <c r="E239" s="254" t="s">
        <v>5</v>
      </c>
      <c r="F239" s="255" t="s">
        <v>364</v>
      </c>
      <c r="H239" s="256">
        <v>5</v>
      </c>
      <c r="L239" s="252"/>
      <c r="M239" s="257"/>
      <c r="N239" s="258"/>
      <c r="O239" s="258"/>
      <c r="P239" s="258"/>
      <c r="Q239" s="258"/>
      <c r="R239" s="258"/>
      <c r="S239" s="258"/>
      <c r="T239" s="259"/>
      <c r="AT239" s="254" t="s">
        <v>178</v>
      </c>
      <c r="AU239" s="254" t="s">
        <v>81</v>
      </c>
      <c r="AV239" s="253" t="s">
        <v>81</v>
      </c>
      <c r="AW239" s="253" t="s">
        <v>35</v>
      </c>
      <c r="AX239" s="253" t="s">
        <v>71</v>
      </c>
      <c r="AY239" s="254" t="s">
        <v>169</v>
      </c>
    </row>
    <row r="240" spans="2:65" s="253" customFormat="1">
      <c r="B240" s="252"/>
      <c r="D240" s="246" t="s">
        <v>178</v>
      </c>
      <c r="E240" s="254" t="s">
        <v>5</v>
      </c>
      <c r="F240" s="255" t="s">
        <v>365</v>
      </c>
      <c r="H240" s="256">
        <v>8</v>
      </c>
      <c r="L240" s="252"/>
      <c r="M240" s="257"/>
      <c r="N240" s="258"/>
      <c r="O240" s="258"/>
      <c r="P240" s="258"/>
      <c r="Q240" s="258"/>
      <c r="R240" s="258"/>
      <c r="S240" s="258"/>
      <c r="T240" s="259"/>
      <c r="AT240" s="254" t="s">
        <v>178</v>
      </c>
      <c r="AU240" s="254" t="s">
        <v>81</v>
      </c>
      <c r="AV240" s="253" t="s">
        <v>81</v>
      </c>
      <c r="AW240" s="253" t="s">
        <v>35</v>
      </c>
      <c r="AX240" s="253" t="s">
        <v>71</v>
      </c>
      <c r="AY240" s="254" t="s">
        <v>169</v>
      </c>
    </row>
    <row r="241" spans="2:65" s="253" customFormat="1">
      <c r="B241" s="252"/>
      <c r="D241" s="246" t="s">
        <v>178</v>
      </c>
      <c r="E241" s="254" t="s">
        <v>5</v>
      </c>
      <c r="F241" s="255" t="s">
        <v>366</v>
      </c>
      <c r="H241" s="256">
        <v>5</v>
      </c>
      <c r="L241" s="252"/>
      <c r="M241" s="257"/>
      <c r="N241" s="258"/>
      <c r="O241" s="258"/>
      <c r="P241" s="258"/>
      <c r="Q241" s="258"/>
      <c r="R241" s="258"/>
      <c r="S241" s="258"/>
      <c r="T241" s="259"/>
      <c r="AT241" s="254" t="s">
        <v>178</v>
      </c>
      <c r="AU241" s="254" t="s">
        <v>81</v>
      </c>
      <c r="AV241" s="253" t="s">
        <v>81</v>
      </c>
      <c r="AW241" s="253" t="s">
        <v>35</v>
      </c>
      <c r="AX241" s="253" t="s">
        <v>71</v>
      </c>
      <c r="AY241" s="254" t="s">
        <v>169</v>
      </c>
    </row>
    <row r="242" spans="2:65" s="253" customFormat="1">
      <c r="B242" s="252"/>
      <c r="D242" s="246" t="s">
        <v>178</v>
      </c>
      <c r="E242" s="254" t="s">
        <v>5</v>
      </c>
      <c r="F242" s="255" t="s">
        <v>367</v>
      </c>
      <c r="H242" s="256">
        <v>5</v>
      </c>
      <c r="L242" s="252"/>
      <c r="M242" s="257"/>
      <c r="N242" s="258"/>
      <c r="O242" s="258"/>
      <c r="P242" s="258"/>
      <c r="Q242" s="258"/>
      <c r="R242" s="258"/>
      <c r="S242" s="258"/>
      <c r="T242" s="259"/>
      <c r="AT242" s="254" t="s">
        <v>178</v>
      </c>
      <c r="AU242" s="254" t="s">
        <v>81</v>
      </c>
      <c r="AV242" s="253" t="s">
        <v>81</v>
      </c>
      <c r="AW242" s="253" t="s">
        <v>35</v>
      </c>
      <c r="AX242" s="253" t="s">
        <v>71</v>
      </c>
      <c r="AY242" s="254" t="s">
        <v>169</v>
      </c>
    </row>
    <row r="243" spans="2:65" s="253" customFormat="1">
      <c r="B243" s="252"/>
      <c r="D243" s="246" t="s">
        <v>178</v>
      </c>
      <c r="E243" s="254" t="s">
        <v>5</v>
      </c>
      <c r="F243" s="255" t="s">
        <v>368</v>
      </c>
      <c r="H243" s="256">
        <v>7</v>
      </c>
      <c r="L243" s="252"/>
      <c r="M243" s="257"/>
      <c r="N243" s="258"/>
      <c r="O243" s="258"/>
      <c r="P243" s="258"/>
      <c r="Q243" s="258"/>
      <c r="R243" s="258"/>
      <c r="S243" s="258"/>
      <c r="T243" s="259"/>
      <c r="AT243" s="254" t="s">
        <v>178</v>
      </c>
      <c r="AU243" s="254" t="s">
        <v>81</v>
      </c>
      <c r="AV243" s="253" t="s">
        <v>81</v>
      </c>
      <c r="AW243" s="253" t="s">
        <v>35</v>
      </c>
      <c r="AX243" s="253" t="s">
        <v>71</v>
      </c>
      <c r="AY243" s="254" t="s">
        <v>169</v>
      </c>
    </row>
    <row r="244" spans="2:65" s="253" customFormat="1">
      <c r="B244" s="252"/>
      <c r="D244" s="246" t="s">
        <v>178</v>
      </c>
      <c r="E244" s="254" t="s">
        <v>5</v>
      </c>
      <c r="F244" s="255" t="s">
        <v>369</v>
      </c>
      <c r="H244" s="256">
        <v>5</v>
      </c>
      <c r="L244" s="252"/>
      <c r="M244" s="257"/>
      <c r="N244" s="258"/>
      <c r="O244" s="258"/>
      <c r="P244" s="258"/>
      <c r="Q244" s="258"/>
      <c r="R244" s="258"/>
      <c r="S244" s="258"/>
      <c r="T244" s="259"/>
      <c r="AT244" s="254" t="s">
        <v>178</v>
      </c>
      <c r="AU244" s="254" t="s">
        <v>81</v>
      </c>
      <c r="AV244" s="253" t="s">
        <v>81</v>
      </c>
      <c r="AW244" s="253" t="s">
        <v>35</v>
      </c>
      <c r="AX244" s="253" t="s">
        <v>71</v>
      </c>
      <c r="AY244" s="254" t="s">
        <v>169</v>
      </c>
    </row>
    <row r="245" spans="2:65" s="253" customFormat="1">
      <c r="B245" s="252"/>
      <c r="D245" s="246" t="s">
        <v>178</v>
      </c>
      <c r="E245" s="254" t="s">
        <v>5</v>
      </c>
      <c r="F245" s="255" t="s">
        <v>370</v>
      </c>
      <c r="H245" s="256">
        <v>5</v>
      </c>
      <c r="L245" s="252"/>
      <c r="M245" s="257"/>
      <c r="N245" s="258"/>
      <c r="O245" s="258"/>
      <c r="P245" s="258"/>
      <c r="Q245" s="258"/>
      <c r="R245" s="258"/>
      <c r="S245" s="258"/>
      <c r="T245" s="259"/>
      <c r="AT245" s="254" t="s">
        <v>178</v>
      </c>
      <c r="AU245" s="254" t="s">
        <v>81</v>
      </c>
      <c r="AV245" s="253" t="s">
        <v>81</v>
      </c>
      <c r="AW245" s="253" t="s">
        <v>35</v>
      </c>
      <c r="AX245" s="253" t="s">
        <v>71</v>
      </c>
      <c r="AY245" s="254" t="s">
        <v>169</v>
      </c>
    </row>
    <row r="246" spans="2:65" s="261" customFormat="1">
      <c r="B246" s="260"/>
      <c r="D246" s="246" t="s">
        <v>178</v>
      </c>
      <c r="E246" s="262" t="s">
        <v>5</v>
      </c>
      <c r="F246" s="263" t="s">
        <v>181</v>
      </c>
      <c r="H246" s="264">
        <v>73.5</v>
      </c>
      <c r="L246" s="260"/>
      <c r="M246" s="265"/>
      <c r="N246" s="266"/>
      <c r="O246" s="266"/>
      <c r="P246" s="266"/>
      <c r="Q246" s="266"/>
      <c r="R246" s="266"/>
      <c r="S246" s="266"/>
      <c r="T246" s="267"/>
      <c r="AT246" s="262" t="s">
        <v>178</v>
      </c>
      <c r="AU246" s="262" t="s">
        <v>81</v>
      </c>
      <c r="AV246" s="261" t="s">
        <v>176</v>
      </c>
      <c r="AW246" s="261" t="s">
        <v>35</v>
      </c>
      <c r="AX246" s="261" t="s">
        <v>79</v>
      </c>
      <c r="AY246" s="262" t="s">
        <v>169</v>
      </c>
    </row>
    <row r="247" spans="2:65" s="145" customFormat="1" ht="25.5" customHeight="1">
      <c r="B247" s="146"/>
      <c r="C247" s="233" t="s">
        <v>371</v>
      </c>
      <c r="D247" s="233" t="s">
        <v>171</v>
      </c>
      <c r="E247" s="234" t="s">
        <v>372</v>
      </c>
      <c r="F247" s="235" t="s">
        <v>373</v>
      </c>
      <c r="G247" s="236" t="s">
        <v>199</v>
      </c>
      <c r="H247" s="237">
        <v>143.5</v>
      </c>
      <c r="I247" s="87"/>
      <c r="J247" s="238">
        <f>ROUND(I247*H247,2)</f>
        <v>0</v>
      </c>
      <c r="K247" s="235" t="s">
        <v>175</v>
      </c>
      <c r="L247" s="146"/>
      <c r="M247" s="239" t="s">
        <v>5</v>
      </c>
      <c r="N247" s="240" t="s">
        <v>42</v>
      </c>
      <c r="O247" s="147"/>
      <c r="P247" s="241">
        <f>O247*H247</f>
        <v>0</v>
      </c>
      <c r="Q247" s="241">
        <v>3.0000000000000001E-5</v>
      </c>
      <c r="R247" s="241">
        <f>Q247*H247</f>
        <v>4.3049999999999998E-3</v>
      </c>
      <c r="S247" s="241">
        <v>0</v>
      </c>
      <c r="T247" s="242">
        <f>S247*H247</f>
        <v>0</v>
      </c>
      <c r="AR247" s="133" t="s">
        <v>176</v>
      </c>
      <c r="AT247" s="133" t="s">
        <v>171</v>
      </c>
      <c r="AU247" s="133" t="s">
        <v>81</v>
      </c>
      <c r="AY247" s="133" t="s">
        <v>169</v>
      </c>
      <c r="BE247" s="243">
        <f>IF(N247="základní",J247,0)</f>
        <v>0</v>
      </c>
      <c r="BF247" s="243">
        <f>IF(N247="snížená",J247,0)</f>
        <v>0</v>
      </c>
      <c r="BG247" s="243">
        <f>IF(N247="zákl. přenesená",J247,0)</f>
        <v>0</v>
      </c>
      <c r="BH247" s="243">
        <f>IF(N247="sníž. přenesená",J247,0)</f>
        <v>0</v>
      </c>
      <c r="BI247" s="243">
        <f>IF(N247="nulová",J247,0)</f>
        <v>0</v>
      </c>
      <c r="BJ247" s="133" t="s">
        <v>79</v>
      </c>
      <c r="BK247" s="243">
        <f>ROUND(I247*H247,2)</f>
        <v>0</v>
      </c>
      <c r="BL247" s="133" t="s">
        <v>176</v>
      </c>
      <c r="BM247" s="133" t="s">
        <v>374</v>
      </c>
    </row>
    <row r="248" spans="2:65" s="245" customFormat="1">
      <c r="B248" s="244"/>
      <c r="D248" s="246" t="s">
        <v>178</v>
      </c>
      <c r="E248" s="247" t="s">
        <v>5</v>
      </c>
      <c r="F248" s="248" t="s">
        <v>355</v>
      </c>
      <c r="H248" s="247" t="s">
        <v>5</v>
      </c>
      <c r="L248" s="244"/>
      <c r="M248" s="249"/>
      <c r="N248" s="250"/>
      <c r="O248" s="250"/>
      <c r="P248" s="250"/>
      <c r="Q248" s="250"/>
      <c r="R248" s="250"/>
      <c r="S248" s="250"/>
      <c r="T248" s="251"/>
      <c r="AT248" s="247" t="s">
        <v>178</v>
      </c>
      <c r="AU248" s="247" t="s">
        <v>81</v>
      </c>
      <c r="AV248" s="245" t="s">
        <v>79</v>
      </c>
      <c r="AW248" s="245" t="s">
        <v>35</v>
      </c>
      <c r="AX248" s="245" t="s">
        <v>71</v>
      </c>
      <c r="AY248" s="247" t="s">
        <v>169</v>
      </c>
    </row>
    <row r="249" spans="2:65" s="253" customFormat="1">
      <c r="B249" s="252"/>
      <c r="D249" s="246" t="s">
        <v>178</v>
      </c>
      <c r="E249" s="254" t="s">
        <v>5</v>
      </c>
      <c r="F249" s="255" t="s">
        <v>375</v>
      </c>
      <c r="H249" s="256">
        <v>5</v>
      </c>
      <c r="L249" s="252"/>
      <c r="M249" s="257"/>
      <c r="N249" s="258"/>
      <c r="O249" s="258"/>
      <c r="P249" s="258"/>
      <c r="Q249" s="258"/>
      <c r="R249" s="258"/>
      <c r="S249" s="258"/>
      <c r="T249" s="259"/>
      <c r="AT249" s="254" t="s">
        <v>178</v>
      </c>
      <c r="AU249" s="254" t="s">
        <v>81</v>
      </c>
      <c r="AV249" s="253" t="s">
        <v>81</v>
      </c>
      <c r="AW249" s="253" t="s">
        <v>35</v>
      </c>
      <c r="AX249" s="253" t="s">
        <v>71</v>
      </c>
      <c r="AY249" s="254" t="s">
        <v>169</v>
      </c>
    </row>
    <row r="250" spans="2:65" s="253" customFormat="1">
      <c r="B250" s="252"/>
      <c r="D250" s="246" t="s">
        <v>178</v>
      </c>
      <c r="E250" s="254" t="s">
        <v>5</v>
      </c>
      <c r="F250" s="255" t="s">
        <v>376</v>
      </c>
      <c r="H250" s="256">
        <v>4</v>
      </c>
      <c r="L250" s="252"/>
      <c r="M250" s="257"/>
      <c r="N250" s="258"/>
      <c r="O250" s="258"/>
      <c r="P250" s="258"/>
      <c r="Q250" s="258"/>
      <c r="R250" s="258"/>
      <c r="S250" s="258"/>
      <c r="T250" s="259"/>
      <c r="AT250" s="254" t="s">
        <v>178</v>
      </c>
      <c r="AU250" s="254" t="s">
        <v>81</v>
      </c>
      <c r="AV250" s="253" t="s">
        <v>81</v>
      </c>
      <c r="AW250" s="253" t="s">
        <v>35</v>
      </c>
      <c r="AX250" s="253" t="s">
        <v>71</v>
      </c>
      <c r="AY250" s="254" t="s">
        <v>169</v>
      </c>
    </row>
    <row r="251" spans="2:65" s="253" customFormat="1">
      <c r="B251" s="252"/>
      <c r="D251" s="246" t="s">
        <v>178</v>
      </c>
      <c r="E251" s="254" t="s">
        <v>5</v>
      </c>
      <c r="F251" s="255" t="s">
        <v>377</v>
      </c>
      <c r="H251" s="256">
        <v>4.5</v>
      </c>
      <c r="L251" s="252"/>
      <c r="M251" s="257"/>
      <c r="N251" s="258"/>
      <c r="O251" s="258"/>
      <c r="P251" s="258"/>
      <c r="Q251" s="258"/>
      <c r="R251" s="258"/>
      <c r="S251" s="258"/>
      <c r="T251" s="259"/>
      <c r="AT251" s="254" t="s">
        <v>178</v>
      </c>
      <c r="AU251" s="254" t="s">
        <v>81</v>
      </c>
      <c r="AV251" s="253" t="s">
        <v>81</v>
      </c>
      <c r="AW251" s="253" t="s">
        <v>35</v>
      </c>
      <c r="AX251" s="253" t="s">
        <v>71</v>
      </c>
      <c r="AY251" s="254" t="s">
        <v>169</v>
      </c>
    </row>
    <row r="252" spans="2:65" s="253" customFormat="1">
      <c r="B252" s="252"/>
      <c r="D252" s="246" t="s">
        <v>178</v>
      </c>
      <c r="E252" s="254" t="s">
        <v>5</v>
      </c>
      <c r="F252" s="255" t="s">
        <v>378</v>
      </c>
      <c r="H252" s="256">
        <v>6</v>
      </c>
      <c r="L252" s="252"/>
      <c r="M252" s="257"/>
      <c r="N252" s="258"/>
      <c r="O252" s="258"/>
      <c r="P252" s="258"/>
      <c r="Q252" s="258"/>
      <c r="R252" s="258"/>
      <c r="S252" s="258"/>
      <c r="T252" s="259"/>
      <c r="AT252" s="254" t="s">
        <v>178</v>
      </c>
      <c r="AU252" s="254" t="s">
        <v>81</v>
      </c>
      <c r="AV252" s="253" t="s">
        <v>81</v>
      </c>
      <c r="AW252" s="253" t="s">
        <v>35</v>
      </c>
      <c r="AX252" s="253" t="s">
        <v>71</v>
      </c>
      <c r="AY252" s="254" t="s">
        <v>169</v>
      </c>
    </row>
    <row r="253" spans="2:65" s="253" customFormat="1">
      <c r="B253" s="252"/>
      <c r="D253" s="246" t="s">
        <v>178</v>
      </c>
      <c r="E253" s="254" t="s">
        <v>5</v>
      </c>
      <c r="F253" s="255" t="s">
        <v>379</v>
      </c>
      <c r="H253" s="256">
        <v>8</v>
      </c>
      <c r="L253" s="252"/>
      <c r="M253" s="257"/>
      <c r="N253" s="258"/>
      <c r="O253" s="258"/>
      <c r="P253" s="258"/>
      <c r="Q253" s="258"/>
      <c r="R253" s="258"/>
      <c r="S253" s="258"/>
      <c r="T253" s="259"/>
      <c r="AT253" s="254" t="s">
        <v>178</v>
      </c>
      <c r="AU253" s="254" t="s">
        <v>81</v>
      </c>
      <c r="AV253" s="253" t="s">
        <v>81</v>
      </c>
      <c r="AW253" s="253" t="s">
        <v>35</v>
      </c>
      <c r="AX253" s="253" t="s">
        <v>71</v>
      </c>
      <c r="AY253" s="254" t="s">
        <v>169</v>
      </c>
    </row>
    <row r="254" spans="2:65" s="253" customFormat="1">
      <c r="B254" s="252"/>
      <c r="D254" s="246" t="s">
        <v>178</v>
      </c>
      <c r="E254" s="254" t="s">
        <v>5</v>
      </c>
      <c r="F254" s="255" t="s">
        <v>380</v>
      </c>
      <c r="H254" s="256">
        <v>8</v>
      </c>
      <c r="L254" s="252"/>
      <c r="M254" s="257"/>
      <c r="N254" s="258"/>
      <c r="O254" s="258"/>
      <c r="P254" s="258"/>
      <c r="Q254" s="258"/>
      <c r="R254" s="258"/>
      <c r="S254" s="258"/>
      <c r="T254" s="259"/>
      <c r="AT254" s="254" t="s">
        <v>178</v>
      </c>
      <c r="AU254" s="254" t="s">
        <v>81</v>
      </c>
      <c r="AV254" s="253" t="s">
        <v>81</v>
      </c>
      <c r="AW254" s="253" t="s">
        <v>35</v>
      </c>
      <c r="AX254" s="253" t="s">
        <v>71</v>
      </c>
      <c r="AY254" s="254" t="s">
        <v>169</v>
      </c>
    </row>
    <row r="255" spans="2:65" s="253" customFormat="1">
      <c r="B255" s="252"/>
      <c r="D255" s="246" t="s">
        <v>178</v>
      </c>
      <c r="E255" s="254" t="s">
        <v>5</v>
      </c>
      <c r="F255" s="255" t="s">
        <v>381</v>
      </c>
      <c r="H255" s="256">
        <v>4</v>
      </c>
      <c r="L255" s="252"/>
      <c r="M255" s="257"/>
      <c r="N255" s="258"/>
      <c r="O255" s="258"/>
      <c r="P255" s="258"/>
      <c r="Q255" s="258"/>
      <c r="R255" s="258"/>
      <c r="S255" s="258"/>
      <c r="T255" s="259"/>
      <c r="AT255" s="254" t="s">
        <v>178</v>
      </c>
      <c r="AU255" s="254" t="s">
        <v>81</v>
      </c>
      <c r="AV255" s="253" t="s">
        <v>81</v>
      </c>
      <c r="AW255" s="253" t="s">
        <v>35</v>
      </c>
      <c r="AX255" s="253" t="s">
        <v>71</v>
      </c>
      <c r="AY255" s="254" t="s">
        <v>169</v>
      </c>
    </row>
    <row r="256" spans="2:65" s="245" customFormat="1">
      <c r="B256" s="244"/>
      <c r="D256" s="246" t="s">
        <v>178</v>
      </c>
      <c r="E256" s="247" t="s">
        <v>5</v>
      </c>
      <c r="F256" s="248" t="s">
        <v>359</v>
      </c>
      <c r="H256" s="247" t="s">
        <v>5</v>
      </c>
      <c r="L256" s="244"/>
      <c r="M256" s="249"/>
      <c r="N256" s="250"/>
      <c r="O256" s="250"/>
      <c r="P256" s="250"/>
      <c r="Q256" s="250"/>
      <c r="R256" s="250"/>
      <c r="S256" s="250"/>
      <c r="T256" s="251"/>
      <c r="AT256" s="247" t="s">
        <v>178</v>
      </c>
      <c r="AU256" s="247" t="s">
        <v>81</v>
      </c>
      <c r="AV256" s="245" t="s">
        <v>79</v>
      </c>
      <c r="AW256" s="245" t="s">
        <v>35</v>
      </c>
      <c r="AX256" s="245" t="s">
        <v>71</v>
      </c>
      <c r="AY256" s="247" t="s">
        <v>169</v>
      </c>
    </row>
    <row r="257" spans="2:51" s="253" customFormat="1">
      <c r="B257" s="252"/>
      <c r="D257" s="246" t="s">
        <v>178</v>
      </c>
      <c r="E257" s="254" t="s">
        <v>5</v>
      </c>
      <c r="F257" s="255" t="s">
        <v>382</v>
      </c>
      <c r="H257" s="256">
        <v>5</v>
      </c>
      <c r="L257" s="252"/>
      <c r="M257" s="257"/>
      <c r="N257" s="258"/>
      <c r="O257" s="258"/>
      <c r="P257" s="258"/>
      <c r="Q257" s="258"/>
      <c r="R257" s="258"/>
      <c r="S257" s="258"/>
      <c r="T257" s="259"/>
      <c r="AT257" s="254" t="s">
        <v>178</v>
      </c>
      <c r="AU257" s="254" t="s">
        <v>81</v>
      </c>
      <c r="AV257" s="253" t="s">
        <v>81</v>
      </c>
      <c r="AW257" s="253" t="s">
        <v>35</v>
      </c>
      <c r="AX257" s="253" t="s">
        <v>71</v>
      </c>
      <c r="AY257" s="254" t="s">
        <v>169</v>
      </c>
    </row>
    <row r="258" spans="2:51" s="253" customFormat="1">
      <c r="B258" s="252"/>
      <c r="D258" s="246" t="s">
        <v>178</v>
      </c>
      <c r="E258" s="254" t="s">
        <v>5</v>
      </c>
      <c r="F258" s="255" t="s">
        <v>383</v>
      </c>
      <c r="H258" s="256">
        <v>9</v>
      </c>
      <c r="L258" s="252"/>
      <c r="M258" s="257"/>
      <c r="N258" s="258"/>
      <c r="O258" s="258"/>
      <c r="P258" s="258"/>
      <c r="Q258" s="258"/>
      <c r="R258" s="258"/>
      <c r="S258" s="258"/>
      <c r="T258" s="259"/>
      <c r="AT258" s="254" t="s">
        <v>178</v>
      </c>
      <c r="AU258" s="254" t="s">
        <v>81</v>
      </c>
      <c r="AV258" s="253" t="s">
        <v>81</v>
      </c>
      <c r="AW258" s="253" t="s">
        <v>35</v>
      </c>
      <c r="AX258" s="253" t="s">
        <v>71</v>
      </c>
      <c r="AY258" s="254" t="s">
        <v>169</v>
      </c>
    </row>
    <row r="259" spans="2:51" s="253" customFormat="1">
      <c r="B259" s="252"/>
      <c r="D259" s="246" t="s">
        <v>178</v>
      </c>
      <c r="E259" s="254" t="s">
        <v>5</v>
      </c>
      <c r="F259" s="255" t="s">
        <v>384</v>
      </c>
      <c r="H259" s="256">
        <v>6</v>
      </c>
      <c r="L259" s="252"/>
      <c r="M259" s="257"/>
      <c r="N259" s="258"/>
      <c r="O259" s="258"/>
      <c r="P259" s="258"/>
      <c r="Q259" s="258"/>
      <c r="R259" s="258"/>
      <c r="S259" s="258"/>
      <c r="T259" s="259"/>
      <c r="AT259" s="254" t="s">
        <v>178</v>
      </c>
      <c r="AU259" s="254" t="s">
        <v>81</v>
      </c>
      <c r="AV259" s="253" t="s">
        <v>81</v>
      </c>
      <c r="AW259" s="253" t="s">
        <v>35</v>
      </c>
      <c r="AX259" s="253" t="s">
        <v>71</v>
      </c>
      <c r="AY259" s="254" t="s">
        <v>169</v>
      </c>
    </row>
    <row r="260" spans="2:51" s="253" customFormat="1">
      <c r="B260" s="252"/>
      <c r="D260" s="246" t="s">
        <v>178</v>
      </c>
      <c r="E260" s="254" t="s">
        <v>5</v>
      </c>
      <c r="F260" s="255" t="s">
        <v>385</v>
      </c>
      <c r="H260" s="256">
        <v>5</v>
      </c>
      <c r="L260" s="252"/>
      <c r="M260" s="257"/>
      <c r="N260" s="258"/>
      <c r="O260" s="258"/>
      <c r="P260" s="258"/>
      <c r="Q260" s="258"/>
      <c r="R260" s="258"/>
      <c r="S260" s="258"/>
      <c r="T260" s="259"/>
      <c r="AT260" s="254" t="s">
        <v>178</v>
      </c>
      <c r="AU260" s="254" t="s">
        <v>81</v>
      </c>
      <c r="AV260" s="253" t="s">
        <v>81</v>
      </c>
      <c r="AW260" s="253" t="s">
        <v>35</v>
      </c>
      <c r="AX260" s="253" t="s">
        <v>71</v>
      </c>
      <c r="AY260" s="254" t="s">
        <v>169</v>
      </c>
    </row>
    <row r="261" spans="2:51" s="253" customFormat="1">
      <c r="B261" s="252"/>
      <c r="D261" s="246" t="s">
        <v>178</v>
      </c>
      <c r="E261" s="254" t="s">
        <v>5</v>
      </c>
      <c r="F261" s="255" t="s">
        <v>386</v>
      </c>
      <c r="H261" s="256">
        <v>9</v>
      </c>
      <c r="L261" s="252"/>
      <c r="M261" s="257"/>
      <c r="N261" s="258"/>
      <c r="O261" s="258"/>
      <c r="P261" s="258"/>
      <c r="Q261" s="258"/>
      <c r="R261" s="258"/>
      <c r="S261" s="258"/>
      <c r="T261" s="259"/>
      <c r="AT261" s="254" t="s">
        <v>178</v>
      </c>
      <c r="AU261" s="254" t="s">
        <v>81</v>
      </c>
      <c r="AV261" s="253" t="s">
        <v>81</v>
      </c>
      <c r="AW261" s="253" t="s">
        <v>35</v>
      </c>
      <c r="AX261" s="253" t="s">
        <v>71</v>
      </c>
      <c r="AY261" s="254" t="s">
        <v>169</v>
      </c>
    </row>
    <row r="262" spans="2:51" s="253" customFormat="1">
      <c r="B262" s="252"/>
      <c r="D262" s="246" t="s">
        <v>178</v>
      </c>
      <c r="E262" s="254" t="s">
        <v>5</v>
      </c>
      <c r="F262" s="255" t="s">
        <v>387</v>
      </c>
      <c r="H262" s="256">
        <v>6</v>
      </c>
      <c r="L262" s="252"/>
      <c r="M262" s="257"/>
      <c r="N262" s="258"/>
      <c r="O262" s="258"/>
      <c r="P262" s="258"/>
      <c r="Q262" s="258"/>
      <c r="R262" s="258"/>
      <c r="S262" s="258"/>
      <c r="T262" s="259"/>
      <c r="AT262" s="254" t="s">
        <v>178</v>
      </c>
      <c r="AU262" s="254" t="s">
        <v>81</v>
      </c>
      <c r="AV262" s="253" t="s">
        <v>81</v>
      </c>
      <c r="AW262" s="253" t="s">
        <v>35</v>
      </c>
      <c r="AX262" s="253" t="s">
        <v>71</v>
      </c>
      <c r="AY262" s="254" t="s">
        <v>169</v>
      </c>
    </row>
    <row r="263" spans="2:51" s="253" customFormat="1">
      <c r="B263" s="252"/>
      <c r="D263" s="246" t="s">
        <v>178</v>
      </c>
      <c r="E263" s="254" t="s">
        <v>5</v>
      </c>
      <c r="F263" s="255" t="s">
        <v>388</v>
      </c>
      <c r="H263" s="256">
        <v>5</v>
      </c>
      <c r="L263" s="252"/>
      <c r="M263" s="257"/>
      <c r="N263" s="258"/>
      <c r="O263" s="258"/>
      <c r="P263" s="258"/>
      <c r="Q263" s="258"/>
      <c r="R263" s="258"/>
      <c r="S263" s="258"/>
      <c r="T263" s="259"/>
      <c r="AT263" s="254" t="s">
        <v>178</v>
      </c>
      <c r="AU263" s="254" t="s">
        <v>81</v>
      </c>
      <c r="AV263" s="253" t="s">
        <v>81</v>
      </c>
      <c r="AW263" s="253" t="s">
        <v>35</v>
      </c>
      <c r="AX263" s="253" t="s">
        <v>71</v>
      </c>
      <c r="AY263" s="254" t="s">
        <v>169</v>
      </c>
    </row>
    <row r="264" spans="2:51" s="253" customFormat="1">
      <c r="B264" s="252"/>
      <c r="D264" s="246" t="s">
        <v>178</v>
      </c>
      <c r="E264" s="254" t="s">
        <v>5</v>
      </c>
      <c r="F264" s="255" t="s">
        <v>389</v>
      </c>
      <c r="H264" s="256">
        <v>7</v>
      </c>
      <c r="L264" s="252"/>
      <c r="M264" s="257"/>
      <c r="N264" s="258"/>
      <c r="O264" s="258"/>
      <c r="P264" s="258"/>
      <c r="Q264" s="258"/>
      <c r="R264" s="258"/>
      <c r="S264" s="258"/>
      <c r="T264" s="259"/>
      <c r="AT264" s="254" t="s">
        <v>178</v>
      </c>
      <c r="AU264" s="254" t="s">
        <v>81</v>
      </c>
      <c r="AV264" s="253" t="s">
        <v>81</v>
      </c>
      <c r="AW264" s="253" t="s">
        <v>35</v>
      </c>
      <c r="AX264" s="253" t="s">
        <v>71</v>
      </c>
      <c r="AY264" s="254" t="s">
        <v>169</v>
      </c>
    </row>
    <row r="265" spans="2:51" s="253" customFormat="1">
      <c r="B265" s="252"/>
      <c r="D265" s="246" t="s">
        <v>178</v>
      </c>
      <c r="E265" s="254" t="s">
        <v>5</v>
      </c>
      <c r="F265" s="255" t="s">
        <v>390</v>
      </c>
      <c r="H265" s="256">
        <v>6</v>
      </c>
      <c r="L265" s="252"/>
      <c r="M265" s="257"/>
      <c r="N265" s="258"/>
      <c r="O265" s="258"/>
      <c r="P265" s="258"/>
      <c r="Q265" s="258"/>
      <c r="R265" s="258"/>
      <c r="S265" s="258"/>
      <c r="T265" s="259"/>
      <c r="AT265" s="254" t="s">
        <v>178</v>
      </c>
      <c r="AU265" s="254" t="s">
        <v>81</v>
      </c>
      <c r="AV265" s="253" t="s">
        <v>81</v>
      </c>
      <c r="AW265" s="253" t="s">
        <v>35</v>
      </c>
      <c r="AX265" s="253" t="s">
        <v>71</v>
      </c>
      <c r="AY265" s="254" t="s">
        <v>169</v>
      </c>
    </row>
    <row r="266" spans="2:51" s="253" customFormat="1">
      <c r="B266" s="252"/>
      <c r="D266" s="246" t="s">
        <v>178</v>
      </c>
      <c r="E266" s="254" t="s">
        <v>5</v>
      </c>
      <c r="F266" s="255" t="s">
        <v>391</v>
      </c>
      <c r="H266" s="256">
        <v>7</v>
      </c>
      <c r="L266" s="252"/>
      <c r="M266" s="257"/>
      <c r="N266" s="258"/>
      <c r="O266" s="258"/>
      <c r="P266" s="258"/>
      <c r="Q266" s="258"/>
      <c r="R266" s="258"/>
      <c r="S266" s="258"/>
      <c r="T266" s="259"/>
      <c r="AT266" s="254" t="s">
        <v>178</v>
      </c>
      <c r="AU266" s="254" t="s">
        <v>81</v>
      </c>
      <c r="AV266" s="253" t="s">
        <v>81</v>
      </c>
      <c r="AW266" s="253" t="s">
        <v>35</v>
      </c>
      <c r="AX266" s="253" t="s">
        <v>71</v>
      </c>
      <c r="AY266" s="254" t="s">
        <v>169</v>
      </c>
    </row>
    <row r="267" spans="2:51" s="253" customFormat="1">
      <c r="B267" s="252"/>
      <c r="D267" s="246" t="s">
        <v>178</v>
      </c>
      <c r="E267" s="254" t="s">
        <v>5</v>
      </c>
      <c r="F267" s="255" t="s">
        <v>392</v>
      </c>
      <c r="H267" s="256">
        <v>5</v>
      </c>
      <c r="L267" s="252"/>
      <c r="M267" s="257"/>
      <c r="N267" s="258"/>
      <c r="O267" s="258"/>
      <c r="P267" s="258"/>
      <c r="Q267" s="258"/>
      <c r="R267" s="258"/>
      <c r="S267" s="258"/>
      <c r="T267" s="259"/>
      <c r="AT267" s="254" t="s">
        <v>178</v>
      </c>
      <c r="AU267" s="254" t="s">
        <v>81</v>
      </c>
      <c r="AV267" s="253" t="s">
        <v>81</v>
      </c>
      <c r="AW267" s="253" t="s">
        <v>35</v>
      </c>
      <c r="AX267" s="253" t="s">
        <v>71</v>
      </c>
      <c r="AY267" s="254" t="s">
        <v>169</v>
      </c>
    </row>
    <row r="268" spans="2:51" s="253" customFormat="1">
      <c r="B268" s="252"/>
      <c r="D268" s="246" t="s">
        <v>178</v>
      </c>
      <c r="E268" s="254" t="s">
        <v>5</v>
      </c>
      <c r="F268" s="255" t="s">
        <v>393</v>
      </c>
      <c r="H268" s="256">
        <v>5</v>
      </c>
      <c r="L268" s="252"/>
      <c r="M268" s="257"/>
      <c r="N268" s="258"/>
      <c r="O268" s="258"/>
      <c r="P268" s="258"/>
      <c r="Q268" s="258"/>
      <c r="R268" s="258"/>
      <c r="S268" s="258"/>
      <c r="T268" s="259"/>
      <c r="AT268" s="254" t="s">
        <v>178</v>
      </c>
      <c r="AU268" s="254" t="s">
        <v>81</v>
      </c>
      <c r="AV268" s="253" t="s">
        <v>81</v>
      </c>
      <c r="AW268" s="253" t="s">
        <v>35</v>
      </c>
      <c r="AX268" s="253" t="s">
        <v>71</v>
      </c>
      <c r="AY268" s="254" t="s">
        <v>169</v>
      </c>
    </row>
    <row r="269" spans="2:51" s="253" customFormat="1">
      <c r="B269" s="252"/>
      <c r="D269" s="246" t="s">
        <v>178</v>
      </c>
      <c r="E269" s="254" t="s">
        <v>5</v>
      </c>
      <c r="F269" s="255" t="s">
        <v>394</v>
      </c>
      <c r="H269" s="256">
        <v>9</v>
      </c>
      <c r="L269" s="252"/>
      <c r="M269" s="257"/>
      <c r="N269" s="258"/>
      <c r="O269" s="258"/>
      <c r="P269" s="258"/>
      <c r="Q269" s="258"/>
      <c r="R269" s="258"/>
      <c r="S269" s="258"/>
      <c r="T269" s="259"/>
      <c r="AT269" s="254" t="s">
        <v>178</v>
      </c>
      <c r="AU269" s="254" t="s">
        <v>81</v>
      </c>
      <c r="AV269" s="253" t="s">
        <v>81</v>
      </c>
      <c r="AW269" s="253" t="s">
        <v>35</v>
      </c>
      <c r="AX269" s="253" t="s">
        <v>71</v>
      </c>
      <c r="AY269" s="254" t="s">
        <v>169</v>
      </c>
    </row>
    <row r="270" spans="2:51" s="253" customFormat="1">
      <c r="B270" s="252"/>
      <c r="D270" s="246" t="s">
        <v>178</v>
      </c>
      <c r="E270" s="254" t="s">
        <v>5</v>
      </c>
      <c r="F270" s="255" t="s">
        <v>395</v>
      </c>
      <c r="H270" s="256">
        <v>6</v>
      </c>
      <c r="L270" s="252"/>
      <c r="M270" s="257"/>
      <c r="N270" s="258"/>
      <c r="O270" s="258"/>
      <c r="P270" s="258"/>
      <c r="Q270" s="258"/>
      <c r="R270" s="258"/>
      <c r="S270" s="258"/>
      <c r="T270" s="259"/>
      <c r="AT270" s="254" t="s">
        <v>178</v>
      </c>
      <c r="AU270" s="254" t="s">
        <v>81</v>
      </c>
      <c r="AV270" s="253" t="s">
        <v>81</v>
      </c>
      <c r="AW270" s="253" t="s">
        <v>35</v>
      </c>
      <c r="AX270" s="253" t="s">
        <v>71</v>
      </c>
      <c r="AY270" s="254" t="s">
        <v>169</v>
      </c>
    </row>
    <row r="271" spans="2:51" s="253" customFormat="1">
      <c r="B271" s="252"/>
      <c r="D271" s="246" t="s">
        <v>178</v>
      </c>
      <c r="E271" s="254" t="s">
        <v>5</v>
      </c>
      <c r="F271" s="255" t="s">
        <v>396</v>
      </c>
      <c r="H271" s="256">
        <v>7</v>
      </c>
      <c r="L271" s="252"/>
      <c r="M271" s="257"/>
      <c r="N271" s="258"/>
      <c r="O271" s="258"/>
      <c r="P271" s="258"/>
      <c r="Q271" s="258"/>
      <c r="R271" s="258"/>
      <c r="S271" s="258"/>
      <c r="T271" s="259"/>
      <c r="AT271" s="254" t="s">
        <v>178</v>
      </c>
      <c r="AU271" s="254" t="s">
        <v>81</v>
      </c>
      <c r="AV271" s="253" t="s">
        <v>81</v>
      </c>
      <c r="AW271" s="253" t="s">
        <v>35</v>
      </c>
      <c r="AX271" s="253" t="s">
        <v>71</v>
      </c>
      <c r="AY271" s="254" t="s">
        <v>169</v>
      </c>
    </row>
    <row r="272" spans="2:51" s="253" customFormat="1">
      <c r="B272" s="252"/>
      <c r="D272" s="246" t="s">
        <v>178</v>
      </c>
      <c r="E272" s="254" t="s">
        <v>5</v>
      </c>
      <c r="F272" s="255" t="s">
        <v>397</v>
      </c>
      <c r="H272" s="256">
        <v>7</v>
      </c>
      <c r="L272" s="252"/>
      <c r="M272" s="257"/>
      <c r="N272" s="258"/>
      <c r="O272" s="258"/>
      <c r="P272" s="258"/>
      <c r="Q272" s="258"/>
      <c r="R272" s="258"/>
      <c r="S272" s="258"/>
      <c r="T272" s="259"/>
      <c r="AT272" s="254" t="s">
        <v>178</v>
      </c>
      <c r="AU272" s="254" t="s">
        <v>81</v>
      </c>
      <c r="AV272" s="253" t="s">
        <v>81</v>
      </c>
      <c r="AW272" s="253" t="s">
        <v>35</v>
      </c>
      <c r="AX272" s="253" t="s">
        <v>71</v>
      </c>
      <c r="AY272" s="254" t="s">
        <v>169</v>
      </c>
    </row>
    <row r="273" spans="2:65" s="261" customFormat="1">
      <c r="B273" s="260"/>
      <c r="D273" s="246" t="s">
        <v>178</v>
      </c>
      <c r="E273" s="262" t="s">
        <v>5</v>
      </c>
      <c r="F273" s="263" t="s">
        <v>181</v>
      </c>
      <c r="H273" s="264">
        <v>143.5</v>
      </c>
      <c r="L273" s="260"/>
      <c r="M273" s="265"/>
      <c r="N273" s="266"/>
      <c r="O273" s="266"/>
      <c r="P273" s="266"/>
      <c r="Q273" s="266"/>
      <c r="R273" s="266"/>
      <c r="S273" s="266"/>
      <c r="T273" s="267"/>
      <c r="AT273" s="262" t="s">
        <v>178</v>
      </c>
      <c r="AU273" s="262" t="s">
        <v>81</v>
      </c>
      <c r="AV273" s="261" t="s">
        <v>176</v>
      </c>
      <c r="AW273" s="261" t="s">
        <v>35</v>
      </c>
      <c r="AX273" s="261" t="s">
        <v>79</v>
      </c>
      <c r="AY273" s="262" t="s">
        <v>169</v>
      </c>
    </row>
    <row r="274" spans="2:65" s="145" customFormat="1" ht="25.5" customHeight="1">
      <c r="B274" s="146"/>
      <c r="C274" s="233" t="s">
        <v>398</v>
      </c>
      <c r="D274" s="233" t="s">
        <v>171</v>
      </c>
      <c r="E274" s="234" t="s">
        <v>399</v>
      </c>
      <c r="F274" s="235" t="s">
        <v>400</v>
      </c>
      <c r="G274" s="236" t="s">
        <v>199</v>
      </c>
      <c r="H274" s="237">
        <v>73.5</v>
      </c>
      <c r="I274" s="87"/>
      <c r="J274" s="238">
        <f>ROUND(I274*H274,2)</f>
        <v>0</v>
      </c>
      <c r="K274" s="235" t="s">
        <v>175</v>
      </c>
      <c r="L274" s="146"/>
      <c r="M274" s="239" t="s">
        <v>5</v>
      </c>
      <c r="N274" s="240" t="s">
        <v>42</v>
      </c>
      <c r="O274" s="147"/>
      <c r="P274" s="241">
        <f>O274*H274</f>
        <v>0</v>
      </c>
      <c r="Q274" s="241">
        <v>0</v>
      </c>
      <c r="R274" s="241">
        <f>Q274*H274</f>
        <v>0</v>
      </c>
      <c r="S274" s="241">
        <v>0</v>
      </c>
      <c r="T274" s="242">
        <f>S274*H274</f>
        <v>0</v>
      </c>
      <c r="AR274" s="133" t="s">
        <v>176</v>
      </c>
      <c r="AT274" s="133" t="s">
        <v>171</v>
      </c>
      <c r="AU274" s="133" t="s">
        <v>81</v>
      </c>
      <c r="AY274" s="133" t="s">
        <v>169</v>
      </c>
      <c r="BE274" s="243">
        <f>IF(N274="základní",J274,0)</f>
        <v>0</v>
      </c>
      <c r="BF274" s="243">
        <f>IF(N274="snížená",J274,0)</f>
        <v>0</v>
      </c>
      <c r="BG274" s="243">
        <f>IF(N274="zákl. přenesená",J274,0)</f>
        <v>0</v>
      </c>
      <c r="BH274" s="243">
        <f>IF(N274="sníž. přenesená",J274,0)</f>
        <v>0</v>
      </c>
      <c r="BI274" s="243">
        <f>IF(N274="nulová",J274,0)</f>
        <v>0</v>
      </c>
      <c r="BJ274" s="133" t="s">
        <v>79</v>
      </c>
      <c r="BK274" s="243">
        <f>ROUND(I274*H274,2)</f>
        <v>0</v>
      </c>
      <c r="BL274" s="133" t="s">
        <v>176</v>
      </c>
      <c r="BM274" s="133" t="s">
        <v>401</v>
      </c>
    </row>
    <row r="275" spans="2:65" s="145" customFormat="1" ht="81">
      <c r="B275" s="146"/>
      <c r="D275" s="246" t="s">
        <v>207</v>
      </c>
      <c r="F275" s="268" t="s">
        <v>402</v>
      </c>
      <c r="L275" s="146"/>
      <c r="M275" s="269"/>
      <c r="N275" s="147"/>
      <c r="O275" s="147"/>
      <c r="P275" s="147"/>
      <c r="Q275" s="147"/>
      <c r="R275" s="147"/>
      <c r="S275" s="147"/>
      <c r="T275" s="270"/>
      <c r="AT275" s="133" t="s">
        <v>207</v>
      </c>
      <c r="AU275" s="133" t="s">
        <v>81</v>
      </c>
    </row>
    <row r="276" spans="2:65" s="245" customFormat="1">
      <c r="B276" s="244"/>
      <c r="D276" s="246" t="s">
        <v>178</v>
      </c>
      <c r="E276" s="247" t="s">
        <v>5</v>
      </c>
      <c r="F276" s="248" t="s">
        <v>355</v>
      </c>
      <c r="H276" s="247" t="s">
        <v>5</v>
      </c>
      <c r="L276" s="244"/>
      <c r="M276" s="249"/>
      <c r="N276" s="250"/>
      <c r="O276" s="250"/>
      <c r="P276" s="250"/>
      <c r="Q276" s="250"/>
      <c r="R276" s="250"/>
      <c r="S276" s="250"/>
      <c r="T276" s="251"/>
      <c r="AT276" s="247" t="s">
        <v>178</v>
      </c>
      <c r="AU276" s="247" t="s">
        <v>81</v>
      </c>
      <c r="AV276" s="245" t="s">
        <v>79</v>
      </c>
      <c r="AW276" s="245" t="s">
        <v>35</v>
      </c>
      <c r="AX276" s="245" t="s">
        <v>71</v>
      </c>
      <c r="AY276" s="247" t="s">
        <v>169</v>
      </c>
    </row>
    <row r="277" spans="2:65" s="253" customFormat="1">
      <c r="B277" s="252"/>
      <c r="D277" s="246" t="s">
        <v>178</v>
      </c>
      <c r="E277" s="254" t="s">
        <v>5</v>
      </c>
      <c r="F277" s="255" t="s">
        <v>356</v>
      </c>
      <c r="H277" s="256">
        <v>4.5</v>
      </c>
      <c r="L277" s="252"/>
      <c r="M277" s="257"/>
      <c r="N277" s="258"/>
      <c r="O277" s="258"/>
      <c r="P277" s="258"/>
      <c r="Q277" s="258"/>
      <c r="R277" s="258"/>
      <c r="S277" s="258"/>
      <c r="T277" s="259"/>
      <c r="AT277" s="254" t="s">
        <v>178</v>
      </c>
      <c r="AU277" s="254" t="s">
        <v>81</v>
      </c>
      <c r="AV277" s="253" t="s">
        <v>81</v>
      </c>
      <c r="AW277" s="253" t="s">
        <v>35</v>
      </c>
      <c r="AX277" s="253" t="s">
        <v>71</v>
      </c>
      <c r="AY277" s="254" t="s">
        <v>169</v>
      </c>
    </row>
    <row r="278" spans="2:65" s="253" customFormat="1">
      <c r="B278" s="252"/>
      <c r="D278" s="246" t="s">
        <v>178</v>
      </c>
      <c r="E278" s="254" t="s">
        <v>5</v>
      </c>
      <c r="F278" s="255" t="s">
        <v>357</v>
      </c>
      <c r="H278" s="256">
        <v>4</v>
      </c>
      <c r="L278" s="252"/>
      <c r="M278" s="257"/>
      <c r="N278" s="258"/>
      <c r="O278" s="258"/>
      <c r="P278" s="258"/>
      <c r="Q278" s="258"/>
      <c r="R278" s="258"/>
      <c r="S278" s="258"/>
      <c r="T278" s="259"/>
      <c r="AT278" s="254" t="s">
        <v>178</v>
      </c>
      <c r="AU278" s="254" t="s">
        <v>81</v>
      </c>
      <c r="AV278" s="253" t="s">
        <v>81</v>
      </c>
      <c r="AW278" s="253" t="s">
        <v>35</v>
      </c>
      <c r="AX278" s="253" t="s">
        <v>71</v>
      </c>
      <c r="AY278" s="254" t="s">
        <v>169</v>
      </c>
    </row>
    <row r="279" spans="2:65" s="253" customFormat="1">
      <c r="B279" s="252"/>
      <c r="D279" s="246" t="s">
        <v>178</v>
      </c>
      <c r="E279" s="254" t="s">
        <v>5</v>
      </c>
      <c r="F279" s="255" t="s">
        <v>358</v>
      </c>
      <c r="H279" s="256">
        <v>2</v>
      </c>
      <c r="L279" s="252"/>
      <c r="M279" s="257"/>
      <c r="N279" s="258"/>
      <c r="O279" s="258"/>
      <c r="P279" s="258"/>
      <c r="Q279" s="258"/>
      <c r="R279" s="258"/>
      <c r="S279" s="258"/>
      <c r="T279" s="259"/>
      <c r="AT279" s="254" t="s">
        <v>178</v>
      </c>
      <c r="AU279" s="254" t="s">
        <v>81</v>
      </c>
      <c r="AV279" s="253" t="s">
        <v>81</v>
      </c>
      <c r="AW279" s="253" t="s">
        <v>35</v>
      </c>
      <c r="AX279" s="253" t="s">
        <v>71</v>
      </c>
      <c r="AY279" s="254" t="s">
        <v>169</v>
      </c>
    </row>
    <row r="280" spans="2:65" s="245" customFormat="1">
      <c r="B280" s="244"/>
      <c r="D280" s="246" t="s">
        <v>178</v>
      </c>
      <c r="E280" s="247" t="s">
        <v>5</v>
      </c>
      <c r="F280" s="248" t="s">
        <v>359</v>
      </c>
      <c r="H280" s="247" t="s">
        <v>5</v>
      </c>
      <c r="L280" s="244"/>
      <c r="M280" s="249"/>
      <c r="N280" s="250"/>
      <c r="O280" s="250"/>
      <c r="P280" s="250"/>
      <c r="Q280" s="250"/>
      <c r="R280" s="250"/>
      <c r="S280" s="250"/>
      <c r="T280" s="251"/>
      <c r="AT280" s="247" t="s">
        <v>178</v>
      </c>
      <c r="AU280" s="247" t="s">
        <v>81</v>
      </c>
      <c r="AV280" s="245" t="s">
        <v>79</v>
      </c>
      <c r="AW280" s="245" t="s">
        <v>35</v>
      </c>
      <c r="AX280" s="245" t="s">
        <v>71</v>
      </c>
      <c r="AY280" s="247" t="s">
        <v>169</v>
      </c>
    </row>
    <row r="281" spans="2:65" s="253" customFormat="1">
      <c r="B281" s="252"/>
      <c r="D281" s="246" t="s">
        <v>178</v>
      </c>
      <c r="E281" s="254" t="s">
        <v>5</v>
      </c>
      <c r="F281" s="255" t="s">
        <v>360</v>
      </c>
      <c r="H281" s="256">
        <v>7</v>
      </c>
      <c r="L281" s="252"/>
      <c r="M281" s="257"/>
      <c r="N281" s="258"/>
      <c r="O281" s="258"/>
      <c r="P281" s="258"/>
      <c r="Q281" s="258"/>
      <c r="R281" s="258"/>
      <c r="S281" s="258"/>
      <c r="T281" s="259"/>
      <c r="AT281" s="254" t="s">
        <v>178</v>
      </c>
      <c r="AU281" s="254" t="s">
        <v>81</v>
      </c>
      <c r="AV281" s="253" t="s">
        <v>81</v>
      </c>
      <c r="AW281" s="253" t="s">
        <v>35</v>
      </c>
      <c r="AX281" s="253" t="s">
        <v>71</v>
      </c>
      <c r="AY281" s="254" t="s">
        <v>169</v>
      </c>
    </row>
    <row r="282" spans="2:65" s="253" customFormat="1">
      <c r="B282" s="252"/>
      <c r="D282" s="246" t="s">
        <v>178</v>
      </c>
      <c r="E282" s="254" t="s">
        <v>5</v>
      </c>
      <c r="F282" s="255" t="s">
        <v>361</v>
      </c>
      <c r="H282" s="256">
        <v>5</v>
      </c>
      <c r="L282" s="252"/>
      <c r="M282" s="257"/>
      <c r="N282" s="258"/>
      <c r="O282" s="258"/>
      <c r="P282" s="258"/>
      <c r="Q282" s="258"/>
      <c r="R282" s="258"/>
      <c r="S282" s="258"/>
      <c r="T282" s="259"/>
      <c r="AT282" s="254" t="s">
        <v>178</v>
      </c>
      <c r="AU282" s="254" t="s">
        <v>81</v>
      </c>
      <c r="AV282" s="253" t="s">
        <v>81</v>
      </c>
      <c r="AW282" s="253" t="s">
        <v>35</v>
      </c>
      <c r="AX282" s="253" t="s">
        <v>71</v>
      </c>
      <c r="AY282" s="254" t="s">
        <v>169</v>
      </c>
    </row>
    <row r="283" spans="2:65" s="253" customFormat="1">
      <c r="B283" s="252"/>
      <c r="D283" s="246" t="s">
        <v>178</v>
      </c>
      <c r="E283" s="254" t="s">
        <v>5</v>
      </c>
      <c r="F283" s="255" t="s">
        <v>362</v>
      </c>
      <c r="H283" s="256">
        <v>6</v>
      </c>
      <c r="L283" s="252"/>
      <c r="M283" s="257"/>
      <c r="N283" s="258"/>
      <c r="O283" s="258"/>
      <c r="P283" s="258"/>
      <c r="Q283" s="258"/>
      <c r="R283" s="258"/>
      <c r="S283" s="258"/>
      <c r="T283" s="259"/>
      <c r="AT283" s="254" t="s">
        <v>178</v>
      </c>
      <c r="AU283" s="254" t="s">
        <v>81</v>
      </c>
      <c r="AV283" s="253" t="s">
        <v>81</v>
      </c>
      <c r="AW283" s="253" t="s">
        <v>35</v>
      </c>
      <c r="AX283" s="253" t="s">
        <v>71</v>
      </c>
      <c r="AY283" s="254" t="s">
        <v>169</v>
      </c>
    </row>
    <row r="284" spans="2:65" s="253" customFormat="1">
      <c r="B284" s="252"/>
      <c r="D284" s="246" t="s">
        <v>178</v>
      </c>
      <c r="E284" s="254" t="s">
        <v>5</v>
      </c>
      <c r="F284" s="255" t="s">
        <v>363</v>
      </c>
      <c r="H284" s="256">
        <v>5</v>
      </c>
      <c r="L284" s="252"/>
      <c r="M284" s="257"/>
      <c r="N284" s="258"/>
      <c r="O284" s="258"/>
      <c r="P284" s="258"/>
      <c r="Q284" s="258"/>
      <c r="R284" s="258"/>
      <c r="S284" s="258"/>
      <c r="T284" s="259"/>
      <c r="AT284" s="254" t="s">
        <v>178</v>
      </c>
      <c r="AU284" s="254" t="s">
        <v>81</v>
      </c>
      <c r="AV284" s="253" t="s">
        <v>81</v>
      </c>
      <c r="AW284" s="253" t="s">
        <v>35</v>
      </c>
      <c r="AX284" s="253" t="s">
        <v>71</v>
      </c>
      <c r="AY284" s="254" t="s">
        <v>169</v>
      </c>
    </row>
    <row r="285" spans="2:65" s="253" customFormat="1">
      <c r="B285" s="252"/>
      <c r="D285" s="246" t="s">
        <v>178</v>
      </c>
      <c r="E285" s="254" t="s">
        <v>5</v>
      </c>
      <c r="F285" s="255" t="s">
        <v>364</v>
      </c>
      <c r="H285" s="256">
        <v>5</v>
      </c>
      <c r="L285" s="252"/>
      <c r="M285" s="257"/>
      <c r="N285" s="258"/>
      <c r="O285" s="258"/>
      <c r="P285" s="258"/>
      <c r="Q285" s="258"/>
      <c r="R285" s="258"/>
      <c r="S285" s="258"/>
      <c r="T285" s="259"/>
      <c r="AT285" s="254" t="s">
        <v>178</v>
      </c>
      <c r="AU285" s="254" t="s">
        <v>81</v>
      </c>
      <c r="AV285" s="253" t="s">
        <v>81</v>
      </c>
      <c r="AW285" s="253" t="s">
        <v>35</v>
      </c>
      <c r="AX285" s="253" t="s">
        <v>71</v>
      </c>
      <c r="AY285" s="254" t="s">
        <v>169</v>
      </c>
    </row>
    <row r="286" spans="2:65" s="253" customFormat="1">
      <c r="B286" s="252"/>
      <c r="D286" s="246" t="s">
        <v>178</v>
      </c>
      <c r="E286" s="254" t="s">
        <v>5</v>
      </c>
      <c r="F286" s="255" t="s">
        <v>365</v>
      </c>
      <c r="H286" s="256">
        <v>8</v>
      </c>
      <c r="L286" s="252"/>
      <c r="M286" s="257"/>
      <c r="N286" s="258"/>
      <c r="O286" s="258"/>
      <c r="P286" s="258"/>
      <c r="Q286" s="258"/>
      <c r="R286" s="258"/>
      <c r="S286" s="258"/>
      <c r="T286" s="259"/>
      <c r="AT286" s="254" t="s">
        <v>178</v>
      </c>
      <c r="AU286" s="254" t="s">
        <v>81</v>
      </c>
      <c r="AV286" s="253" t="s">
        <v>81</v>
      </c>
      <c r="AW286" s="253" t="s">
        <v>35</v>
      </c>
      <c r="AX286" s="253" t="s">
        <v>71</v>
      </c>
      <c r="AY286" s="254" t="s">
        <v>169</v>
      </c>
    </row>
    <row r="287" spans="2:65" s="253" customFormat="1">
      <c r="B287" s="252"/>
      <c r="D287" s="246" t="s">
        <v>178</v>
      </c>
      <c r="E287" s="254" t="s">
        <v>5</v>
      </c>
      <c r="F287" s="255" t="s">
        <v>366</v>
      </c>
      <c r="H287" s="256">
        <v>5</v>
      </c>
      <c r="L287" s="252"/>
      <c r="M287" s="257"/>
      <c r="N287" s="258"/>
      <c r="O287" s="258"/>
      <c r="P287" s="258"/>
      <c r="Q287" s="258"/>
      <c r="R287" s="258"/>
      <c r="S287" s="258"/>
      <c r="T287" s="259"/>
      <c r="AT287" s="254" t="s">
        <v>178</v>
      </c>
      <c r="AU287" s="254" t="s">
        <v>81</v>
      </c>
      <c r="AV287" s="253" t="s">
        <v>81</v>
      </c>
      <c r="AW287" s="253" t="s">
        <v>35</v>
      </c>
      <c r="AX287" s="253" t="s">
        <v>71</v>
      </c>
      <c r="AY287" s="254" t="s">
        <v>169</v>
      </c>
    </row>
    <row r="288" spans="2:65" s="253" customFormat="1">
      <c r="B288" s="252"/>
      <c r="D288" s="246" t="s">
        <v>178</v>
      </c>
      <c r="E288" s="254" t="s">
        <v>5</v>
      </c>
      <c r="F288" s="255" t="s">
        <v>367</v>
      </c>
      <c r="H288" s="256">
        <v>5</v>
      </c>
      <c r="L288" s="252"/>
      <c r="M288" s="257"/>
      <c r="N288" s="258"/>
      <c r="O288" s="258"/>
      <c r="P288" s="258"/>
      <c r="Q288" s="258"/>
      <c r="R288" s="258"/>
      <c r="S288" s="258"/>
      <c r="T288" s="259"/>
      <c r="AT288" s="254" t="s">
        <v>178</v>
      </c>
      <c r="AU288" s="254" t="s">
        <v>81</v>
      </c>
      <c r="AV288" s="253" t="s">
        <v>81</v>
      </c>
      <c r="AW288" s="253" t="s">
        <v>35</v>
      </c>
      <c r="AX288" s="253" t="s">
        <v>71</v>
      </c>
      <c r="AY288" s="254" t="s">
        <v>169</v>
      </c>
    </row>
    <row r="289" spans="2:65" s="253" customFormat="1">
      <c r="B289" s="252"/>
      <c r="D289" s="246" t="s">
        <v>178</v>
      </c>
      <c r="E289" s="254" t="s">
        <v>5</v>
      </c>
      <c r="F289" s="255" t="s">
        <v>368</v>
      </c>
      <c r="H289" s="256">
        <v>7</v>
      </c>
      <c r="L289" s="252"/>
      <c r="M289" s="257"/>
      <c r="N289" s="258"/>
      <c r="O289" s="258"/>
      <c r="P289" s="258"/>
      <c r="Q289" s="258"/>
      <c r="R289" s="258"/>
      <c r="S289" s="258"/>
      <c r="T289" s="259"/>
      <c r="AT289" s="254" t="s">
        <v>178</v>
      </c>
      <c r="AU289" s="254" t="s">
        <v>81</v>
      </c>
      <c r="AV289" s="253" t="s">
        <v>81</v>
      </c>
      <c r="AW289" s="253" t="s">
        <v>35</v>
      </c>
      <c r="AX289" s="253" t="s">
        <v>71</v>
      </c>
      <c r="AY289" s="254" t="s">
        <v>169</v>
      </c>
    </row>
    <row r="290" spans="2:65" s="253" customFormat="1">
      <c r="B290" s="252"/>
      <c r="D290" s="246" t="s">
        <v>178</v>
      </c>
      <c r="E290" s="254" t="s">
        <v>5</v>
      </c>
      <c r="F290" s="255" t="s">
        <v>369</v>
      </c>
      <c r="H290" s="256">
        <v>5</v>
      </c>
      <c r="L290" s="252"/>
      <c r="M290" s="257"/>
      <c r="N290" s="258"/>
      <c r="O290" s="258"/>
      <c r="P290" s="258"/>
      <c r="Q290" s="258"/>
      <c r="R290" s="258"/>
      <c r="S290" s="258"/>
      <c r="T290" s="259"/>
      <c r="AT290" s="254" t="s">
        <v>178</v>
      </c>
      <c r="AU290" s="254" t="s">
        <v>81</v>
      </c>
      <c r="AV290" s="253" t="s">
        <v>81</v>
      </c>
      <c r="AW290" s="253" t="s">
        <v>35</v>
      </c>
      <c r="AX290" s="253" t="s">
        <v>71</v>
      </c>
      <c r="AY290" s="254" t="s">
        <v>169</v>
      </c>
    </row>
    <row r="291" spans="2:65" s="253" customFormat="1">
      <c r="B291" s="252"/>
      <c r="D291" s="246" t="s">
        <v>178</v>
      </c>
      <c r="E291" s="254" t="s">
        <v>5</v>
      </c>
      <c r="F291" s="255" t="s">
        <v>370</v>
      </c>
      <c r="H291" s="256">
        <v>5</v>
      </c>
      <c r="L291" s="252"/>
      <c r="M291" s="257"/>
      <c r="N291" s="258"/>
      <c r="O291" s="258"/>
      <c r="P291" s="258"/>
      <c r="Q291" s="258"/>
      <c r="R291" s="258"/>
      <c r="S291" s="258"/>
      <c r="T291" s="259"/>
      <c r="AT291" s="254" t="s">
        <v>178</v>
      </c>
      <c r="AU291" s="254" t="s">
        <v>81</v>
      </c>
      <c r="AV291" s="253" t="s">
        <v>81</v>
      </c>
      <c r="AW291" s="253" t="s">
        <v>35</v>
      </c>
      <c r="AX291" s="253" t="s">
        <v>71</v>
      </c>
      <c r="AY291" s="254" t="s">
        <v>169</v>
      </c>
    </row>
    <row r="292" spans="2:65" s="261" customFormat="1">
      <c r="B292" s="260"/>
      <c r="D292" s="246" t="s">
        <v>178</v>
      </c>
      <c r="E292" s="262" t="s">
        <v>5</v>
      </c>
      <c r="F292" s="263" t="s">
        <v>181</v>
      </c>
      <c r="H292" s="264">
        <v>73.5</v>
      </c>
      <c r="L292" s="260"/>
      <c r="M292" s="265"/>
      <c r="N292" s="266"/>
      <c r="O292" s="266"/>
      <c r="P292" s="266"/>
      <c r="Q292" s="266"/>
      <c r="R292" s="266"/>
      <c r="S292" s="266"/>
      <c r="T292" s="267"/>
      <c r="AT292" s="262" t="s">
        <v>178</v>
      </c>
      <c r="AU292" s="262" t="s">
        <v>81</v>
      </c>
      <c r="AV292" s="261" t="s">
        <v>176</v>
      </c>
      <c r="AW292" s="261" t="s">
        <v>35</v>
      </c>
      <c r="AX292" s="261" t="s">
        <v>79</v>
      </c>
      <c r="AY292" s="262" t="s">
        <v>169</v>
      </c>
    </row>
    <row r="293" spans="2:65" s="145" customFormat="1" ht="16.5" customHeight="1">
      <c r="B293" s="146"/>
      <c r="C293" s="271" t="s">
        <v>403</v>
      </c>
      <c r="D293" s="271" t="s">
        <v>404</v>
      </c>
      <c r="E293" s="272" t="s">
        <v>405</v>
      </c>
      <c r="F293" s="273" t="s">
        <v>406</v>
      </c>
      <c r="G293" s="274" t="s">
        <v>205</v>
      </c>
      <c r="H293" s="275">
        <v>38.22</v>
      </c>
      <c r="I293" s="88"/>
      <c r="J293" s="276">
        <f>ROUND(I293*H293,2)</f>
        <v>0</v>
      </c>
      <c r="K293" s="273" t="s">
        <v>175</v>
      </c>
      <c r="L293" s="277"/>
      <c r="M293" s="278" t="s">
        <v>5</v>
      </c>
      <c r="N293" s="279" t="s">
        <v>42</v>
      </c>
      <c r="O293" s="147"/>
      <c r="P293" s="241">
        <f>O293*H293</f>
        <v>0</v>
      </c>
      <c r="Q293" s="241">
        <v>2.4289999999999998</v>
      </c>
      <c r="R293" s="241">
        <f>Q293*H293</f>
        <v>92.836379999999991</v>
      </c>
      <c r="S293" s="241">
        <v>0</v>
      </c>
      <c r="T293" s="242">
        <f>S293*H293</f>
        <v>0</v>
      </c>
      <c r="AR293" s="133" t="s">
        <v>225</v>
      </c>
      <c r="AT293" s="133" t="s">
        <v>404</v>
      </c>
      <c r="AU293" s="133" t="s">
        <v>81</v>
      </c>
      <c r="AY293" s="133" t="s">
        <v>169</v>
      </c>
      <c r="BE293" s="243">
        <f>IF(N293="základní",J293,0)</f>
        <v>0</v>
      </c>
      <c r="BF293" s="243">
        <f>IF(N293="snížená",J293,0)</f>
        <v>0</v>
      </c>
      <c r="BG293" s="243">
        <f>IF(N293="zákl. přenesená",J293,0)</f>
        <v>0</v>
      </c>
      <c r="BH293" s="243">
        <f>IF(N293="sníž. přenesená",J293,0)</f>
        <v>0</v>
      </c>
      <c r="BI293" s="243">
        <f>IF(N293="nulová",J293,0)</f>
        <v>0</v>
      </c>
      <c r="BJ293" s="133" t="s">
        <v>79</v>
      </c>
      <c r="BK293" s="243">
        <f>ROUND(I293*H293,2)</f>
        <v>0</v>
      </c>
      <c r="BL293" s="133" t="s">
        <v>176</v>
      </c>
      <c r="BM293" s="133" t="s">
        <v>407</v>
      </c>
    </row>
    <row r="294" spans="2:65" s="253" customFormat="1">
      <c r="B294" s="252"/>
      <c r="D294" s="246" t="s">
        <v>178</v>
      </c>
      <c r="E294" s="254" t="s">
        <v>5</v>
      </c>
      <c r="F294" s="255" t="s">
        <v>408</v>
      </c>
      <c r="H294" s="256">
        <v>38.22</v>
      </c>
      <c r="L294" s="252"/>
      <c r="M294" s="257"/>
      <c r="N294" s="258"/>
      <c r="O294" s="258"/>
      <c r="P294" s="258"/>
      <c r="Q294" s="258"/>
      <c r="R294" s="258"/>
      <c r="S294" s="258"/>
      <c r="T294" s="259"/>
      <c r="AT294" s="254" t="s">
        <v>178</v>
      </c>
      <c r="AU294" s="254" t="s">
        <v>81</v>
      </c>
      <c r="AV294" s="253" t="s">
        <v>81</v>
      </c>
      <c r="AW294" s="253" t="s">
        <v>35</v>
      </c>
      <c r="AX294" s="253" t="s">
        <v>71</v>
      </c>
      <c r="AY294" s="254" t="s">
        <v>169</v>
      </c>
    </row>
    <row r="295" spans="2:65" s="261" customFormat="1">
      <c r="B295" s="260"/>
      <c r="D295" s="246" t="s">
        <v>178</v>
      </c>
      <c r="E295" s="262" t="s">
        <v>5</v>
      </c>
      <c r="F295" s="263" t="s">
        <v>181</v>
      </c>
      <c r="H295" s="264">
        <v>38.22</v>
      </c>
      <c r="L295" s="260"/>
      <c r="M295" s="265"/>
      <c r="N295" s="266"/>
      <c r="O295" s="266"/>
      <c r="P295" s="266"/>
      <c r="Q295" s="266"/>
      <c r="R295" s="266"/>
      <c r="S295" s="266"/>
      <c r="T295" s="267"/>
      <c r="AT295" s="262" t="s">
        <v>178</v>
      </c>
      <c r="AU295" s="262" t="s">
        <v>81</v>
      </c>
      <c r="AV295" s="261" t="s">
        <v>176</v>
      </c>
      <c r="AW295" s="261" t="s">
        <v>35</v>
      </c>
      <c r="AX295" s="261" t="s">
        <v>79</v>
      </c>
      <c r="AY295" s="262" t="s">
        <v>169</v>
      </c>
    </row>
    <row r="296" spans="2:65" s="145" customFormat="1" ht="25.5" customHeight="1">
      <c r="B296" s="146"/>
      <c r="C296" s="233" t="s">
        <v>409</v>
      </c>
      <c r="D296" s="233" t="s">
        <v>171</v>
      </c>
      <c r="E296" s="234" t="s">
        <v>410</v>
      </c>
      <c r="F296" s="235" t="s">
        <v>411</v>
      </c>
      <c r="G296" s="236" t="s">
        <v>199</v>
      </c>
      <c r="H296" s="237">
        <v>143.5</v>
      </c>
      <c r="I296" s="87"/>
      <c r="J296" s="238">
        <f>ROUND(I296*H296,2)</f>
        <v>0</v>
      </c>
      <c r="K296" s="235" t="s">
        <v>175</v>
      </c>
      <c r="L296" s="146"/>
      <c r="M296" s="239" t="s">
        <v>5</v>
      </c>
      <c r="N296" s="240" t="s">
        <v>42</v>
      </c>
      <c r="O296" s="147"/>
      <c r="P296" s="241">
        <f>O296*H296</f>
        <v>0</v>
      </c>
      <c r="Q296" s="241">
        <v>0</v>
      </c>
      <c r="R296" s="241">
        <f>Q296*H296</f>
        <v>0</v>
      </c>
      <c r="S296" s="241">
        <v>0</v>
      </c>
      <c r="T296" s="242">
        <f>S296*H296</f>
        <v>0</v>
      </c>
      <c r="AR296" s="133" t="s">
        <v>176</v>
      </c>
      <c r="AT296" s="133" t="s">
        <v>171</v>
      </c>
      <c r="AU296" s="133" t="s">
        <v>81</v>
      </c>
      <c r="AY296" s="133" t="s">
        <v>169</v>
      </c>
      <c r="BE296" s="243">
        <f>IF(N296="základní",J296,0)</f>
        <v>0</v>
      </c>
      <c r="BF296" s="243">
        <f>IF(N296="snížená",J296,0)</f>
        <v>0</v>
      </c>
      <c r="BG296" s="243">
        <f>IF(N296="zákl. přenesená",J296,0)</f>
        <v>0</v>
      </c>
      <c r="BH296" s="243">
        <f>IF(N296="sníž. přenesená",J296,0)</f>
        <v>0</v>
      </c>
      <c r="BI296" s="243">
        <f>IF(N296="nulová",J296,0)</f>
        <v>0</v>
      </c>
      <c r="BJ296" s="133" t="s">
        <v>79</v>
      </c>
      <c r="BK296" s="243">
        <f>ROUND(I296*H296,2)</f>
        <v>0</v>
      </c>
      <c r="BL296" s="133" t="s">
        <v>176</v>
      </c>
      <c r="BM296" s="133" t="s">
        <v>412</v>
      </c>
    </row>
    <row r="297" spans="2:65" s="145" customFormat="1" ht="81">
      <c r="B297" s="146"/>
      <c r="D297" s="246" t="s">
        <v>207</v>
      </c>
      <c r="F297" s="268" t="s">
        <v>402</v>
      </c>
      <c r="L297" s="146"/>
      <c r="M297" s="269"/>
      <c r="N297" s="147"/>
      <c r="O297" s="147"/>
      <c r="P297" s="147"/>
      <c r="Q297" s="147"/>
      <c r="R297" s="147"/>
      <c r="S297" s="147"/>
      <c r="T297" s="270"/>
      <c r="AT297" s="133" t="s">
        <v>207</v>
      </c>
      <c r="AU297" s="133" t="s">
        <v>81</v>
      </c>
    </row>
    <row r="298" spans="2:65" s="245" customFormat="1">
      <c r="B298" s="244"/>
      <c r="D298" s="246" t="s">
        <v>178</v>
      </c>
      <c r="E298" s="247" t="s">
        <v>5</v>
      </c>
      <c r="F298" s="248" t="s">
        <v>355</v>
      </c>
      <c r="H298" s="247" t="s">
        <v>5</v>
      </c>
      <c r="L298" s="244"/>
      <c r="M298" s="249"/>
      <c r="N298" s="250"/>
      <c r="O298" s="250"/>
      <c r="P298" s="250"/>
      <c r="Q298" s="250"/>
      <c r="R298" s="250"/>
      <c r="S298" s="250"/>
      <c r="T298" s="251"/>
      <c r="AT298" s="247" t="s">
        <v>178</v>
      </c>
      <c r="AU298" s="247" t="s">
        <v>81</v>
      </c>
      <c r="AV298" s="245" t="s">
        <v>79</v>
      </c>
      <c r="AW298" s="245" t="s">
        <v>35</v>
      </c>
      <c r="AX298" s="245" t="s">
        <v>71</v>
      </c>
      <c r="AY298" s="247" t="s">
        <v>169</v>
      </c>
    </row>
    <row r="299" spans="2:65" s="253" customFormat="1">
      <c r="B299" s="252"/>
      <c r="D299" s="246" t="s">
        <v>178</v>
      </c>
      <c r="E299" s="254" t="s">
        <v>5</v>
      </c>
      <c r="F299" s="255" t="s">
        <v>375</v>
      </c>
      <c r="H299" s="256">
        <v>5</v>
      </c>
      <c r="L299" s="252"/>
      <c r="M299" s="257"/>
      <c r="N299" s="258"/>
      <c r="O299" s="258"/>
      <c r="P299" s="258"/>
      <c r="Q299" s="258"/>
      <c r="R299" s="258"/>
      <c r="S299" s="258"/>
      <c r="T299" s="259"/>
      <c r="AT299" s="254" t="s">
        <v>178</v>
      </c>
      <c r="AU299" s="254" t="s">
        <v>81</v>
      </c>
      <c r="AV299" s="253" t="s">
        <v>81</v>
      </c>
      <c r="AW299" s="253" t="s">
        <v>35</v>
      </c>
      <c r="AX299" s="253" t="s">
        <v>71</v>
      </c>
      <c r="AY299" s="254" t="s">
        <v>169</v>
      </c>
    </row>
    <row r="300" spans="2:65" s="253" customFormat="1">
      <c r="B300" s="252"/>
      <c r="D300" s="246" t="s">
        <v>178</v>
      </c>
      <c r="E300" s="254" t="s">
        <v>5</v>
      </c>
      <c r="F300" s="255" t="s">
        <v>376</v>
      </c>
      <c r="H300" s="256">
        <v>4</v>
      </c>
      <c r="L300" s="252"/>
      <c r="M300" s="257"/>
      <c r="N300" s="258"/>
      <c r="O300" s="258"/>
      <c r="P300" s="258"/>
      <c r="Q300" s="258"/>
      <c r="R300" s="258"/>
      <c r="S300" s="258"/>
      <c r="T300" s="259"/>
      <c r="AT300" s="254" t="s">
        <v>178</v>
      </c>
      <c r="AU300" s="254" t="s">
        <v>81</v>
      </c>
      <c r="AV300" s="253" t="s">
        <v>81</v>
      </c>
      <c r="AW300" s="253" t="s">
        <v>35</v>
      </c>
      <c r="AX300" s="253" t="s">
        <v>71</v>
      </c>
      <c r="AY300" s="254" t="s">
        <v>169</v>
      </c>
    </row>
    <row r="301" spans="2:65" s="253" customFormat="1">
      <c r="B301" s="252"/>
      <c r="D301" s="246" t="s">
        <v>178</v>
      </c>
      <c r="E301" s="254" t="s">
        <v>5</v>
      </c>
      <c r="F301" s="255" t="s">
        <v>377</v>
      </c>
      <c r="H301" s="256">
        <v>4.5</v>
      </c>
      <c r="L301" s="252"/>
      <c r="M301" s="257"/>
      <c r="N301" s="258"/>
      <c r="O301" s="258"/>
      <c r="P301" s="258"/>
      <c r="Q301" s="258"/>
      <c r="R301" s="258"/>
      <c r="S301" s="258"/>
      <c r="T301" s="259"/>
      <c r="AT301" s="254" t="s">
        <v>178</v>
      </c>
      <c r="AU301" s="254" t="s">
        <v>81</v>
      </c>
      <c r="AV301" s="253" t="s">
        <v>81</v>
      </c>
      <c r="AW301" s="253" t="s">
        <v>35</v>
      </c>
      <c r="AX301" s="253" t="s">
        <v>71</v>
      </c>
      <c r="AY301" s="254" t="s">
        <v>169</v>
      </c>
    </row>
    <row r="302" spans="2:65" s="253" customFormat="1">
      <c r="B302" s="252"/>
      <c r="D302" s="246" t="s">
        <v>178</v>
      </c>
      <c r="E302" s="254" t="s">
        <v>5</v>
      </c>
      <c r="F302" s="255" t="s">
        <v>378</v>
      </c>
      <c r="H302" s="256">
        <v>6</v>
      </c>
      <c r="L302" s="252"/>
      <c r="M302" s="257"/>
      <c r="N302" s="258"/>
      <c r="O302" s="258"/>
      <c r="P302" s="258"/>
      <c r="Q302" s="258"/>
      <c r="R302" s="258"/>
      <c r="S302" s="258"/>
      <c r="T302" s="259"/>
      <c r="AT302" s="254" t="s">
        <v>178</v>
      </c>
      <c r="AU302" s="254" t="s">
        <v>81</v>
      </c>
      <c r="AV302" s="253" t="s">
        <v>81</v>
      </c>
      <c r="AW302" s="253" t="s">
        <v>35</v>
      </c>
      <c r="AX302" s="253" t="s">
        <v>71</v>
      </c>
      <c r="AY302" s="254" t="s">
        <v>169</v>
      </c>
    </row>
    <row r="303" spans="2:65" s="253" customFormat="1">
      <c r="B303" s="252"/>
      <c r="D303" s="246" t="s">
        <v>178</v>
      </c>
      <c r="E303" s="254" t="s">
        <v>5</v>
      </c>
      <c r="F303" s="255" t="s">
        <v>379</v>
      </c>
      <c r="H303" s="256">
        <v>8</v>
      </c>
      <c r="L303" s="252"/>
      <c r="M303" s="257"/>
      <c r="N303" s="258"/>
      <c r="O303" s="258"/>
      <c r="P303" s="258"/>
      <c r="Q303" s="258"/>
      <c r="R303" s="258"/>
      <c r="S303" s="258"/>
      <c r="T303" s="259"/>
      <c r="AT303" s="254" t="s">
        <v>178</v>
      </c>
      <c r="AU303" s="254" t="s">
        <v>81</v>
      </c>
      <c r="AV303" s="253" t="s">
        <v>81</v>
      </c>
      <c r="AW303" s="253" t="s">
        <v>35</v>
      </c>
      <c r="AX303" s="253" t="s">
        <v>71</v>
      </c>
      <c r="AY303" s="254" t="s">
        <v>169</v>
      </c>
    </row>
    <row r="304" spans="2:65" s="253" customFormat="1">
      <c r="B304" s="252"/>
      <c r="D304" s="246" t="s">
        <v>178</v>
      </c>
      <c r="E304" s="254" t="s">
        <v>5</v>
      </c>
      <c r="F304" s="255" t="s">
        <v>380</v>
      </c>
      <c r="H304" s="256">
        <v>8</v>
      </c>
      <c r="L304" s="252"/>
      <c r="M304" s="257"/>
      <c r="N304" s="258"/>
      <c r="O304" s="258"/>
      <c r="P304" s="258"/>
      <c r="Q304" s="258"/>
      <c r="R304" s="258"/>
      <c r="S304" s="258"/>
      <c r="T304" s="259"/>
      <c r="AT304" s="254" t="s">
        <v>178</v>
      </c>
      <c r="AU304" s="254" t="s">
        <v>81</v>
      </c>
      <c r="AV304" s="253" t="s">
        <v>81</v>
      </c>
      <c r="AW304" s="253" t="s">
        <v>35</v>
      </c>
      <c r="AX304" s="253" t="s">
        <v>71</v>
      </c>
      <c r="AY304" s="254" t="s">
        <v>169</v>
      </c>
    </row>
    <row r="305" spans="2:51" s="253" customFormat="1">
      <c r="B305" s="252"/>
      <c r="D305" s="246" t="s">
        <v>178</v>
      </c>
      <c r="E305" s="254" t="s">
        <v>5</v>
      </c>
      <c r="F305" s="255" t="s">
        <v>381</v>
      </c>
      <c r="H305" s="256">
        <v>4</v>
      </c>
      <c r="L305" s="252"/>
      <c r="M305" s="257"/>
      <c r="N305" s="258"/>
      <c r="O305" s="258"/>
      <c r="P305" s="258"/>
      <c r="Q305" s="258"/>
      <c r="R305" s="258"/>
      <c r="S305" s="258"/>
      <c r="T305" s="259"/>
      <c r="AT305" s="254" t="s">
        <v>178</v>
      </c>
      <c r="AU305" s="254" t="s">
        <v>81</v>
      </c>
      <c r="AV305" s="253" t="s">
        <v>81</v>
      </c>
      <c r="AW305" s="253" t="s">
        <v>35</v>
      </c>
      <c r="AX305" s="253" t="s">
        <v>71</v>
      </c>
      <c r="AY305" s="254" t="s">
        <v>169</v>
      </c>
    </row>
    <row r="306" spans="2:51" s="245" customFormat="1">
      <c r="B306" s="244"/>
      <c r="D306" s="246" t="s">
        <v>178</v>
      </c>
      <c r="E306" s="247" t="s">
        <v>5</v>
      </c>
      <c r="F306" s="248" t="s">
        <v>359</v>
      </c>
      <c r="H306" s="247" t="s">
        <v>5</v>
      </c>
      <c r="L306" s="244"/>
      <c r="M306" s="249"/>
      <c r="N306" s="250"/>
      <c r="O306" s="250"/>
      <c r="P306" s="250"/>
      <c r="Q306" s="250"/>
      <c r="R306" s="250"/>
      <c r="S306" s="250"/>
      <c r="T306" s="251"/>
      <c r="AT306" s="247" t="s">
        <v>178</v>
      </c>
      <c r="AU306" s="247" t="s">
        <v>81</v>
      </c>
      <c r="AV306" s="245" t="s">
        <v>79</v>
      </c>
      <c r="AW306" s="245" t="s">
        <v>35</v>
      </c>
      <c r="AX306" s="245" t="s">
        <v>71</v>
      </c>
      <c r="AY306" s="247" t="s">
        <v>169</v>
      </c>
    </row>
    <row r="307" spans="2:51" s="253" customFormat="1">
      <c r="B307" s="252"/>
      <c r="D307" s="246" t="s">
        <v>178</v>
      </c>
      <c r="E307" s="254" t="s">
        <v>5</v>
      </c>
      <c r="F307" s="255" t="s">
        <v>382</v>
      </c>
      <c r="H307" s="256">
        <v>5</v>
      </c>
      <c r="L307" s="252"/>
      <c r="M307" s="257"/>
      <c r="N307" s="258"/>
      <c r="O307" s="258"/>
      <c r="P307" s="258"/>
      <c r="Q307" s="258"/>
      <c r="R307" s="258"/>
      <c r="S307" s="258"/>
      <c r="T307" s="259"/>
      <c r="AT307" s="254" t="s">
        <v>178</v>
      </c>
      <c r="AU307" s="254" t="s">
        <v>81</v>
      </c>
      <c r="AV307" s="253" t="s">
        <v>81</v>
      </c>
      <c r="AW307" s="253" t="s">
        <v>35</v>
      </c>
      <c r="AX307" s="253" t="s">
        <v>71</v>
      </c>
      <c r="AY307" s="254" t="s">
        <v>169</v>
      </c>
    </row>
    <row r="308" spans="2:51" s="253" customFormat="1">
      <c r="B308" s="252"/>
      <c r="D308" s="246" t="s">
        <v>178</v>
      </c>
      <c r="E308" s="254" t="s">
        <v>5</v>
      </c>
      <c r="F308" s="255" t="s">
        <v>383</v>
      </c>
      <c r="H308" s="256">
        <v>9</v>
      </c>
      <c r="L308" s="252"/>
      <c r="M308" s="257"/>
      <c r="N308" s="258"/>
      <c r="O308" s="258"/>
      <c r="P308" s="258"/>
      <c r="Q308" s="258"/>
      <c r="R308" s="258"/>
      <c r="S308" s="258"/>
      <c r="T308" s="259"/>
      <c r="AT308" s="254" t="s">
        <v>178</v>
      </c>
      <c r="AU308" s="254" t="s">
        <v>81</v>
      </c>
      <c r="AV308" s="253" t="s">
        <v>81</v>
      </c>
      <c r="AW308" s="253" t="s">
        <v>35</v>
      </c>
      <c r="AX308" s="253" t="s">
        <v>71</v>
      </c>
      <c r="AY308" s="254" t="s">
        <v>169</v>
      </c>
    </row>
    <row r="309" spans="2:51" s="253" customFormat="1">
      <c r="B309" s="252"/>
      <c r="D309" s="246" t="s">
        <v>178</v>
      </c>
      <c r="E309" s="254" t="s">
        <v>5</v>
      </c>
      <c r="F309" s="255" t="s">
        <v>384</v>
      </c>
      <c r="H309" s="256">
        <v>6</v>
      </c>
      <c r="L309" s="252"/>
      <c r="M309" s="257"/>
      <c r="N309" s="258"/>
      <c r="O309" s="258"/>
      <c r="P309" s="258"/>
      <c r="Q309" s="258"/>
      <c r="R309" s="258"/>
      <c r="S309" s="258"/>
      <c r="T309" s="259"/>
      <c r="AT309" s="254" t="s">
        <v>178</v>
      </c>
      <c r="AU309" s="254" t="s">
        <v>81</v>
      </c>
      <c r="AV309" s="253" t="s">
        <v>81</v>
      </c>
      <c r="AW309" s="253" t="s">
        <v>35</v>
      </c>
      <c r="AX309" s="253" t="s">
        <v>71</v>
      </c>
      <c r="AY309" s="254" t="s">
        <v>169</v>
      </c>
    </row>
    <row r="310" spans="2:51" s="253" customFormat="1">
      <c r="B310" s="252"/>
      <c r="D310" s="246" t="s">
        <v>178</v>
      </c>
      <c r="E310" s="254" t="s">
        <v>5</v>
      </c>
      <c r="F310" s="255" t="s">
        <v>385</v>
      </c>
      <c r="H310" s="256">
        <v>5</v>
      </c>
      <c r="L310" s="252"/>
      <c r="M310" s="257"/>
      <c r="N310" s="258"/>
      <c r="O310" s="258"/>
      <c r="P310" s="258"/>
      <c r="Q310" s="258"/>
      <c r="R310" s="258"/>
      <c r="S310" s="258"/>
      <c r="T310" s="259"/>
      <c r="AT310" s="254" t="s">
        <v>178</v>
      </c>
      <c r="AU310" s="254" t="s">
        <v>81</v>
      </c>
      <c r="AV310" s="253" t="s">
        <v>81</v>
      </c>
      <c r="AW310" s="253" t="s">
        <v>35</v>
      </c>
      <c r="AX310" s="253" t="s">
        <v>71</v>
      </c>
      <c r="AY310" s="254" t="s">
        <v>169</v>
      </c>
    </row>
    <row r="311" spans="2:51" s="253" customFormat="1">
      <c r="B311" s="252"/>
      <c r="D311" s="246" t="s">
        <v>178</v>
      </c>
      <c r="E311" s="254" t="s">
        <v>5</v>
      </c>
      <c r="F311" s="255" t="s">
        <v>386</v>
      </c>
      <c r="H311" s="256">
        <v>9</v>
      </c>
      <c r="L311" s="252"/>
      <c r="M311" s="257"/>
      <c r="N311" s="258"/>
      <c r="O311" s="258"/>
      <c r="P311" s="258"/>
      <c r="Q311" s="258"/>
      <c r="R311" s="258"/>
      <c r="S311" s="258"/>
      <c r="T311" s="259"/>
      <c r="AT311" s="254" t="s">
        <v>178</v>
      </c>
      <c r="AU311" s="254" t="s">
        <v>81</v>
      </c>
      <c r="AV311" s="253" t="s">
        <v>81</v>
      </c>
      <c r="AW311" s="253" t="s">
        <v>35</v>
      </c>
      <c r="AX311" s="253" t="s">
        <v>71</v>
      </c>
      <c r="AY311" s="254" t="s">
        <v>169</v>
      </c>
    </row>
    <row r="312" spans="2:51" s="253" customFormat="1">
      <c r="B312" s="252"/>
      <c r="D312" s="246" t="s">
        <v>178</v>
      </c>
      <c r="E312" s="254" t="s">
        <v>5</v>
      </c>
      <c r="F312" s="255" t="s">
        <v>387</v>
      </c>
      <c r="H312" s="256">
        <v>6</v>
      </c>
      <c r="L312" s="252"/>
      <c r="M312" s="257"/>
      <c r="N312" s="258"/>
      <c r="O312" s="258"/>
      <c r="P312" s="258"/>
      <c r="Q312" s="258"/>
      <c r="R312" s="258"/>
      <c r="S312" s="258"/>
      <c r="T312" s="259"/>
      <c r="AT312" s="254" t="s">
        <v>178</v>
      </c>
      <c r="AU312" s="254" t="s">
        <v>81</v>
      </c>
      <c r="AV312" s="253" t="s">
        <v>81</v>
      </c>
      <c r="AW312" s="253" t="s">
        <v>35</v>
      </c>
      <c r="AX312" s="253" t="s">
        <v>71</v>
      </c>
      <c r="AY312" s="254" t="s">
        <v>169</v>
      </c>
    </row>
    <row r="313" spans="2:51" s="253" customFormat="1">
      <c r="B313" s="252"/>
      <c r="D313" s="246" t="s">
        <v>178</v>
      </c>
      <c r="E313" s="254" t="s">
        <v>5</v>
      </c>
      <c r="F313" s="255" t="s">
        <v>388</v>
      </c>
      <c r="H313" s="256">
        <v>5</v>
      </c>
      <c r="L313" s="252"/>
      <c r="M313" s="257"/>
      <c r="N313" s="258"/>
      <c r="O313" s="258"/>
      <c r="P313" s="258"/>
      <c r="Q313" s="258"/>
      <c r="R313" s="258"/>
      <c r="S313" s="258"/>
      <c r="T313" s="259"/>
      <c r="AT313" s="254" t="s">
        <v>178</v>
      </c>
      <c r="AU313" s="254" t="s">
        <v>81</v>
      </c>
      <c r="AV313" s="253" t="s">
        <v>81</v>
      </c>
      <c r="AW313" s="253" t="s">
        <v>35</v>
      </c>
      <c r="AX313" s="253" t="s">
        <v>71</v>
      </c>
      <c r="AY313" s="254" t="s">
        <v>169</v>
      </c>
    </row>
    <row r="314" spans="2:51" s="253" customFormat="1">
      <c r="B314" s="252"/>
      <c r="D314" s="246" t="s">
        <v>178</v>
      </c>
      <c r="E314" s="254" t="s">
        <v>5</v>
      </c>
      <c r="F314" s="255" t="s">
        <v>389</v>
      </c>
      <c r="H314" s="256">
        <v>7</v>
      </c>
      <c r="L314" s="252"/>
      <c r="M314" s="257"/>
      <c r="N314" s="258"/>
      <c r="O314" s="258"/>
      <c r="P314" s="258"/>
      <c r="Q314" s="258"/>
      <c r="R314" s="258"/>
      <c r="S314" s="258"/>
      <c r="T314" s="259"/>
      <c r="AT314" s="254" t="s">
        <v>178</v>
      </c>
      <c r="AU314" s="254" t="s">
        <v>81</v>
      </c>
      <c r="AV314" s="253" t="s">
        <v>81</v>
      </c>
      <c r="AW314" s="253" t="s">
        <v>35</v>
      </c>
      <c r="AX314" s="253" t="s">
        <v>71</v>
      </c>
      <c r="AY314" s="254" t="s">
        <v>169</v>
      </c>
    </row>
    <row r="315" spans="2:51" s="253" customFormat="1">
      <c r="B315" s="252"/>
      <c r="D315" s="246" t="s">
        <v>178</v>
      </c>
      <c r="E315" s="254" t="s">
        <v>5</v>
      </c>
      <c r="F315" s="255" t="s">
        <v>390</v>
      </c>
      <c r="H315" s="256">
        <v>6</v>
      </c>
      <c r="L315" s="252"/>
      <c r="M315" s="257"/>
      <c r="N315" s="258"/>
      <c r="O315" s="258"/>
      <c r="P315" s="258"/>
      <c r="Q315" s="258"/>
      <c r="R315" s="258"/>
      <c r="S315" s="258"/>
      <c r="T315" s="259"/>
      <c r="AT315" s="254" t="s">
        <v>178</v>
      </c>
      <c r="AU315" s="254" t="s">
        <v>81</v>
      </c>
      <c r="AV315" s="253" t="s">
        <v>81</v>
      </c>
      <c r="AW315" s="253" t="s">
        <v>35</v>
      </c>
      <c r="AX315" s="253" t="s">
        <v>71</v>
      </c>
      <c r="AY315" s="254" t="s">
        <v>169</v>
      </c>
    </row>
    <row r="316" spans="2:51" s="253" customFormat="1">
      <c r="B316" s="252"/>
      <c r="D316" s="246" t="s">
        <v>178</v>
      </c>
      <c r="E316" s="254" t="s">
        <v>5</v>
      </c>
      <c r="F316" s="255" t="s">
        <v>391</v>
      </c>
      <c r="H316" s="256">
        <v>7</v>
      </c>
      <c r="L316" s="252"/>
      <c r="M316" s="257"/>
      <c r="N316" s="258"/>
      <c r="O316" s="258"/>
      <c r="P316" s="258"/>
      <c r="Q316" s="258"/>
      <c r="R316" s="258"/>
      <c r="S316" s="258"/>
      <c r="T316" s="259"/>
      <c r="AT316" s="254" t="s">
        <v>178</v>
      </c>
      <c r="AU316" s="254" t="s">
        <v>81</v>
      </c>
      <c r="AV316" s="253" t="s">
        <v>81</v>
      </c>
      <c r="AW316" s="253" t="s">
        <v>35</v>
      </c>
      <c r="AX316" s="253" t="s">
        <v>71</v>
      </c>
      <c r="AY316" s="254" t="s">
        <v>169</v>
      </c>
    </row>
    <row r="317" spans="2:51" s="253" customFormat="1">
      <c r="B317" s="252"/>
      <c r="D317" s="246" t="s">
        <v>178</v>
      </c>
      <c r="E317" s="254" t="s">
        <v>5</v>
      </c>
      <c r="F317" s="255" t="s">
        <v>392</v>
      </c>
      <c r="H317" s="256">
        <v>5</v>
      </c>
      <c r="L317" s="252"/>
      <c r="M317" s="257"/>
      <c r="N317" s="258"/>
      <c r="O317" s="258"/>
      <c r="P317" s="258"/>
      <c r="Q317" s="258"/>
      <c r="R317" s="258"/>
      <c r="S317" s="258"/>
      <c r="T317" s="259"/>
      <c r="AT317" s="254" t="s">
        <v>178</v>
      </c>
      <c r="AU317" s="254" t="s">
        <v>81</v>
      </c>
      <c r="AV317" s="253" t="s">
        <v>81</v>
      </c>
      <c r="AW317" s="253" t="s">
        <v>35</v>
      </c>
      <c r="AX317" s="253" t="s">
        <v>71</v>
      </c>
      <c r="AY317" s="254" t="s">
        <v>169</v>
      </c>
    </row>
    <row r="318" spans="2:51" s="253" customFormat="1">
      <c r="B318" s="252"/>
      <c r="D318" s="246" t="s">
        <v>178</v>
      </c>
      <c r="E318" s="254" t="s">
        <v>5</v>
      </c>
      <c r="F318" s="255" t="s">
        <v>393</v>
      </c>
      <c r="H318" s="256">
        <v>5</v>
      </c>
      <c r="L318" s="252"/>
      <c r="M318" s="257"/>
      <c r="N318" s="258"/>
      <c r="O318" s="258"/>
      <c r="P318" s="258"/>
      <c r="Q318" s="258"/>
      <c r="R318" s="258"/>
      <c r="S318" s="258"/>
      <c r="T318" s="259"/>
      <c r="AT318" s="254" t="s">
        <v>178</v>
      </c>
      <c r="AU318" s="254" t="s">
        <v>81</v>
      </c>
      <c r="AV318" s="253" t="s">
        <v>81</v>
      </c>
      <c r="AW318" s="253" t="s">
        <v>35</v>
      </c>
      <c r="AX318" s="253" t="s">
        <v>71</v>
      </c>
      <c r="AY318" s="254" t="s">
        <v>169</v>
      </c>
    </row>
    <row r="319" spans="2:51" s="253" customFormat="1">
      <c r="B319" s="252"/>
      <c r="D319" s="246" t="s">
        <v>178</v>
      </c>
      <c r="E319" s="254" t="s">
        <v>5</v>
      </c>
      <c r="F319" s="255" t="s">
        <v>394</v>
      </c>
      <c r="H319" s="256">
        <v>9</v>
      </c>
      <c r="L319" s="252"/>
      <c r="M319" s="257"/>
      <c r="N319" s="258"/>
      <c r="O319" s="258"/>
      <c r="P319" s="258"/>
      <c r="Q319" s="258"/>
      <c r="R319" s="258"/>
      <c r="S319" s="258"/>
      <c r="T319" s="259"/>
      <c r="AT319" s="254" t="s">
        <v>178</v>
      </c>
      <c r="AU319" s="254" t="s">
        <v>81</v>
      </c>
      <c r="AV319" s="253" t="s">
        <v>81</v>
      </c>
      <c r="AW319" s="253" t="s">
        <v>35</v>
      </c>
      <c r="AX319" s="253" t="s">
        <v>71</v>
      </c>
      <c r="AY319" s="254" t="s">
        <v>169</v>
      </c>
    </row>
    <row r="320" spans="2:51" s="253" customFormat="1">
      <c r="B320" s="252"/>
      <c r="D320" s="246" t="s">
        <v>178</v>
      </c>
      <c r="E320" s="254" t="s">
        <v>5</v>
      </c>
      <c r="F320" s="255" t="s">
        <v>395</v>
      </c>
      <c r="H320" s="256">
        <v>6</v>
      </c>
      <c r="L320" s="252"/>
      <c r="M320" s="257"/>
      <c r="N320" s="258"/>
      <c r="O320" s="258"/>
      <c r="P320" s="258"/>
      <c r="Q320" s="258"/>
      <c r="R320" s="258"/>
      <c r="S320" s="258"/>
      <c r="T320" s="259"/>
      <c r="AT320" s="254" t="s">
        <v>178</v>
      </c>
      <c r="AU320" s="254" t="s">
        <v>81</v>
      </c>
      <c r="AV320" s="253" t="s">
        <v>81</v>
      </c>
      <c r="AW320" s="253" t="s">
        <v>35</v>
      </c>
      <c r="AX320" s="253" t="s">
        <v>71</v>
      </c>
      <c r="AY320" s="254" t="s">
        <v>169</v>
      </c>
    </row>
    <row r="321" spans="2:65" s="253" customFormat="1">
      <c r="B321" s="252"/>
      <c r="D321" s="246" t="s">
        <v>178</v>
      </c>
      <c r="E321" s="254" t="s">
        <v>5</v>
      </c>
      <c r="F321" s="255" t="s">
        <v>396</v>
      </c>
      <c r="H321" s="256">
        <v>7</v>
      </c>
      <c r="L321" s="252"/>
      <c r="M321" s="257"/>
      <c r="N321" s="258"/>
      <c r="O321" s="258"/>
      <c r="P321" s="258"/>
      <c r="Q321" s="258"/>
      <c r="R321" s="258"/>
      <c r="S321" s="258"/>
      <c r="T321" s="259"/>
      <c r="AT321" s="254" t="s">
        <v>178</v>
      </c>
      <c r="AU321" s="254" t="s">
        <v>81</v>
      </c>
      <c r="AV321" s="253" t="s">
        <v>81</v>
      </c>
      <c r="AW321" s="253" t="s">
        <v>35</v>
      </c>
      <c r="AX321" s="253" t="s">
        <v>71</v>
      </c>
      <c r="AY321" s="254" t="s">
        <v>169</v>
      </c>
    </row>
    <row r="322" spans="2:65" s="253" customFormat="1">
      <c r="B322" s="252"/>
      <c r="D322" s="246" t="s">
        <v>178</v>
      </c>
      <c r="E322" s="254" t="s">
        <v>5</v>
      </c>
      <c r="F322" s="255" t="s">
        <v>397</v>
      </c>
      <c r="H322" s="256">
        <v>7</v>
      </c>
      <c r="L322" s="252"/>
      <c r="M322" s="257"/>
      <c r="N322" s="258"/>
      <c r="O322" s="258"/>
      <c r="P322" s="258"/>
      <c r="Q322" s="258"/>
      <c r="R322" s="258"/>
      <c r="S322" s="258"/>
      <c r="T322" s="259"/>
      <c r="AT322" s="254" t="s">
        <v>178</v>
      </c>
      <c r="AU322" s="254" t="s">
        <v>81</v>
      </c>
      <c r="AV322" s="253" t="s">
        <v>81</v>
      </c>
      <c r="AW322" s="253" t="s">
        <v>35</v>
      </c>
      <c r="AX322" s="253" t="s">
        <v>71</v>
      </c>
      <c r="AY322" s="254" t="s">
        <v>169</v>
      </c>
    </row>
    <row r="323" spans="2:65" s="261" customFormat="1">
      <c r="B323" s="260"/>
      <c r="D323" s="246" t="s">
        <v>178</v>
      </c>
      <c r="E323" s="262" t="s">
        <v>5</v>
      </c>
      <c r="F323" s="263" t="s">
        <v>181</v>
      </c>
      <c r="H323" s="264">
        <v>143.5</v>
      </c>
      <c r="L323" s="260"/>
      <c r="M323" s="265"/>
      <c r="N323" s="266"/>
      <c r="O323" s="266"/>
      <c r="P323" s="266"/>
      <c r="Q323" s="266"/>
      <c r="R323" s="266"/>
      <c r="S323" s="266"/>
      <c r="T323" s="267"/>
      <c r="AT323" s="262" t="s">
        <v>178</v>
      </c>
      <c r="AU323" s="262" t="s">
        <v>81</v>
      </c>
      <c r="AV323" s="261" t="s">
        <v>176</v>
      </c>
      <c r="AW323" s="261" t="s">
        <v>35</v>
      </c>
      <c r="AX323" s="261" t="s">
        <v>79</v>
      </c>
      <c r="AY323" s="262" t="s">
        <v>169</v>
      </c>
    </row>
    <row r="324" spans="2:65" s="145" customFormat="1" ht="16.5" customHeight="1">
      <c r="B324" s="146"/>
      <c r="C324" s="271" t="s">
        <v>413</v>
      </c>
      <c r="D324" s="271" t="s">
        <v>404</v>
      </c>
      <c r="E324" s="272" t="s">
        <v>405</v>
      </c>
      <c r="F324" s="273" t="s">
        <v>406</v>
      </c>
      <c r="G324" s="274" t="s">
        <v>205</v>
      </c>
      <c r="H324" s="275">
        <v>115.661</v>
      </c>
      <c r="I324" s="88"/>
      <c r="J324" s="276">
        <f>ROUND(I324*H324,2)</f>
        <v>0</v>
      </c>
      <c r="K324" s="273" t="s">
        <v>175</v>
      </c>
      <c r="L324" s="277"/>
      <c r="M324" s="278" t="s">
        <v>5</v>
      </c>
      <c r="N324" s="279" t="s">
        <v>42</v>
      </c>
      <c r="O324" s="147"/>
      <c r="P324" s="241">
        <f>O324*H324</f>
        <v>0</v>
      </c>
      <c r="Q324" s="241">
        <v>2.4289999999999998</v>
      </c>
      <c r="R324" s="241">
        <f>Q324*H324</f>
        <v>280.94056899999998</v>
      </c>
      <c r="S324" s="241">
        <v>0</v>
      </c>
      <c r="T324" s="242">
        <f>S324*H324</f>
        <v>0</v>
      </c>
      <c r="AR324" s="133" t="s">
        <v>225</v>
      </c>
      <c r="AT324" s="133" t="s">
        <v>404</v>
      </c>
      <c r="AU324" s="133" t="s">
        <v>81</v>
      </c>
      <c r="AY324" s="133" t="s">
        <v>169</v>
      </c>
      <c r="BE324" s="243">
        <f>IF(N324="základní",J324,0)</f>
        <v>0</v>
      </c>
      <c r="BF324" s="243">
        <f>IF(N324="snížená",J324,0)</f>
        <v>0</v>
      </c>
      <c r="BG324" s="243">
        <f>IF(N324="zákl. přenesená",J324,0)</f>
        <v>0</v>
      </c>
      <c r="BH324" s="243">
        <f>IF(N324="sníž. přenesená",J324,0)</f>
        <v>0</v>
      </c>
      <c r="BI324" s="243">
        <f>IF(N324="nulová",J324,0)</f>
        <v>0</v>
      </c>
      <c r="BJ324" s="133" t="s">
        <v>79</v>
      </c>
      <c r="BK324" s="243">
        <f>ROUND(I324*H324,2)</f>
        <v>0</v>
      </c>
      <c r="BL324" s="133" t="s">
        <v>176</v>
      </c>
      <c r="BM324" s="133" t="s">
        <v>414</v>
      </c>
    </row>
    <row r="325" spans="2:65" s="253" customFormat="1">
      <c r="B325" s="252"/>
      <c r="D325" s="246" t="s">
        <v>178</v>
      </c>
      <c r="E325" s="254" t="s">
        <v>5</v>
      </c>
      <c r="F325" s="255" t="s">
        <v>415</v>
      </c>
      <c r="H325" s="256">
        <v>115.661</v>
      </c>
      <c r="L325" s="252"/>
      <c r="M325" s="257"/>
      <c r="N325" s="258"/>
      <c r="O325" s="258"/>
      <c r="P325" s="258"/>
      <c r="Q325" s="258"/>
      <c r="R325" s="258"/>
      <c r="S325" s="258"/>
      <c r="T325" s="259"/>
      <c r="AT325" s="254" t="s">
        <v>178</v>
      </c>
      <c r="AU325" s="254" t="s">
        <v>81</v>
      </c>
      <c r="AV325" s="253" t="s">
        <v>81</v>
      </c>
      <c r="AW325" s="253" t="s">
        <v>35</v>
      </c>
      <c r="AX325" s="253" t="s">
        <v>71</v>
      </c>
      <c r="AY325" s="254" t="s">
        <v>169</v>
      </c>
    </row>
    <row r="326" spans="2:65" s="261" customFormat="1">
      <c r="B326" s="260"/>
      <c r="D326" s="246" t="s">
        <v>178</v>
      </c>
      <c r="E326" s="262" t="s">
        <v>5</v>
      </c>
      <c r="F326" s="263" t="s">
        <v>181</v>
      </c>
      <c r="H326" s="264">
        <v>115.661</v>
      </c>
      <c r="L326" s="260"/>
      <c r="M326" s="265"/>
      <c r="N326" s="266"/>
      <c r="O326" s="266"/>
      <c r="P326" s="266"/>
      <c r="Q326" s="266"/>
      <c r="R326" s="266"/>
      <c r="S326" s="266"/>
      <c r="T326" s="267"/>
      <c r="AT326" s="262" t="s">
        <v>178</v>
      </c>
      <c r="AU326" s="262" t="s">
        <v>81</v>
      </c>
      <c r="AV326" s="261" t="s">
        <v>176</v>
      </c>
      <c r="AW326" s="261" t="s">
        <v>35</v>
      </c>
      <c r="AX326" s="261" t="s">
        <v>79</v>
      </c>
      <c r="AY326" s="262" t="s">
        <v>169</v>
      </c>
    </row>
    <row r="327" spans="2:65" s="145" customFormat="1" ht="16.5" customHeight="1">
      <c r="B327" s="146"/>
      <c r="C327" s="233" t="s">
        <v>416</v>
      </c>
      <c r="D327" s="233" t="s">
        <v>171</v>
      </c>
      <c r="E327" s="234" t="s">
        <v>417</v>
      </c>
      <c r="F327" s="235" t="s">
        <v>418</v>
      </c>
      <c r="G327" s="236" t="s">
        <v>316</v>
      </c>
      <c r="H327" s="237">
        <v>12.311</v>
      </c>
      <c r="I327" s="87"/>
      <c r="J327" s="238">
        <f>ROUND(I327*H327,2)</f>
        <v>0</v>
      </c>
      <c r="K327" s="235" t="s">
        <v>175</v>
      </c>
      <c r="L327" s="146"/>
      <c r="M327" s="239" t="s">
        <v>5</v>
      </c>
      <c r="N327" s="240" t="s">
        <v>42</v>
      </c>
      <c r="O327" s="147"/>
      <c r="P327" s="241">
        <f>O327*H327</f>
        <v>0</v>
      </c>
      <c r="Q327" s="241">
        <v>1.1133200000000001</v>
      </c>
      <c r="R327" s="241">
        <f>Q327*H327</f>
        <v>13.706082520000001</v>
      </c>
      <c r="S327" s="241">
        <v>0</v>
      </c>
      <c r="T327" s="242">
        <f>S327*H327</f>
        <v>0</v>
      </c>
      <c r="AR327" s="133" t="s">
        <v>176</v>
      </c>
      <c r="AT327" s="133" t="s">
        <v>171</v>
      </c>
      <c r="AU327" s="133" t="s">
        <v>81</v>
      </c>
      <c r="AY327" s="133" t="s">
        <v>169</v>
      </c>
      <c r="BE327" s="243">
        <f>IF(N327="základní",J327,0)</f>
        <v>0</v>
      </c>
      <c r="BF327" s="243">
        <f>IF(N327="snížená",J327,0)</f>
        <v>0</v>
      </c>
      <c r="BG327" s="243">
        <f>IF(N327="zákl. přenesená",J327,0)</f>
        <v>0</v>
      </c>
      <c r="BH327" s="243">
        <f>IF(N327="sníž. přenesená",J327,0)</f>
        <v>0</v>
      </c>
      <c r="BI327" s="243">
        <f>IF(N327="nulová",J327,0)</f>
        <v>0</v>
      </c>
      <c r="BJ327" s="133" t="s">
        <v>79</v>
      </c>
      <c r="BK327" s="243">
        <f>ROUND(I327*H327,2)</f>
        <v>0</v>
      </c>
      <c r="BL327" s="133" t="s">
        <v>176</v>
      </c>
      <c r="BM327" s="133" t="s">
        <v>419</v>
      </c>
    </row>
    <row r="328" spans="2:65" s="145" customFormat="1" ht="54">
      <c r="B328" s="146"/>
      <c r="D328" s="246" t="s">
        <v>207</v>
      </c>
      <c r="F328" s="268" t="s">
        <v>420</v>
      </c>
      <c r="L328" s="146"/>
      <c r="M328" s="269"/>
      <c r="N328" s="147"/>
      <c r="O328" s="147"/>
      <c r="P328" s="147"/>
      <c r="Q328" s="147"/>
      <c r="R328" s="147"/>
      <c r="S328" s="147"/>
      <c r="T328" s="270"/>
      <c r="AT328" s="133" t="s">
        <v>207</v>
      </c>
      <c r="AU328" s="133" t="s">
        <v>81</v>
      </c>
    </row>
    <row r="329" spans="2:65" s="253" customFormat="1">
      <c r="B329" s="252"/>
      <c r="D329" s="246" t="s">
        <v>178</v>
      </c>
      <c r="E329" s="254" t="s">
        <v>5</v>
      </c>
      <c r="F329" s="255" t="s">
        <v>421</v>
      </c>
      <c r="H329" s="256">
        <v>3.0579999999999998</v>
      </c>
      <c r="L329" s="252"/>
      <c r="M329" s="257"/>
      <c r="N329" s="258"/>
      <c r="O329" s="258"/>
      <c r="P329" s="258"/>
      <c r="Q329" s="258"/>
      <c r="R329" s="258"/>
      <c r="S329" s="258"/>
      <c r="T329" s="259"/>
      <c r="AT329" s="254" t="s">
        <v>178</v>
      </c>
      <c r="AU329" s="254" t="s">
        <v>81</v>
      </c>
      <c r="AV329" s="253" t="s">
        <v>81</v>
      </c>
      <c r="AW329" s="253" t="s">
        <v>35</v>
      </c>
      <c r="AX329" s="253" t="s">
        <v>71</v>
      </c>
      <c r="AY329" s="254" t="s">
        <v>169</v>
      </c>
    </row>
    <row r="330" spans="2:65" s="253" customFormat="1">
      <c r="B330" s="252"/>
      <c r="D330" s="246" t="s">
        <v>178</v>
      </c>
      <c r="E330" s="254" t="s">
        <v>5</v>
      </c>
      <c r="F330" s="255" t="s">
        <v>422</v>
      </c>
      <c r="H330" s="256">
        <v>9.2530000000000001</v>
      </c>
      <c r="L330" s="252"/>
      <c r="M330" s="257"/>
      <c r="N330" s="258"/>
      <c r="O330" s="258"/>
      <c r="P330" s="258"/>
      <c r="Q330" s="258"/>
      <c r="R330" s="258"/>
      <c r="S330" s="258"/>
      <c r="T330" s="259"/>
      <c r="AT330" s="254" t="s">
        <v>178</v>
      </c>
      <c r="AU330" s="254" t="s">
        <v>81</v>
      </c>
      <c r="AV330" s="253" t="s">
        <v>81</v>
      </c>
      <c r="AW330" s="253" t="s">
        <v>35</v>
      </c>
      <c r="AX330" s="253" t="s">
        <v>71</v>
      </c>
      <c r="AY330" s="254" t="s">
        <v>169</v>
      </c>
    </row>
    <row r="331" spans="2:65" s="261" customFormat="1">
      <c r="B331" s="260"/>
      <c r="D331" s="246" t="s">
        <v>178</v>
      </c>
      <c r="E331" s="262" t="s">
        <v>5</v>
      </c>
      <c r="F331" s="263" t="s">
        <v>181</v>
      </c>
      <c r="H331" s="264">
        <v>12.311</v>
      </c>
      <c r="L331" s="260"/>
      <c r="M331" s="265"/>
      <c r="N331" s="266"/>
      <c r="O331" s="266"/>
      <c r="P331" s="266"/>
      <c r="Q331" s="266"/>
      <c r="R331" s="266"/>
      <c r="S331" s="266"/>
      <c r="T331" s="267"/>
      <c r="AT331" s="262" t="s">
        <v>178</v>
      </c>
      <c r="AU331" s="262" t="s">
        <v>81</v>
      </c>
      <c r="AV331" s="261" t="s">
        <v>176</v>
      </c>
      <c r="AW331" s="261" t="s">
        <v>35</v>
      </c>
      <c r="AX331" s="261" t="s">
        <v>79</v>
      </c>
      <c r="AY331" s="262" t="s">
        <v>169</v>
      </c>
    </row>
    <row r="332" spans="2:65" s="145" customFormat="1" ht="25.5" customHeight="1">
      <c r="B332" s="146"/>
      <c r="C332" s="233" t="s">
        <v>423</v>
      </c>
      <c r="D332" s="233" t="s">
        <v>171</v>
      </c>
      <c r="E332" s="234" t="s">
        <v>424</v>
      </c>
      <c r="F332" s="235" t="s">
        <v>425</v>
      </c>
      <c r="G332" s="236" t="s">
        <v>205</v>
      </c>
      <c r="H332" s="237">
        <v>96.412000000000006</v>
      </c>
      <c r="I332" s="87"/>
      <c r="J332" s="238">
        <f>ROUND(I332*H332,2)</f>
        <v>0</v>
      </c>
      <c r="K332" s="235" t="s">
        <v>175</v>
      </c>
      <c r="L332" s="146"/>
      <c r="M332" s="239" t="s">
        <v>5</v>
      </c>
      <c r="N332" s="240" t="s">
        <v>42</v>
      </c>
      <c r="O332" s="147"/>
      <c r="P332" s="241">
        <f>O332*H332</f>
        <v>0</v>
      </c>
      <c r="Q332" s="241">
        <v>2.16</v>
      </c>
      <c r="R332" s="241">
        <f>Q332*H332</f>
        <v>208.24992000000003</v>
      </c>
      <c r="S332" s="241">
        <v>0</v>
      </c>
      <c r="T332" s="242">
        <f>S332*H332</f>
        <v>0</v>
      </c>
      <c r="AR332" s="133" t="s">
        <v>176</v>
      </c>
      <c r="AT332" s="133" t="s">
        <v>171</v>
      </c>
      <c r="AU332" s="133" t="s">
        <v>81</v>
      </c>
      <c r="AY332" s="133" t="s">
        <v>169</v>
      </c>
      <c r="BE332" s="243">
        <f>IF(N332="základní",J332,0)</f>
        <v>0</v>
      </c>
      <c r="BF332" s="243">
        <f>IF(N332="snížená",J332,0)</f>
        <v>0</v>
      </c>
      <c r="BG332" s="243">
        <f>IF(N332="zákl. přenesená",J332,0)</f>
        <v>0</v>
      </c>
      <c r="BH332" s="243">
        <f>IF(N332="sníž. přenesená",J332,0)</f>
        <v>0</v>
      </c>
      <c r="BI332" s="243">
        <f>IF(N332="nulová",J332,0)</f>
        <v>0</v>
      </c>
      <c r="BJ332" s="133" t="s">
        <v>79</v>
      </c>
      <c r="BK332" s="243">
        <f>ROUND(I332*H332,2)</f>
        <v>0</v>
      </c>
      <c r="BL332" s="133" t="s">
        <v>176</v>
      </c>
      <c r="BM332" s="133" t="s">
        <v>426</v>
      </c>
    </row>
    <row r="333" spans="2:65" s="145" customFormat="1" ht="54">
      <c r="B333" s="146"/>
      <c r="D333" s="246" t="s">
        <v>207</v>
      </c>
      <c r="F333" s="268" t="s">
        <v>427</v>
      </c>
      <c r="L333" s="146"/>
      <c r="M333" s="269"/>
      <c r="N333" s="147"/>
      <c r="O333" s="147"/>
      <c r="P333" s="147"/>
      <c r="Q333" s="147"/>
      <c r="R333" s="147"/>
      <c r="S333" s="147"/>
      <c r="T333" s="270"/>
      <c r="AT333" s="133" t="s">
        <v>207</v>
      </c>
      <c r="AU333" s="133" t="s">
        <v>81</v>
      </c>
    </row>
    <row r="334" spans="2:65" s="253" customFormat="1">
      <c r="B334" s="252"/>
      <c r="D334" s="246" t="s">
        <v>178</v>
      </c>
      <c r="E334" s="254" t="s">
        <v>5</v>
      </c>
      <c r="F334" s="255" t="s">
        <v>428</v>
      </c>
      <c r="H334" s="256">
        <v>20.585000000000001</v>
      </c>
      <c r="L334" s="252"/>
      <c r="M334" s="257"/>
      <c r="N334" s="258"/>
      <c r="O334" s="258"/>
      <c r="P334" s="258"/>
      <c r="Q334" s="258"/>
      <c r="R334" s="258"/>
      <c r="S334" s="258"/>
      <c r="T334" s="259"/>
      <c r="AT334" s="254" t="s">
        <v>178</v>
      </c>
      <c r="AU334" s="254" t="s">
        <v>81</v>
      </c>
      <c r="AV334" s="253" t="s">
        <v>81</v>
      </c>
      <c r="AW334" s="253" t="s">
        <v>35</v>
      </c>
      <c r="AX334" s="253" t="s">
        <v>71</v>
      </c>
      <c r="AY334" s="254" t="s">
        <v>169</v>
      </c>
    </row>
    <row r="335" spans="2:65" s="253" customFormat="1">
      <c r="B335" s="252"/>
      <c r="D335" s="246" t="s">
        <v>178</v>
      </c>
      <c r="E335" s="254" t="s">
        <v>5</v>
      </c>
      <c r="F335" s="255" t="s">
        <v>429</v>
      </c>
      <c r="H335" s="256">
        <v>3.5990000000000002</v>
      </c>
      <c r="L335" s="252"/>
      <c r="M335" s="257"/>
      <c r="N335" s="258"/>
      <c r="O335" s="258"/>
      <c r="P335" s="258"/>
      <c r="Q335" s="258"/>
      <c r="R335" s="258"/>
      <c r="S335" s="258"/>
      <c r="T335" s="259"/>
      <c r="AT335" s="254" t="s">
        <v>178</v>
      </c>
      <c r="AU335" s="254" t="s">
        <v>81</v>
      </c>
      <c r="AV335" s="253" t="s">
        <v>81</v>
      </c>
      <c r="AW335" s="253" t="s">
        <v>35</v>
      </c>
      <c r="AX335" s="253" t="s">
        <v>71</v>
      </c>
      <c r="AY335" s="254" t="s">
        <v>169</v>
      </c>
    </row>
    <row r="336" spans="2:65" s="253" customFormat="1">
      <c r="B336" s="252"/>
      <c r="D336" s="246" t="s">
        <v>178</v>
      </c>
      <c r="E336" s="254" t="s">
        <v>5</v>
      </c>
      <c r="F336" s="255" t="s">
        <v>430</v>
      </c>
      <c r="H336" s="256">
        <v>68.123000000000005</v>
      </c>
      <c r="L336" s="252"/>
      <c r="M336" s="257"/>
      <c r="N336" s="258"/>
      <c r="O336" s="258"/>
      <c r="P336" s="258"/>
      <c r="Q336" s="258"/>
      <c r="R336" s="258"/>
      <c r="S336" s="258"/>
      <c r="T336" s="259"/>
      <c r="AT336" s="254" t="s">
        <v>178</v>
      </c>
      <c r="AU336" s="254" t="s">
        <v>81</v>
      </c>
      <c r="AV336" s="253" t="s">
        <v>81</v>
      </c>
      <c r="AW336" s="253" t="s">
        <v>35</v>
      </c>
      <c r="AX336" s="253" t="s">
        <v>71</v>
      </c>
      <c r="AY336" s="254" t="s">
        <v>169</v>
      </c>
    </row>
    <row r="337" spans="2:65" s="253" customFormat="1">
      <c r="B337" s="252"/>
      <c r="D337" s="246" t="s">
        <v>178</v>
      </c>
      <c r="E337" s="254" t="s">
        <v>5</v>
      </c>
      <c r="F337" s="255" t="s">
        <v>431</v>
      </c>
      <c r="H337" s="256">
        <v>4.1050000000000004</v>
      </c>
      <c r="L337" s="252"/>
      <c r="M337" s="257"/>
      <c r="N337" s="258"/>
      <c r="O337" s="258"/>
      <c r="P337" s="258"/>
      <c r="Q337" s="258"/>
      <c r="R337" s="258"/>
      <c r="S337" s="258"/>
      <c r="T337" s="259"/>
      <c r="AT337" s="254" t="s">
        <v>178</v>
      </c>
      <c r="AU337" s="254" t="s">
        <v>81</v>
      </c>
      <c r="AV337" s="253" t="s">
        <v>81</v>
      </c>
      <c r="AW337" s="253" t="s">
        <v>35</v>
      </c>
      <c r="AX337" s="253" t="s">
        <v>71</v>
      </c>
      <c r="AY337" s="254" t="s">
        <v>169</v>
      </c>
    </row>
    <row r="338" spans="2:65" s="261" customFormat="1">
      <c r="B338" s="260"/>
      <c r="D338" s="246" t="s">
        <v>178</v>
      </c>
      <c r="E338" s="262" t="s">
        <v>5</v>
      </c>
      <c r="F338" s="263" t="s">
        <v>181</v>
      </c>
      <c r="H338" s="264">
        <v>96.412000000000006</v>
      </c>
      <c r="L338" s="260"/>
      <c r="M338" s="265"/>
      <c r="N338" s="266"/>
      <c r="O338" s="266"/>
      <c r="P338" s="266"/>
      <c r="Q338" s="266"/>
      <c r="R338" s="266"/>
      <c r="S338" s="266"/>
      <c r="T338" s="267"/>
      <c r="AT338" s="262" t="s">
        <v>178</v>
      </c>
      <c r="AU338" s="262" t="s">
        <v>81</v>
      </c>
      <c r="AV338" s="261" t="s">
        <v>176</v>
      </c>
      <c r="AW338" s="261" t="s">
        <v>35</v>
      </c>
      <c r="AX338" s="261" t="s">
        <v>79</v>
      </c>
      <c r="AY338" s="262" t="s">
        <v>169</v>
      </c>
    </row>
    <row r="339" spans="2:65" s="145" customFormat="1" ht="25.5" customHeight="1">
      <c r="B339" s="146"/>
      <c r="C339" s="233" t="s">
        <v>432</v>
      </c>
      <c r="D339" s="233" t="s">
        <v>171</v>
      </c>
      <c r="E339" s="234" t="s">
        <v>433</v>
      </c>
      <c r="F339" s="235" t="s">
        <v>434</v>
      </c>
      <c r="G339" s="236" t="s">
        <v>205</v>
      </c>
      <c r="H339" s="237">
        <v>27.443000000000001</v>
      </c>
      <c r="I339" s="87"/>
      <c r="J339" s="238">
        <f>ROUND(I339*H339,2)</f>
        <v>0</v>
      </c>
      <c r="K339" s="235" t="s">
        <v>175</v>
      </c>
      <c r="L339" s="146"/>
      <c r="M339" s="239" t="s">
        <v>5</v>
      </c>
      <c r="N339" s="240" t="s">
        <v>42</v>
      </c>
      <c r="O339" s="147"/>
      <c r="P339" s="241">
        <f>O339*H339</f>
        <v>0</v>
      </c>
      <c r="Q339" s="241">
        <v>2.47214</v>
      </c>
      <c r="R339" s="241">
        <f>Q339*H339</f>
        <v>67.842938020000005</v>
      </c>
      <c r="S339" s="241">
        <v>0</v>
      </c>
      <c r="T339" s="242">
        <f>S339*H339</f>
        <v>0</v>
      </c>
      <c r="AR339" s="133" t="s">
        <v>176</v>
      </c>
      <c r="AT339" s="133" t="s">
        <v>171</v>
      </c>
      <c r="AU339" s="133" t="s">
        <v>81</v>
      </c>
      <c r="AY339" s="133" t="s">
        <v>169</v>
      </c>
      <c r="BE339" s="243">
        <f>IF(N339="základní",J339,0)</f>
        <v>0</v>
      </c>
      <c r="BF339" s="243">
        <f>IF(N339="snížená",J339,0)</f>
        <v>0</v>
      </c>
      <c r="BG339" s="243">
        <f>IF(N339="zákl. přenesená",J339,0)</f>
        <v>0</v>
      </c>
      <c r="BH339" s="243">
        <f>IF(N339="sníž. přenesená",J339,0)</f>
        <v>0</v>
      </c>
      <c r="BI339" s="243">
        <f>IF(N339="nulová",J339,0)</f>
        <v>0</v>
      </c>
      <c r="BJ339" s="133" t="s">
        <v>79</v>
      </c>
      <c r="BK339" s="243">
        <f>ROUND(I339*H339,2)</f>
        <v>0</v>
      </c>
      <c r="BL339" s="133" t="s">
        <v>176</v>
      </c>
      <c r="BM339" s="133" t="s">
        <v>435</v>
      </c>
    </row>
    <row r="340" spans="2:65" s="145" customFormat="1" ht="81">
      <c r="B340" s="146"/>
      <c r="D340" s="246" t="s">
        <v>207</v>
      </c>
      <c r="F340" s="268" t="s">
        <v>436</v>
      </c>
      <c r="L340" s="146"/>
      <c r="M340" s="269"/>
      <c r="N340" s="147"/>
      <c r="O340" s="147"/>
      <c r="P340" s="147"/>
      <c r="Q340" s="147"/>
      <c r="R340" s="147"/>
      <c r="S340" s="147"/>
      <c r="T340" s="270"/>
      <c r="AT340" s="133" t="s">
        <v>207</v>
      </c>
      <c r="AU340" s="133" t="s">
        <v>81</v>
      </c>
    </row>
    <row r="341" spans="2:65" s="245" customFormat="1">
      <c r="B341" s="244"/>
      <c r="D341" s="246" t="s">
        <v>178</v>
      </c>
      <c r="E341" s="247" t="s">
        <v>5</v>
      </c>
      <c r="F341" s="248" t="s">
        <v>437</v>
      </c>
      <c r="H341" s="247" t="s">
        <v>5</v>
      </c>
      <c r="L341" s="244"/>
      <c r="M341" s="249"/>
      <c r="N341" s="250"/>
      <c r="O341" s="250"/>
      <c r="P341" s="250"/>
      <c r="Q341" s="250"/>
      <c r="R341" s="250"/>
      <c r="S341" s="250"/>
      <c r="T341" s="251"/>
      <c r="AT341" s="247" t="s">
        <v>178</v>
      </c>
      <c r="AU341" s="247" t="s">
        <v>81</v>
      </c>
      <c r="AV341" s="245" t="s">
        <v>79</v>
      </c>
      <c r="AW341" s="245" t="s">
        <v>35</v>
      </c>
      <c r="AX341" s="245" t="s">
        <v>71</v>
      </c>
      <c r="AY341" s="247" t="s">
        <v>169</v>
      </c>
    </row>
    <row r="342" spans="2:65" s="253" customFormat="1">
      <c r="B342" s="252"/>
      <c r="D342" s="246" t="s">
        <v>178</v>
      </c>
      <c r="E342" s="254" t="s">
        <v>5</v>
      </c>
      <c r="F342" s="255" t="s">
        <v>438</v>
      </c>
      <c r="H342" s="256">
        <v>5.1429999999999998</v>
      </c>
      <c r="L342" s="252"/>
      <c r="M342" s="257"/>
      <c r="N342" s="258"/>
      <c r="O342" s="258"/>
      <c r="P342" s="258"/>
      <c r="Q342" s="258"/>
      <c r="R342" s="258"/>
      <c r="S342" s="258"/>
      <c r="T342" s="259"/>
      <c r="AT342" s="254" t="s">
        <v>178</v>
      </c>
      <c r="AU342" s="254" t="s">
        <v>81</v>
      </c>
      <c r="AV342" s="253" t="s">
        <v>81</v>
      </c>
      <c r="AW342" s="253" t="s">
        <v>35</v>
      </c>
      <c r="AX342" s="253" t="s">
        <v>71</v>
      </c>
      <c r="AY342" s="254" t="s">
        <v>169</v>
      </c>
    </row>
    <row r="343" spans="2:65" s="253" customFormat="1">
      <c r="B343" s="252"/>
      <c r="D343" s="246" t="s">
        <v>178</v>
      </c>
      <c r="E343" s="254" t="s">
        <v>5</v>
      </c>
      <c r="F343" s="255" t="s">
        <v>439</v>
      </c>
      <c r="H343" s="256">
        <v>0.9</v>
      </c>
      <c r="L343" s="252"/>
      <c r="M343" s="257"/>
      <c r="N343" s="258"/>
      <c r="O343" s="258"/>
      <c r="P343" s="258"/>
      <c r="Q343" s="258"/>
      <c r="R343" s="258"/>
      <c r="S343" s="258"/>
      <c r="T343" s="259"/>
      <c r="AT343" s="254" t="s">
        <v>178</v>
      </c>
      <c r="AU343" s="254" t="s">
        <v>81</v>
      </c>
      <c r="AV343" s="253" t="s">
        <v>81</v>
      </c>
      <c r="AW343" s="253" t="s">
        <v>35</v>
      </c>
      <c r="AX343" s="253" t="s">
        <v>71</v>
      </c>
      <c r="AY343" s="254" t="s">
        <v>169</v>
      </c>
    </row>
    <row r="344" spans="2:65" s="253" customFormat="1">
      <c r="B344" s="252"/>
      <c r="D344" s="246" t="s">
        <v>178</v>
      </c>
      <c r="E344" s="254" t="s">
        <v>5</v>
      </c>
      <c r="F344" s="255" t="s">
        <v>440</v>
      </c>
      <c r="H344" s="256">
        <v>17.030999999999999</v>
      </c>
      <c r="L344" s="252"/>
      <c r="M344" s="257"/>
      <c r="N344" s="258"/>
      <c r="O344" s="258"/>
      <c r="P344" s="258"/>
      <c r="Q344" s="258"/>
      <c r="R344" s="258"/>
      <c r="S344" s="258"/>
      <c r="T344" s="259"/>
      <c r="AT344" s="254" t="s">
        <v>178</v>
      </c>
      <c r="AU344" s="254" t="s">
        <v>81</v>
      </c>
      <c r="AV344" s="253" t="s">
        <v>81</v>
      </c>
      <c r="AW344" s="253" t="s">
        <v>35</v>
      </c>
      <c r="AX344" s="253" t="s">
        <v>71</v>
      </c>
      <c r="AY344" s="254" t="s">
        <v>169</v>
      </c>
    </row>
    <row r="345" spans="2:65" s="253" customFormat="1">
      <c r="B345" s="252"/>
      <c r="D345" s="246" t="s">
        <v>178</v>
      </c>
      <c r="E345" s="254" t="s">
        <v>5</v>
      </c>
      <c r="F345" s="255" t="s">
        <v>441</v>
      </c>
      <c r="H345" s="256">
        <v>1.026</v>
      </c>
      <c r="L345" s="252"/>
      <c r="M345" s="257"/>
      <c r="N345" s="258"/>
      <c r="O345" s="258"/>
      <c r="P345" s="258"/>
      <c r="Q345" s="258"/>
      <c r="R345" s="258"/>
      <c r="S345" s="258"/>
      <c r="T345" s="259"/>
      <c r="AT345" s="254" t="s">
        <v>178</v>
      </c>
      <c r="AU345" s="254" t="s">
        <v>81</v>
      </c>
      <c r="AV345" s="253" t="s">
        <v>81</v>
      </c>
      <c r="AW345" s="253" t="s">
        <v>35</v>
      </c>
      <c r="AX345" s="253" t="s">
        <v>71</v>
      </c>
      <c r="AY345" s="254" t="s">
        <v>169</v>
      </c>
    </row>
    <row r="346" spans="2:65" s="245" customFormat="1">
      <c r="B346" s="244"/>
      <c r="D346" s="246" t="s">
        <v>178</v>
      </c>
      <c r="E346" s="247" t="s">
        <v>5</v>
      </c>
      <c r="F346" s="248" t="s">
        <v>336</v>
      </c>
      <c r="H346" s="247" t="s">
        <v>5</v>
      </c>
      <c r="L346" s="244"/>
      <c r="M346" s="249"/>
      <c r="N346" s="250"/>
      <c r="O346" s="250"/>
      <c r="P346" s="250"/>
      <c r="Q346" s="250"/>
      <c r="R346" s="250"/>
      <c r="S346" s="250"/>
      <c r="T346" s="251"/>
      <c r="AT346" s="247" t="s">
        <v>178</v>
      </c>
      <c r="AU346" s="247" t="s">
        <v>81</v>
      </c>
      <c r="AV346" s="245" t="s">
        <v>79</v>
      </c>
      <c r="AW346" s="245" t="s">
        <v>35</v>
      </c>
      <c r="AX346" s="245" t="s">
        <v>71</v>
      </c>
      <c r="AY346" s="247" t="s">
        <v>169</v>
      </c>
    </row>
    <row r="347" spans="2:65" s="253" customFormat="1">
      <c r="B347" s="252"/>
      <c r="D347" s="246" t="s">
        <v>178</v>
      </c>
      <c r="E347" s="254" t="s">
        <v>5</v>
      </c>
      <c r="F347" s="255" t="s">
        <v>442</v>
      </c>
      <c r="H347" s="256">
        <v>0.75900000000000001</v>
      </c>
      <c r="L347" s="252"/>
      <c r="M347" s="257"/>
      <c r="N347" s="258"/>
      <c r="O347" s="258"/>
      <c r="P347" s="258"/>
      <c r="Q347" s="258"/>
      <c r="R347" s="258"/>
      <c r="S347" s="258"/>
      <c r="T347" s="259"/>
      <c r="AT347" s="254" t="s">
        <v>178</v>
      </c>
      <c r="AU347" s="254" t="s">
        <v>81</v>
      </c>
      <c r="AV347" s="253" t="s">
        <v>81</v>
      </c>
      <c r="AW347" s="253" t="s">
        <v>35</v>
      </c>
      <c r="AX347" s="253" t="s">
        <v>71</v>
      </c>
      <c r="AY347" s="254" t="s">
        <v>169</v>
      </c>
    </row>
    <row r="348" spans="2:65" s="253" customFormat="1">
      <c r="B348" s="252"/>
      <c r="D348" s="246" t="s">
        <v>178</v>
      </c>
      <c r="E348" s="254" t="s">
        <v>5</v>
      </c>
      <c r="F348" s="255" t="s">
        <v>443</v>
      </c>
      <c r="H348" s="256">
        <v>2.5840000000000001</v>
      </c>
      <c r="L348" s="252"/>
      <c r="M348" s="257"/>
      <c r="N348" s="258"/>
      <c r="O348" s="258"/>
      <c r="P348" s="258"/>
      <c r="Q348" s="258"/>
      <c r="R348" s="258"/>
      <c r="S348" s="258"/>
      <c r="T348" s="259"/>
      <c r="AT348" s="254" t="s">
        <v>178</v>
      </c>
      <c r="AU348" s="254" t="s">
        <v>81</v>
      </c>
      <c r="AV348" s="253" t="s">
        <v>81</v>
      </c>
      <c r="AW348" s="253" t="s">
        <v>35</v>
      </c>
      <c r="AX348" s="253" t="s">
        <v>71</v>
      </c>
      <c r="AY348" s="254" t="s">
        <v>169</v>
      </c>
    </row>
    <row r="349" spans="2:65" s="261" customFormat="1">
      <c r="B349" s="260"/>
      <c r="D349" s="246" t="s">
        <v>178</v>
      </c>
      <c r="E349" s="262" t="s">
        <v>5</v>
      </c>
      <c r="F349" s="263" t="s">
        <v>181</v>
      </c>
      <c r="H349" s="264">
        <v>27.443000000000001</v>
      </c>
      <c r="L349" s="260"/>
      <c r="M349" s="265"/>
      <c r="N349" s="266"/>
      <c r="O349" s="266"/>
      <c r="P349" s="266"/>
      <c r="Q349" s="266"/>
      <c r="R349" s="266"/>
      <c r="S349" s="266"/>
      <c r="T349" s="267"/>
      <c r="AT349" s="262" t="s">
        <v>178</v>
      </c>
      <c r="AU349" s="262" t="s">
        <v>81</v>
      </c>
      <c r="AV349" s="261" t="s">
        <v>176</v>
      </c>
      <c r="AW349" s="261" t="s">
        <v>35</v>
      </c>
      <c r="AX349" s="261" t="s">
        <v>79</v>
      </c>
      <c r="AY349" s="262" t="s">
        <v>169</v>
      </c>
    </row>
    <row r="350" spans="2:65" s="145" customFormat="1" ht="25.5" customHeight="1">
      <c r="B350" s="146"/>
      <c r="C350" s="233" t="s">
        <v>444</v>
      </c>
      <c r="D350" s="233" t="s">
        <v>171</v>
      </c>
      <c r="E350" s="234" t="s">
        <v>445</v>
      </c>
      <c r="F350" s="235" t="s">
        <v>446</v>
      </c>
      <c r="G350" s="236" t="s">
        <v>205</v>
      </c>
      <c r="H350" s="237">
        <v>206.88499999999999</v>
      </c>
      <c r="I350" s="87"/>
      <c r="J350" s="238">
        <f>ROUND(I350*H350,2)</f>
        <v>0</v>
      </c>
      <c r="K350" s="235" t="s">
        <v>175</v>
      </c>
      <c r="L350" s="146"/>
      <c r="M350" s="239" t="s">
        <v>5</v>
      </c>
      <c r="N350" s="240" t="s">
        <v>42</v>
      </c>
      <c r="O350" s="147"/>
      <c r="P350" s="241">
        <f>O350*H350</f>
        <v>0</v>
      </c>
      <c r="Q350" s="241">
        <v>2.45329</v>
      </c>
      <c r="R350" s="241">
        <f>Q350*H350</f>
        <v>507.54890164999995</v>
      </c>
      <c r="S350" s="241">
        <v>0</v>
      </c>
      <c r="T350" s="242">
        <f>S350*H350</f>
        <v>0</v>
      </c>
      <c r="AR350" s="133" t="s">
        <v>176</v>
      </c>
      <c r="AT350" s="133" t="s">
        <v>171</v>
      </c>
      <c r="AU350" s="133" t="s">
        <v>81</v>
      </c>
      <c r="AY350" s="133" t="s">
        <v>169</v>
      </c>
      <c r="BE350" s="243">
        <f>IF(N350="základní",J350,0)</f>
        <v>0</v>
      </c>
      <c r="BF350" s="243">
        <f>IF(N350="snížená",J350,0)</f>
        <v>0</v>
      </c>
      <c r="BG350" s="243">
        <f>IF(N350="zákl. přenesená",J350,0)</f>
        <v>0</v>
      </c>
      <c r="BH350" s="243">
        <f>IF(N350="sníž. přenesená",J350,0)</f>
        <v>0</v>
      </c>
      <c r="BI350" s="243">
        <f>IF(N350="nulová",J350,0)</f>
        <v>0</v>
      </c>
      <c r="BJ350" s="133" t="s">
        <v>79</v>
      </c>
      <c r="BK350" s="243">
        <f>ROUND(I350*H350,2)</f>
        <v>0</v>
      </c>
      <c r="BL350" s="133" t="s">
        <v>176</v>
      </c>
      <c r="BM350" s="133" t="s">
        <v>447</v>
      </c>
    </row>
    <row r="351" spans="2:65" s="145" customFormat="1" ht="94.5">
      <c r="B351" s="146"/>
      <c r="D351" s="246" t="s">
        <v>207</v>
      </c>
      <c r="F351" s="268" t="s">
        <v>448</v>
      </c>
      <c r="L351" s="146"/>
      <c r="M351" s="269"/>
      <c r="N351" s="147"/>
      <c r="O351" s="147"/>
      <c r="P351" s="147"/>
      <c r="Q351" s="147"/>
      <c r="R351" s="147"/>
      <c r="S351" s="147"/>
      <c r="T351" s="270"/>
      <c r="AT351" s="133" t="s">
        <v>207</v>
      </c>
      <c r="AU351" s="133" t="s">
        <v>81</v>
      </c>
    </row>
    <row r="352" spans="2:65" s="253" customFormat="1">
      <c r="B352" s="252"/>
      <c r="D352" s="246" t="s">
        <v>178</v>
      </c>
      <c r="E352" s="254" t="s">
        <v>5</v>
      </c>
      <c r="F352" s="255" t="s">
        <v>449</v>
      </c>
      <c r="H352" s="256">
        <v>51.500999999999998</v>
      </c>
      <c r="L352" s="252"/>
      <c r="M352" s="257"/>
      <c r="N352" s="258"/>
      <c r="O352" s="258"/>
      <c r="P352" s="258"/>
      <c r="Q352" s="258"/>
      <c r="R352" s="258"/>
      <c r="S352" s="258"/>
      <c r="T352" s="259"/>
      <c r="AT352" s="254" t="s">
        <v>178</v>
      </c>
      <c r="AU352" s="254" t="s">
        <v>81</v>
      </c>
      <c r="AV352" s="253" t="s">
        <v>81</v>
      </c>
      <c r="AW352" s="253" t="s">
        <v>35</v>
      </c>
      <c r="AX352" s="253" t="s">
        <v>71</v>
      </c>
      <c r="AY352" s="254" t="s">
        <v>169</v>
      </c>
    </row>
    <row r="353" spans="2:65" s="253" customFormat="1">
      <c r="B353" s="252"/>
      <c r="D353" s="246" t="s">
        <v>178</v>
      </c>
      <c r="E353" s="254" t="s">
        <v>5</v>
      </c>
      <c r="F353" s="255" t="s">
        <v>450</v>
      </c>
      <c r="H353" s="256">
        <v>4.4989999999999997</v>
      </c>
      <c r="L353" s="252"/>
      <c r="M353" s="257"/>
      <c r="N353" s="258"/>
      <c r="O353" s="258"/>
      <c r="P353" s="258"/>
      <c r="Q353" s="258"/>
      <c r="R353" s="258"/>
      <c r="S353" s="258"/>
      <c r="T353" s="259"/>
      <c r="AT353" s="254" t="s">
        <v>178</v>
      </c>
      <c r="AU353" s="254" t="s">
        <v>81</v>
      </c>
      <c r="AV353" s="253" t="s">
        <v>81</v>
      </c>
      <c r="AW353" s="253" t="s">
        <v>35</v>
      </c>
      <c r="AX353" s="253" t="s">
        <v>71</v>
      </c>
      <c r="AY353" s="254" t="s">
        <v>169</v>
      </c>
    </row>
    <row r="354" spans="2:65" s="253" customFormat="1">
      <c r="B354" s="252"/>
      <c r="D354" s="246" t="s">
        <v>178</v>
      </c>
      <c r="E354" s="254" t="s">
        <v>5</v>
      </c>
      <c r="F354" s="255" t="s">
        <v>451</v>
      </c>
      <c r="H354" s="256">
        <v>85.153000000000006</v>
      </c>
      <c r="L354" s="252"/>
      <c r="M354" s="257"/>
      <c r="N354" s="258"/>
      <c r="O354" s="258"/>
      <c r="P354" s="258"/>
      <c r="Q354" s="258"/>
      <c r="R354" s="258"/>
      <c r="S354" s="258"/>
      <c r="T354" s="259"/>
      <c r="AT354" s="254" t="s">
        <v>178</v>
      </c>
      <c r="AU354" s="254" t="s">
        <v>81</v>
      </c>
      <c r="AV354" s="253" t="s">
        <v>81</v>
      </c>
      <c r="AW354" s="253" t="s">
        <v>35</v>
      </c>
      <c r="AX354" s="253" t="s">
        <v>71</v>
      </c>
      <c r="AY354" s="254" t="s">
        <v>169</v>
      </c>
    </row>
    <row r="355" spans="2:65" s="253" customFormat="1">
      <c r="B355" s="252"/>
      <c r="D355" s="246" t="s">
        <v>178</v>
      </c>
      <c r="E355" s="254" t="s">
        <v>5</v>
      </c>
      <c r="F355" s="255" t="s">
        <v>452</v>
      </c>
      <c r="H355" s="256">
        <v>5.1310000000000002</v>
      </c>
      <c r="L355" s="252"/>
      <c r="M355" s="257"/>
      <c r="N355" s="258"/>
      <c r="O355" s="258"/>
      <c r="P355" s="258"/>
      <c r="Q355" s="258"/>
      <c r="R355" s="258"/>
      <c r="S355" s="258"/>
      <c r="T355" s="259"/>
      <c r="AT355" s="254" t="s">
        <v>178</v>
      </c>
      <c r="AU355" s="254" t="s">
        <v>81</v>
      </c>
      <c r="AV355" s="253" t="s">
        <v>81</v>
      </c>
      <c r="AW355" s="253" t="s">
        <v>35</v>
      </c>
      <c r="AX355" s="253" t="s">
        <v>71</v>
      </c>
      <c r="AY355" s="254" t="s">
        <v>169</v>
      </c>
    </row>
    <row r="356" spans="2:65" s="253" customFormat="1">
      <c r="B356" s="252"/>
      <c r="D356" s="246" t="s">
        <v>178</v>
      </c>
      <c r="E356" s="254" t="s">
        <v>5</v>
      </c>
      <c r="F356" s="255" t="s">
        <v>453</v>
      </c>
      <c r="H356" s="256">
        <v>43.884999999999998</v>
      </c>
      <c r="L356" s="252"/>
      <c r="M356" s="257"/>
      <c r="N356" s="258"/>
      <c r="O356" s="258"/>
      <c r="P356" s="258"/>
      <c r="Q356" s="258"/>
      <c r="R356" s="258"/>
      <c r="S356" s="258"/>
      <c r="T356" s="259"/>
      <c r="AT356" s="254" t="s">
        <v>178</v>
      </c>
      <c r="AU356" s="254" t="s">
        <v>81</v>
      </c>
      <c r="AV356" s="253" t="s">
        <v>81</v>
      </c>
      <c r="AW356" s="253" t="s">
        <v>35</v>
      </c>
      <c r="AX356" s="253" t="s">
        <v>71</v>
      </c>
      <c r="AY356" s="254" t="s">
        <v>169</v>
      </c>
    </row>
    <row r="357" spans="2:65" s="245" customFormat="1">
      <c r="B357" s="244"/>
      <c r="D357" s="246" t="s">
        <v>178</v>
      </c>
      <c r="E357" s="247" t="s">
        <v>5</v>
      </c>
      <c r="F357" s="248" t="s">
        <v>336</v>
      </c>
      <c r="H357" s="247" t="s">
        <v>5</v>
      </c>
      <c r="L357" s="244"/>
      <c r="M357" s="249"/>
      <c r="N357" s="250"/>
      <c r="O357" s="250"/>
      <c r="P357" s="250"/>
      <c r="Q357" s="250"/>
      <c r="R357" s="250"/>
      <c r="S357" s="250"/>
      <c r="T357" s="251"/>
      <c r="AT357" s="247" t="s">
        <v>178</v>
      </c>
      <c r="AU357" s="247" t="s">
        <v>81</v>
      </c>
      <c r="AV357" s="245" t="s">
        <v>79</v>
      </c>
      <c r="AW357" s="245" t="s">
        <v>35</v>
      </c>
      <c r="AX357" s="245" t="s">
        <v>71</v>
      </c>
      <c r="AY357" s="247" t="s">
        <v>169</v>
      </c>
    </row>
    <row r="358" spans="2:65" s="253" customFormat="1">
      <c r="B358" s="252"/>
      <c r="D358" s="246" t="s">
        <v>178</v>
      </c>
      <c r="E358" s="254" t="s">
        <v>5</v>
      </c>
      <c r="F358" s="255" t="s">
        <v>454</v>
      </c>
      <c r="H358" s="256">
        <v>3.794</v>
      </c>
      <c r="L358" s="252"/>
      <c r="M358" s="257"/>
      <c r="N358" s="258"/>
      <c r="O358" s="258"/>
      <c r="P358" s="258"/>
      <c r="Q358" s="258"/>
      <c r="R358" s="258"/>
      <c r="S358" s="258"/>
      <c r="T358" s="259"/>
      <c r="AT358" s="254" t="s">
        <v>178</v>
      </c>
      <c r="AU358" s="254" t="s">
        <v>81</v>
      </c>
      <c r="AV358" s="253" t="s">
        <v>81</v>
      </c>
      <c r="AW358" s="253" t="s">
        <v>35</v>
      </c>
      <c r="AX358" s="253" t="s">
        <v>71</v>
      </c>
      <c r="AY358" s="254" t="s">
        <v>169</v>
      </c>
    </row>
    <row r="359" spans="2:65" s="253" customFormat="1">
      <c r="B359" s="252"/>
      <c r="D359" s="246" t="s">
        <v>178</v>
      </c>
      <c r="E359" s="254" t="s">
        <v>5</v>
      </c>
      <c r="F359" s="255" t="s">
        <v>455</v>
      </c>
      <c r="H359" s="256">
        <v>12.922000000000001</v>
      </c>
      <c r="L359" s="252"/>
      <c r="M359" s="257"/>
      <c r="N359" s="258"/>
      <c r="O359" s="258"/>
      <c r="P359" s="258"/>
      <c r="Q359" s="258"/>
      <c r="R359" s="258"/>
      <c r="S359" s="258"/>
      <c r="T359" s="259"/>
      <c r="AT359" s="254" t="s">
        <v>178</v>
      </c>
      <c r="AU359" s="254" t="s">
        <v>81</v>
      </c>
      <c r="AV359" s="253" t="s">
        <v>81</v>
      </c>
      <c r="AW359" s="253" t="s">
        <v>35</v>
      </c>
      <c r="AX359" s="253" t="s">
        <v>71</v>
      </c>
      <c r="AY359" s="254" t="s">
        <v>169</v>
      </c>
    </row>
    <row r="360" spans="2:65" s="261" customFormat="1">
      <c r="B360" s="260"/>
      <c r="D360" s="246" t="s">
        <v>178</v>
      </c>
      <c r="E360" s="262" t="s">
        <v>5</v>
      </c>
      <c r="F360" s="263" t="s">
        <v>181</v>
      </c>
      <c r="H360" s="264">
        <v>206.88499999999999</v>
      </c>
      <c r="L360" s="260"/>
      <c r="M360" s="265"/>
      <c r="N360" s="266"/>
      <c r="O360" s="266"/>
      <c r="P360" s="266"/>
      <c r="Q360" s="266"/>
      <c r="R360" s="266"/>
      <c r="S360" s="266"/>
      <c r="T360" s="267"/>
      <c r="AT360" s="262" t="s">
        <v>178</v>
      </c>
      <c r="AU360" s="262" t="s">
        <v>81</v>
      </c>
      <c r="AV360" s="261" t="s">
        <v>176</v>
      </c>
      <c r="AW360" s="261" t="s">
        <v>35</v>
      </c>
      <c r="AX360" s="261" t="s">
        <v>79</v>
      </c>
      <c r="AY360" s="262" t="s">
        <v>169</v>
      </c>
    </row>
    <row r="361" spans="2:65" s="145" customFormat="1" ht="16.5" customHeight="1">
      <c r="B361" s="146"/>
      <c r="C361" s="233" t="s">
        <v>456</v>
      </c>
      <c r="D361" s="233" t="s">
        <v>171</v>
      </c>
      <c r="E361" s="234" t="s">
        <v>457</v>
      </c>
      <c r="F361" s="235" t="s">
        <v>458</v>
      </c>
      <c r="G361" s="236" t="s">
        <v>188</v>
      </c>
      <c r="H361" s="237">
        <v>88.242999999999995</v>
      </c>
      <c r="I361" s="87"/>
      <c r="J361" s="238">
        <f>ROUND(I361*H361,2)</f>
        <v>0</v>
      </c>
      <c r="K361" s="235" t="s">
        <v>175</v>
      </c>
      <c r="L361" s="146"/>
      <c r="M361" s="239" t="s">
        <v>5</v>
      </c>
      <c r="N361" s="240" t="s">
        <v>42</v>
      </c>
      <c r="O361" s="147"/>
      <c r="P361" s="241">
        <f>O361*H361</f>
        <v>0</v>
      </c>
      <c r="Q361" s="241">
        <v>2.47E-3</v>
      </c>
      <c r="R361" s="241">
        <f>Q361*H361</f>
        <v>0.21796020999999999</v>
      </c>
      <c r="S361" s="241">
        <v>0</v>
      </c>
      <c r="T361" s="242">
        <f>S361*H361</f>
        <v>0</v>
      </c>
      <c r="AR361" s="133" t="s">
        <v>176</v>
      </c>
      <c r="AT361" s="133" t="s">
        <v>171</v>
      </c>
      <c r="AU361" s="133" t="s">
        <v>81</v>
      </c>
      <c r="AY361" s="133" t="s">
        <v>169</v>
      </c>
      <c r="BE361" s="243">
        <f>IF(N361="základní",J361,0)</f>
        <v>0</v>
      </c>
      <c r="BF361" s="243">
        <f>IF(N361="snížená",J361,0)</f>
        <v>0</v>
      </c>
      <c r="BG361" s="243">
        <f>IF(N361="zákl. přenesená",J361,0)</f>
        <v>0</v>
      </c>
      <c r="BH361" s="243">
        <f>IF(N361="sníž. přenesená",J361,0)</f>
        <v>0</v>
      </c>
      <c r="BI361" s="243">
        <f>IF(N361="nulová",J361,0)</f>
        <v>0</v>
      </c>
      <c r="BJ361" s="133" t="s">
        <v>79</v>
      </c>
      <c r="BK361" s="243">
        <f>ROUND(I361*H361,2)</f>
        <v>0</v>
      </c>
      <c r="BL361" s="133" t="s">
        <v>176</v>
      </c>
      <c r="BM361" s="133" t="s">
        <v>459</v>
      </c>
    </row>
    <row r="362" spans="2:65" s="145" customFormat="1" ht="40.5">
      <c r="B362" s="146"/>
      <c r="D362" s="246" t="s">
        <v>207</v>
      </c>
      <c r="F362" s="268" t="s">
        <v>460</v>
      </c>
      <c r="L362" s="146"/>
      <c r="M362" s="269"/>
      <c r="N362" s="147"/>
      <c r="O362" s="147"/>
      <c r="P362" s="147"/>
      <c r="Q362" s="147"/>
      <c r="R362" s="147"/>
      <c r="S362" s="147"/>
      <c r="T362" s="270"/>
      <c r="AT362" s="133" t="s">
        <v>207</v>
      </c>
      <c r="AU362" s="133" t="s">
        <v>81</v>
      </c>
    </row>
    <row r="363" spans="2:65" s="253" customFormat="1">
      <c r="B363" s="252"/>
      <c r="D363" s="246" t="s">
        <v>178</v>
      </c>
      <c r="E363" s="254" t="s">
        <v>5</v>
      </c>
      <c r="F363" s="255" t="s">
        <v>461</v>
      </c>
      <c r="H363" s="256">
        <v>17.637</v>
      </c>
      <c r="L363" s="252"/>
      <c r="M363" s="257"/>
      <c r="N363" s="258"/>
      <c r="O363" s="258"/>
      <c r="P363" s="258"/>
      <c r="Q363" s="258"/>
      <c r="R363" s="258"/>
      <c r="S363" s="258"/>
      <c r="T363" s="259"/>
      <c r="AT363" s="254" t="s">
        <v>178</v>
      </c>
      <c r="AU363" s="254" t="s">
        <v>81</v>
      </c>
      <c r="AV363" s="253" t="s">
        <v>81</v>
      </c>
      <c r="AW363" s="253" t="s">
        <v>35</v>
      </c>
      <c r="AX363" s="253" t="s">
        <v>71</v>
      </c>
      <c r="AY363" s="254" t="s">
        <v>169</v>
      </c>
    </row>
    <row r="364" spans="2:65" s="253" customFormat="1">
      <c r="B364" s="252"/>
      <c r="D364" s="246" t="s">
        <v>178</v>
      </c>
      <c r="E364" s="254" t="s">
        <v>5</v>
      </c>
      <c r="F364" s="255" t="s">
        <v>462</v>
      </c>
      <c r="H364" s="256">
        <v>11.446</v>
      </c>
      <c r="L364" s="252"/>
      <c r="M364" s="257"/>
      <c r="N364" s="258"/>
      <c r="O364" s="258"/>
      <c r="P364" s="258"/>
      <c r="Q364" s="258"/>
      <c r="R364" s="258"/>
      <c r="S364" s="258"/>
      <c r="T364" s="259"/>
      <c r="AT364" s="254" t="s">
        <v>178</v>
      </c>
      <c r="AU364" s="254" t="s">
        <v>81</v>
      </c>
      <c r="AV364" s="253" t="s">
        <v>81</v>
      </c>
      <c r="AW364" s="253" t="s">
        <v>35</v>
      </c>
      <c r="AX364" s="253" t="s">
        <v>71</v>
      </c>
      <c r="AY364" s="254" t="s">
        <v>169</v>
      </c>
    </row>
    <row r="365" spans="2:65" s="253" customFormat="1">
      <c r="B365" s="252"/>
      <c r="D365" s="246" t="s">
        <v>178</v>
      </c>
      <c r="E365" s="254" t="s">
        <v>5</v>
      </c>
      <c r="F365" s="255" t="s">
        <v>463</v>
      </c>
      <c r="H365" s="256">
        <v>4.6500000000000004</v>
      </c>
      <c r="L365" s="252"/>
      <c r="M365" s="257"/>
      <c r="N365" s="258"/>
      <c r="O365" s="258"/>
      <c r="P365" s="258"/>
      <c r="Q365" s="258"/>
      <c r="R365" s="258"/>
      <c r="S365" s="258"/>
      <c r="T365" s="259"/>
      <c r="AT365" s="254" t="s">
        <v>178</v>
      </c>
      <c r="AU365" s="254" t="s">
        <v>81</v>
      </c>
      <c r="AV365" s="253" t="s">
        <v>81</v>
      </c>
      <c r="AW365" s="253" t="s">
        <v>35</v>
      </c>
      <c r="AX365" s="253" t="s">
        <v>71</v>
      </c>
      <c r="AY365" s="254" t="s">
        <v>169</v>
      </c>
    </row>
    <row r="366" spans="2:65" s="253" customFormat="1">
      <c r="B366" s="252"/>
      <c r="D366" s="246" t="s">
        <v>178</v>
      </c>
      <c r="E366" s="254" t="s">
        <v>5</v>
      </c>
      <c r="F366" s="255" t="s">
        <v>464</v>
      </c>
      <c r="H366" s="256">
        <v>3.87</v>
      </c>
      <c r="L366" s="252"/>
      <c r="M366" s="257"/>
      <c r="N366" s="258"/>
      <c r="O366" s="258"/>
      <c r="P366" s="258"/>
      <c r="Q366" s="258"/>
      <c r="R366" s="258"/>
      <c r="S366" s="258"/>
      <c r="T366" s="259"/>
      <c r="AT366" s="254" t="s">
        <v>178</v>
      </c>
      <c r="AU366" s="254" t="s">
        <v>81</v>
      </c>
      <c r="AV366" s="253" t="s">
        <v>81</v>
      </c>
      <c r="AW366" s="253" t="s">
        <v>35</v>
      </c>
      <c r="AX366" s="253" t="s">
        <v>71</v>
      </c>
      <c r="AY366" s="254" t="s">
        <v>169</v>
      </c>
    </row>
    <row r="367" spans="2:65" s="253" customFormat="1">
      <c r="B367" s="252"/>
      <c r="D367" s="246" t="s">
        <v>178</v>
      </c>
      <c r="E367" s="254" t="s">
        <v>5</v>
      </c>
      <c r="F367" s="255" t="s">
        <v>465</v>
      </c>
      <c r="H367" s="256">
        <v>12.62</v>
      </c>
      <c r="L367" s="252"/>
      <c r="M367" s="257"/>
      <c r="N367" s="258"/>
      <c r="O367" s="258"/>
      <c r="P367" s="258"/>
      <c r="Q367" s="258"/>
      <c r="R367" s="258"/>
      <c r="S367" s="258"/>
      <c r="T367" s="259"/>
      <c r="AT367" s="254" t="s">
        <v>178</v>
      </c>
      <c r="AU367" s="254" t="s">
        <v>81</v>
      </c>
      <c r="AV367" s="253" t="s">
        <v>81</v>
      </c>
      <c r="AW367" s="253" t="s">
        <v>35</v>
      </c>
      <c r="AX367" s="253" t="s">
        <v>71</v>
      </c>
      <c r="AY367" s="254" t="s">
        <v>169</v>
      </c>
    </row>
    <row r="368" spans="2:65" s="253" customFormat="1">
      <c r="B368" s="252"/>
      <c r="D368" s="246" t="s">
        <v>178</v>
      </c>
      <c r="E368" s="254" t="s">
        <v>5</v>
      </c>
      <c r="F368" s="255" t="s">
        <v>466</v>
      </c>
      <c r="H368" s="256">
        <v>26.99</v>
      </c>
      <c r="L368" s="252"/>
      <c r="M368" s="257"/>
      <c r="N368" s="258"/>
      <c r="O368" s="258"/>
      <c r="P368" s="258"/>
      <c r="Q368" s="258"/>
      <c r="R368" s="258"/>
      <c r="S368" s="258"/>
      <c r="T368" s="259"/>
      <c r="AT368" s="254" t="s">
        <v>178</v>
      </c>
      <c r="AU368" s="254" t="s">
        <v>81</v>
      </c>
      <c r="AV368" s="253" t="s">
        <v>81</v>
      </c>
      <c r="AW368" s="253" t="s">
        <v>35</v>
      </c>
      <c r="AX368" s="253" t="s">
        <v>71</v>
      </c>
      <c r="AY368" s="254" t="s">
        <v>169</v>
      </c>
    </row>
    <row r="369" spans="2:65" s="253" customFormat="1">
      <c r="B369" s="252"/>
      <c r="D369" s="246" t="s">
        <v>178</v>
      </c>
      <c r="E369" s="254" t="s">
        <v>5</v>
      </c>
      <c r="F369" s="255" t="s">
        <v>467</v>
      </c>
      <c r="H369" s="256">
        <v>8.66</v>
      </c>
      <c r="L369" s="252"/>
      <c r="M369" s="257"/>
      <c r="N369" s="258"/>
      <c r="O369" s="258"/>
      <c r="P369" s="258"/>
      <c r="Q369" s="258"/>
      <c r="R369" s="258"/>
      <c r="S369" s="258"/>
      <c r="T369" s="259"/>
      <c r="AT369" s="254" t="s">
        <v>178</v>
      </c>
      <c r="AU369" s="254" t="s">
        <v>81</v>
      </c>
      <c r="AV369" s="253" t="s">
        <v>81</v>
      </c>
      <c r="AW369" s="253" t="s">
        <v>35</v>
      </c>
      <c r="AX369" s="253" t="s">
        <v>71</v>
      </c>
      <c r="AY369" s="254" t="s">
        <v>169</v>
      </c>
    </row>
    <row r="370" spans="2:65" s="253" customFormat="1">
      <c r="B370" s="252"/>
      <c r="D370" s="246" t="s">
        <v>178</v>
      </c>
      <c r="E370" s="254" t="s">
        <v>5</v>
      </c>
      <c r="F370" s="255" t="s">
        <v>468</v>
      </c>
      <c r="H370" s="256">
        <v>2.37</v>
      </c>
      <c r="L370" s="252"/>
      <c r="M370" s="257"/>
      <c r="N370" s="258"/>
      <c r="O370" s="258"/>
      <c r="P370" s="258"/>
      <c r="Q370" s="258"/>
      <c r="R370" s="258"/>
      <c r="S370" s="258"/>
      <c r="T370" s="259"/>
      <c r="AT370" s="254" t="s">
        <v>178</v>
      </c>
      <c r="AU370" s="254" t="s">
        <v>81</v>
      </c>
      <c r="AV370" s="253" t="s">
        <v>81</v>
      </c>
      <c r="AW370" s="253" t="s">
        <v>35</v>
      </c>
      <c r="AX370" s="253" t="s">
        <v>71</v>
      </c>
      <c r="AY370" s="254" t="s">
        <v>169</v>
      </c>
    </row>
    <row r="371" spans="2:65" s="261" customFormat="1">
      <c r="B371" s="260"/>
      <c r="D371" s="246" t="s">
        <v>178</v>
      </c>
      <c r="E371" s="262" t="s">
        <v>5</v>
      </c>
      <c r="F371" s="263" t="s">
        <v>181</v>
      </c>
      <c r="H371" s="264">
        <v>88.242999999999995</v>
      </c>
      <c r="L371" s="260"/>
      <c r="M371" s="265"/>
      <c r="N371" s="266"/>
      <c r="O371" s="266"/>
      <c r="P371" s="266"/>
      <c r="Q371" s="266"/>
      <c r="R371" s="266"/>
      <c r="S371" s="266"/>
      <c r="T371" s="267"/>
      <c r="AT371" s="262" t="s">
        <v>178</v>
      </c>
      <c r="AU371" s="262" t="s">
        <v>81</v>
      </c>
      <c r="AV371" s="261" t="s">
        <v>176</v>
      </c>
      <c r="AW371" s="261" t="s">
        <v>35</v>
      </c>
      <c r="AX371" s="261" t="s">
        <v>79</v>
      </c>
      <c r="AY371" s="262" t="s">
        <v>169</v>
      </c>
    </row>
    <row r="372" spans="2:65" s="145" customFormat="1" ht="16.5" customHeight="1">
      <c r="B372" s="146"/>
      <c r="C372" s="233" t="s">
        <v>469</v>
      </c>
      <c r="D372" s="233" t="s">
        <v>171</v>
      </c>
      <c r="E372" s="234" t="s">
        <v>470</v>
      </c>
      <c r="F372" s="235" t="s">
        <v>471</v>
      </c>
      <c r="G372" s="236" t="s">
        <v>188</v>
      </c>
      <c r="H372" s="237">
        <v>88.242999999999995</v>
      </c>
      <c r="I372" s="87"/>
      <c r="J372" s="238">
        <f>ROUND(I372*H372,2)</f>
        <v>0</v>
      </c>
      <c r="K372" s="235" t="s">
        <v>175</v>
      </c>
      <c r="L372" s="146"/>
      <c r="M372" s="239" t="s">
        <v>5</v>
      </c>
      <c r="N372" s="240" t="s">
        <v>42</v>
      </c>
      <c r="O372" s="147"/>
      <c r="P372" s="241">
        <f>O372*H372</f>
        <v>0</v>
      </c>
      <c r="Q372" s="241">
        <v>0</v>
      </c>
      <c r="R372" s="241">
        <f>Q372*H372</f>
        <v>0</v>
      </c>
      <c r="S372" s="241">
        <v>0</v>
      </c>
      <c r="T372" s="242">
        <f>S372*H372</f>
        <v>0</v>
      </c>
      <c r="AR372" s="133" t="s">
        <v>176</v>
      </c>
      <c r="AT372" s="133" t="s">
        <v>171</v>
      </c>
      <c r="AU372" s="133" t="s">
        <v>81</v>
      </c>
      <c r="AY372" s="133" t="s">
        <v>169</v>
      </c>
      <c r="BE372" s="243">
        <f>IF(N372="základní",J372,0)</f>
        <v>0</v>
      </c>
      <c r="BF372" s="243">
        <f>IF(N372="snížená",J372,0)</f>
        <v>0</v>
      </c>
      <c r="BG372" s="243">
        <f>IF(N372="zákl. přenesená",J372,0)</f>
        <v>0</v>
      </c>
      <c r="BH372" s="243">
        <f>IF(N372="sníž. přenesená",J372,0)</f>
        <v>0</v>
      </c>
      <c r="BI372" s="243">
        <f>IF(N372="nulová",J372,0)</f>
        <v>0</v>
      </c>
      <c r="BJ372" s="133" t="s">
        <v>79</v>
      </c>
      <c r="BK372" s="243">
        <f>ROUND(I372*H372,2)</f>
        <v>0</v>
      </c>
      <c r="BL372" s="133" t="s">
        <v>176</v>
      </c>
      <c r="BM372" s="133" t="s">
        <v>472</v>
      </c>
    </row>
    <row r="373" spans="2:65" s="145" customFormat="1" ht="40.5">
      <c r="B373" s="146"/>
      <c r="D373" s="246" t="s">
        <v>207</v>
      </c>
      <c r="F373" s="268" t="s">
        <v>460</v>
      </c>
      <c r="L373" s="146"/>
      <c r="M373" s="269"/>
      <c r="N373" s="147"/>
      <c r="O373" s="147"/>
      <c r="P373" s="147"/>
      <c r="Q373" s="147"/>
      <c r="R373" s="147"/>
      <c r="S373" s="147"/>
      <c r="T373" s="270"/>
      <c r="AT373" s="133" t="s">
        <v>207</v>
      </c>
      <c r="AU373" s="133" t="s">
        <v>81</v>
      </c>
    </row>
    <row r="374" spans="2:65" s="145" customFormat="1" ht="16.5" customHeight="1">
      <c r="B374" s="146"/>
      <c r="C374" s="233" t="s">
        <v>342</v>
      </c>
      <c r="D374" s="233" t="s">
        <v>171</v>
      </c>
      <c r="E374" s="234" t="s">
        <v>473</v>
      </c>
      <c r="F374" s="235" t="s">
        <v>474</v>
      </c>
      <c r="G374" s="236" t="s">
        <v>316</v>
      </c>
      <c r="H374" s="237">
        <v>23.771000000000001</v>
      </c>
      <c r="I374" s="87"/>
      <c r="J374" s="238">
        <f>ROUND(I374*H374,2)</f>
        <v>0</v>
      </c>
      <c r="K374" s="235" t="s">
        <v>175</v>
      </c>
      <c r="L374" s="146"/>
      <c r="M374" s="239" t="s">
        <v>5</v>
      </c>
      <c r="N374" s="240" t="s">
        <v>42</v>
      </c>
      <c r="O374" s="147"/>
      <c r="P374" s="241">
        <f>O374*H374</f>
        <v>0</v>
      </c>
      <c r="Q374" s="241">
        <v>1.0601700000000001</v>
      </c>
      <c r="R374" s="241">
        <f>Q374*H374</f>
        <v>25.201301070000003</v>
      </c>
      <c r="S374" s="241">
        <v>0</v>
      </c>
      <c r="T374" s="242">
        <f>S374*H374</f>
        <v>0</v>
      </c>
      <c r="AR374" s="133" t="s">
        <v>176</v>
      </c>
      <c r="AT374" s="133" t="s">
        <v>171</v>
      </c>
      <c r="AU374" s="133" t="s">
        <v>81</v>
      </c>
      <c r="AY374" s="133" t="s">
        <v>169</v>
      </c>
      <c r="BE374" s="243">
        <f>IF(N374="základní",J374,0)</f>
        <v>0</v>
      </c>
      <c r="BF374" s="243">
        <f>IF(N374="snížená",J374,0)</f>
        <v>0</v>
      </c>
      <c r="BG374" s="243">
        <f>IF(N374="zákl. přenesená",J374,0)</f>
        <v>0</v>
      </c>
      <c r="BH374" s="243">
        <f>IF(N374="sníž. přenesená",J374,0)</f>
        <v>0</v>
      </c>
      <c r="BI374" s="243">
        <f>IF(N374="nulová",J374,0)</f>
        <v>0</v>
      </c>
      <c r="BJ374" s="133" t="s">
        <v>79</v>
      </c>
      <c r="BK374" s="243">
        <f>ROUND(I374*H374,2)</f>
        <v>0</v>
      </c>
      <c r="BL374" s="133" t="s">
        <v>176</v>
      </c>
      <c r="BM374" s="133" t="s">
        <v>475</v>
      </c>
    </row>
    <row r="375" spans="2:65" s="145" customFormat="1" ht="27">
      <c r="B375" s="146"/>
      <c r="D375" s="246" t="s">
        <v>207</v>
      </c>
      <c r="F375" s="268" t="s">
        <v>476</v>
      </c>
      <c r="L375" s="146"/>
      <c r="M375" s="269"/>
      <c r="N375" s="147"/>
      <c r="O375" s="147"/>
      <c r="P375" s="147"/>
      <c r="Q375" s="147"/>
      <c r="R375" s="147"/>
      <c r="S375" s="147"/>
      <c r="T375" s="270"/>
      <c r="AT375" s="133" t="s">
        <v>207</v>
      </c>
      <c r="AU375" s="133" t="s">
        <v>81</v>
      </c>
    </row>
    <row r="376" spans="2:65" s="253" customFormat="1">
      <c r="B376" s="252"/>
      <c r="D376" s="246" t="s">
        <v>178</v>
      </c>
      <c r="E376" s="254" t="s">
        <v>5</v>
      </c>
      <c r="F376" s="255" t="s">
        <v>477</v>
      </c>
      <c r="H376" s="256">
        <v>23.771000000000001</v>
      </c>
      <c r="L376" s="252"/>
      <c r="M376" s="257"/>
      <c r="N376" s="258"/>
      <c r="O376" s="258"/>
      <c r="P376" s="258"/>
      <c r="Q376" s="258"/>
      <c r="R376" s="258"/>
      <c r="S376" s="258"/>
      <c r="T376" s="259"/>
      <c r="AT376" s="254" t="s">
        <v>178</v>
      </c>
      <c r="AU376" s="254" t="s">
        <v>81</v>
      </c>
      <c r="AV376" s="253" t="s">
        <v>81</v>
      </c>
      <c r="AW376" s="253" t="s">
        <v>35</v>
      </c>
      <c r="AX376" s="253" t="s">
        <v>71</v>
      </c>
      <c r="AY376" s="254" t="s">
        <v>169</v>
      </c>
    </row>
    <row r="377" spans="2:65" s="261" customFormat="1">
      <c r="B377" s="260"/>
      <c r="D377" s="246" t="s">
        <v>178</v>
      </c>
      <c r="E377" s="262" t="s">
        <v>5</v>
      </c>
      <c r="F377" s="263" t="s">
        <v>181</v>
      </c>
      <c r="H377" s="264">
        <v>23.771000000000001</v>
      </c>
      <c r="L377" s="260"/>
      <c r="M377" s="265"/>
      <c r="N377" s="266"/>
      <c r="O377" s="266"/>
      <c r="P377" s="266"/>
      <c r="Q377" s="266"/>
      <c r="R377" s="266"/>
      <c r="S377" s="266"/>
      <c r="T377" s="267"/>
      <c r="AT377" s="262" t="s">
        <v>178</v>
      </c>
      <c r="AU377" s="262" t="s">
        <v>81</v>
      </c>
      <c r="AV377" s="261" t="s">
        <v>176</v>
      </c>
      <c r="AW377" s="261" t="s">
        <v>35</v>
      </c>
      <c r="AX377" s="261" t="s">
        <v>79</v>
      </c>
      <c r="AY377" s="262" t="s">
        <v>169</v>
      </c>
    </row>
    <row r="378" spans="2:65" s="145" customFormat="1" ht="25.5" customHeight="1">
      <c r="B378" s="146"/>
      <c r="C378" s="233" t="s">
        <v>478</v>
      </c>
      <c r="D378" s="233" t="s">
        <v>171</v>
      </c>
      <c r="E378" s="234" t="s">
        <v>479</v>
      </c>
      <c r="F378" s="235" t="s">
        <v>480</v>
      </c>
      <c r="G378" s="236" t="s">
        <v>205</v>
      </c>
      <c r="H378" s="237">
        <v>102.788</v>
      </c>
      <c r="I378" s="87"/>
      <c r="J378" s="238">
        <f>ROUND(I378*H378,2)</f>
        <v>0</v>
      </c>
      <c r="K378" s="235" t="s">
        <v>175</v>
      </c>
      <c r="L378" s="146"/>
      <c r="M378" s="239" t="s">
        <v>5</v>
      </c>
      <c r="N378" s="240" t="s">
        <v>42</v>
      </c>
      <c r="O378" s="147"/>
      <c r="P378" s="241">
        <f>O378*H378</f>
        <v>0</v>
      </c>
      <c r="Q378" s="241">
        <v>2.2563399999999998</v>
      </c>
      <c r="R378" s="241">
        <f>Q378*H378</f>
        <v>231.92467591999997</v>
      </c>
      <c r="S378" s="241">
        <v>0</v>
      </c>
      <c r="T378" s="242">
        <f>S378*H378</f>
        <v>0</v>
      </c>
      <c r="AR378" s="133" t="s">
        <v>176</v>
      </c>
      <c r="AT378" s="133" t="s">
        <v>171</v>
      </c>
      <c r="AU378" s="133" t="s">
        <v>81</v>
      </c>
      <c r="AY378" s="133" t="s">
        <v>169</v>
      </c>
      <c r="BE378" s="243">
        <f>IF(N378="základní",J378,0)</f>
        <v>0</v>
      </c>
      <c r="BF378" s="243">
        <f>IF(N378="snížená",J378,0)</f>
        <v>0</v>
      </c>
      <c r="BG378" s="243">
        <f>IF(N378="zákl. přenesená",J378,0)</f>
        <v>0</v>
      </c>
      <c r="BH378" s="243">
        <f>IF(N378="sníž. přenesená",J378,0)</f>
        <v>0</v>
      </c>
      <c r="BI378" s="243">
        <f>IF(N378="nulová",J378,0)</f>
        <v>0</v>
      </c>
      <c r="BJ378" s="133" t="s">
        <v>79</v>
      </c>
      <c r="BK378" s="243">
        <f>ROUND(I378*H378,2)</f>
        <v>0</v>
      </c>
      <c r="BL378" s="133" t="s">
        <v>176</v>
      </c>
      <c r="BM378" s="133" t="s">
        <v>481</v>
      </c>
    </row>
    <row r="379" spans="2:65" s="145" customFormat="1" ht="16.5" customHeight="1">
      <c r="B379" s="146"/>
      <c r="C379" s="233" t="s">
        <v>482</v>
      </c>
      <c r="D379" s="233" t="s">
        <v>171</v>
      </c>
      <c r="E379" s="234" t="s">
        <v>483</v>
      </c>
      <c r="F379" s="235" t="s">
        <v>484</v>
      </c>
      <c r="G379" s="236" t="s">
        <v>188</v>
      </c>
      <c r="H379" s="237">
        <v>132</v>
      </c>
      <c r="I379" s="87"/>
      <c r="J379" s="238">
        <f>ROUND(I379*H379,2)</f>
        <v>0</v>
      </c>
      <c r="K379" s="235" t="s">
        <v>175</v>
      </c>
      <c r="L379" s="146"/>
      <c r="M379" s="239" t="s">
        <v>5</v>
      </c>
      <c r="N379" s="240" t="s">
        <v>42</v>
      </c>
      <c r="O379" s="147"/>
      <c r="P379" s="241">
        <f>O379*H379</f>
        <v>0</v>
      </c>
      <c r="Q379" s="241">
        <v>2.6900000000000001E-3</v>
      </c>
      <c r="R379" s="241">
        <f>Q379*H379</f>
        <v>0.35508000000000001</v>
      </c>
      <c r="S379" s="241">
        <v>0</v>
      </c>
      <c r="T379" s="242">
        <f>S379*H379</f>
        <v>0</v>
      </c>
      <c r="AR379" s="133" t="s">
        <v>176</v>
      </c>
      <c r="AT379" s="133" t="s">
        <v>171</v>
      </c>
      <c r="AU379" s="133" t="s">
        <v>81</v>
      </c>
      <c r="AY379" s="133" t="s">
        <v>169</v>
      </c>
      <c r="BE379" s="243">
        <f>IF(N379="základní",J379,0)</f>
        <v>0</v>
      </c>
      <c r="BF379" s="243">
        <f>IF(N379="snížená",J379,0)</f>
        <v>0</v>
      </c>
      <c r="BG379" s="243">
        <f>IF(N379="zákl. přenesená",J379,0)</f>
        <v>0</v>
      </c>
      <c r="BH379" s="243">
        <f>IF(N379="sníž. přenesená",J379,0)</f>
        <v>0</v>
      </c>
      <c r="BI379" s="243">
        <f>IF(N379="nulová",J379,0)</f>
        <v>0</v>
      </c>
      <c r="BJ379" s="133" t="s">
        <v>79</v>
      </c>
      <c r="BK379" s="243">
        <f>ROUND(I379*H379,2)</f>
        <v>0</v>
      </c>
      <c r="BL379" s="133" t="s">
        <v>176</v>
      </c>
      <c r="BM379" s="133" t="s">
        <v>485</v>
      </c>
    </row>
    <row r="380" spans="2:65" s="145" customFormat="1" ht="40.5">
      <c r="B380" s="146"/>
      <c r="D380" s="246" t="s">
        <v>207</v>
      </c>
      <c r="F380" s="268" t="s">
        <v>460</v>
      </c>
      <c r="L380" s="146"/>
      <c r="M380" s="269"/>
      <c r="N380" s="147"/>
      <c r="O380" s="147"/>
      <c r="P380" s="147"/>
      <c r="Q380" s="147"/>
      <c r="R380" s="147"/>
      <c r="S380" s="147"/>
      <c r="T380" s="270"/>
      <c r="AT380" s="133" t="s">
        <v>207</v>
      </c>
      <c r="AU380" s="133" t="s">
        <v>81</v>
      </c>
    </row>
    <row r="381" spans="2:65" s="245" customFormat="1">
      <c r="B381" s="244"/>
      <c r="D381" s="246" t="s">
        <v>178</v>
      </c>
      <c r="E381" s="247" t="s">
        <v>5</v>
      </c>
      <c r="F381" s="248" t="s">
        <v>486</v>
      </c>
      <c r="H381" s="247" t="s">
        <v>5</v>
      </c>
      <c r="L381" s="244"/>
      <c r="M381" s="249"/>
      <c r="N381" s="250"/>
      <c r="O381" s="250"/>
      <c r="P381" s="250"/>
      <c r="Q381" s="250"/>
      <c r="R381" s="250"/>
      <c r="S381" s="250"/>
      <c r="T381" s="251"/>
      <c r="AT381" s="247" t="s">
        <v>178</v>
      </c>
      <c r="AU381" s="247" t="s">
        <v>81</v>
      </c>
      <c r="AV381" s="245" t="s">
        <v>79</v>
      </c>
      <c r="AW381" s="245" t="s">
        <v>35</v>
      </c>
      <c r="AX381" s="245" t="s">
        <v>71</v>
      </c>
      <c r="AY381" s="247" t="s">
        <v>169</v>
      </c>
    </row>
    <row r="382" spans="2:65" s="253" customFormat="1">
      <c r="B382" s="252"/>
      <c r="D382" s="246" t="s">
        <v>178</v>
      </c>
      <c r="E382" s="254" t="s">
        <v>5</v>
      </c>
      <c r="F382" s="255" t="s">
        <v>487</v>
      </c>
      <c r="H382" s="256">
        <v>99</v>
      </c>
      <c r="L382" s="252"/>
      <c r="M382" s="257"/>
      <c r="N382" s="258"/>
      <c r="O382" s="258"/>
      <c r="P382" s="258"/>
      <c r="Q382" s="258"/>
      <c r="R382" s="258"/>
      <c r="S382" s="258"/>
      <c r="T382" s="259"/>
      <c r="AT382" s="254" t="s">
        <v>178</v>
      </c>
      <c r="AU382" s="254" t="s">
        <v>81</v>
      </c>
      <c r="AV382" s="253" t="s">
        <v>81</v>
      </c>
      <c r="AW382" s="253" t="s">
        <v>35</v>
      </c>
      <c r="AX382" s="253" t="s">
        <v>71</v>
      </c>
      <c r="AY382" s="254" t="s">
        <v>169</v>
      </c>
    </row>
    <row r="383" spans="2:65" s="253" customFormat="1">
      <c r="B383" s="252"/>
      <c r="D383" s="246" t="s">
        <v>178</v>
      </c>
      <c r="E383" s="254" t="s">
        <v>5</v>
      </c>
      <c r="F383" s="255" t="s">
        <v>488</v>
      </c>
      <c r="H383" s="256">
        <v>33</v>
      </c>
      <c r="L383" s="252"/>
      <c r="M383" s="257"/>
      <c r="N383" s="258"/>
      <c r="O383" s="258"/>
      <c r="P383" s="258"/>
      <c r="Q383" s="258"/>
      <c r="R383" s="258"/>
      <c r="S383" s="258"/>
      <c r="T383" s="259"/>
      <c r="AT383" s="254" t="s">
        <v>178</v>
      </c>
      <c r="AU383" s="254" t="s">
        <v>81</v>
      </c>
      <c r="AV383" s="253" t="s">
        <v>81</v>
      </c>
      <c r="AW383" s="253" t="s">
        <v>35</v>
      </c>
      <c r="AX383" s="253" t="s">
        <v>71</v>
      </c>
      <c r="AY383" s="254" t="s">
        <v>169</v>
      </c>
    </row>
    <row r="384" spans="2:65" s="261" customFormat="1">
      <c r="B384" s="260"/>
      <c r="D384" s="246" t="s">
        <v>178</v>
      </c>
      <c r="E384" s="262" t="s">
        <v>5</v>
      </c>
      <c r="F384" s="263" t="s">
        <v>181</v>
      </c>
      <c r="H384" s="264">
        <v>132</v>
      </c>
      <c r="L384" s="260"/>
      <c r="M384" s="265"/>
      <c r="N384" s="266"/>
      <c r="O384" s="266"/>
      <c r="P384" s="266"/>
      <c r="Q384" s="266"/>
      <c r="R384" s="266"/>
      <c r="S384" s="266"/>
      <c r="T384" s="267"/>
      <c r="AT384" s="262" t="s">
        <v>178</v>
      </c>
      <c r="AU384" s="262" t="s">
        <v>81</v>
      </c>
      <c r="AV384" s="261" t="s">
        <v>176</v>
      </c>
      <c r="AW384" s="261" t="s">
        <v>35</v>
      </c>
      <c r="AX384" s="261" t="s">
        <v>79</v>
      </c>
      <c r="AY384" s="262" t="s">
        <v>169</v>
      </c>
    </row>
    <row r="385" spans="2:65" s="145" customFormat="1" ht="16.5" customHeight="1">
      <c r="B385" s="146"/>
      <c r="C385" s="233" t="s">
        <v>489</v>
      </c>
      <c r="D385" s="233" t="s">
        <v>171</v>
      </c>
      <c r="E385" s="234" t="s">
        <v>490</v>
      </c>
      <c r="F385" s="235" t="s">
        <v>491</v>
      </c>
      <c r="G385" s="236" t="s">
        <v>188</v>
      </c>
      <c r="H385" s="237">
        <v>132</v>
      </c>
      <c r="I385" s="87"/>
      <c r="J385" s="238">
        <f>ROUND(I385*H385,2)</f>
        <v>0</v>
      </c>
      <c r="K385" s="235" t="s">
        <v>175</v>
      </c>
      <c r="L385" s="146"/>
      <c r="M385" s="239" t="s">
        <v>5</v>
      </c>
      <c r="N385" s="240" t="s">
        <v>42</v>
      </c>
      <c r="O385" s="147"/>
      <c r="P385" s="241">
        <f>O385*H385</f>
        <v>0</v>
      </c>
      <c r="Q385" s="241">
        <v>0</v>
      </c>
      <c r="R385" s="241">
        <f>Q385*H385</f>
        <v>0</v>
      </c>
      <c r="S385" s="241">
        <v>0</v>
      </c>
      <c r="T385" s="242">
        <f>S385*H385</f>
        <v>0</v>
      </c>
      <c r="AR385" s="133" t="s">
        <v>176</v>
      </c>
      <c r="AT385" s="133" t="s">
        <v>171</v>
      </c>
      <c r="AU385" s="133" t="s">
        <v>81</v>
      </c>
      <c r="AY385" s="133" t="s">
        <v>169</v>
      </c>
      <c r="BE385" s="243">
        <f>IF(N385="základní",J385,0)</f>
        <v>0</v>
      </c>
      <c r="BF385" s="243">
        <f>IF(N385="snížená",J385,0)</f>
        <v>0</v>
      </c>
      <c r="BG385" s="243">
        <f>IF(N385="zákl. přenesená",J385,0)</f>
        <v>0</v>
      </c>
      <c r="BH385" s="243">
        <f>IF(N385="sníž. přenesená",J385,0)</f>
        <v>0</v>
      </c>
      <c r="BI385" s="243">
        <f>IF(N385="nulová",J385,0)</f>
        <v>0</v>
      </c>
      <c r="BJ385" s="133" t="s">
        <v>79</v>
      </c>
      <c r="BK385" s="243">
        <f>ROUND(I385*H385,2)</f>
        <v>0</v>
      </c>
      <c r="BL385" s="133" t="s">
        <v>176</v>
      </c>
      <c r="BM385" s="133" t="s">
        <v>492</v>
      </c>
    </row>
    <row r="386" spans="2:65" s="145" customFormat="1" ht="40.5">
      <c r="B386" s="146"/>
      <c r="D386" s="246" t="s">
        <v>207</v>
      </c>
      <c r="F386" s="268" t="s">
        <v>460</v>
      </c>
      <c r="L386" s="146"/>
      <c r="M386" s="269"/>
      <c r="N386" s="147"/>
      <c r="O386" s="147"/>
      <c r="P386" s="147"/>
      <c r="Q386" s="147"/>
      <c r="R386" s="147"/>
      <c r="S386" s="147"/>
      <c r="T386" s="270"/>
      <c r="AT386" s="133" t="s">
        <v>207</v>
      </c>
      <c r="AU386" s="133" t="s">
        <v>81</v>
      </c>
    </row>
    <row r="387" spans="2:65" s="145" customFormat="1" ht="16.5" customHeight="1">
      <c r="B387" s="146"/>
      <c r="C387" s="233" t="s">
        <v>493</v>
      </c>
      <c r="D387" s="233" t="s">
        <v>171</v>
      </c>
      <c r="E387" s="234" t="s">
        <v>494</v>
      </c>
      <c r="F387" s="235" t="s">
        <v>495</v>
      </c>
      <c r="G387" s="236" t="s">
        <v>316</v>
      </c>
      <c r="H387" s="237">
        <v>15.82</v>
      </c>
      <c r="I387" s="87"/>
      <c r="J387" s="238">
        <f>ROUND(I387*H387,2)</f>
        <v>0</v>
      </c>
      <c r="K387" s="235" t="s">
        <v>175</v>
      </c>
      <c r="L387" s="146"/>
      <c r="M387" s="239" t="s">
        <v>5</v>
      </c>
      <c r="N387" s="240" t="s">
        <v>42</v>
      </c>
      <c r="O387" s="147"/>
      <c r="P387" s="241">
        <f>O387*H387</f>
        <v>0</v>
      </c>
      <c r="Q387" s="241">
        <v>1.0601700000000001</v>
      </c>
      <c r="R387" s="241">
        <f>Q387*H387</f>
        <v>16.771889400000003</v>
      </c>
      <c r="S387" s="241">
        <v>0</v>
      </c>
      <c r="T387" s="242">
        <f>S387*H387</f>
        <v>0</v>
      </c>
      <c r="AR387" s="133" t="s">
        <v>176</v>
      </c>
      <c r="AT387" s="133" t="s">
        <v>171</v>
      </c>
      <c r="AU387" s="133" t="s">
        <v>81</v>
      </c>
      <c r="AY387" s="133" t="s">
        <v>169</v>
      </c>
      <c r="BE387" s="243">
        <f>IF(N387="základní",J387,0)</f>
        <v>0</v>
      </c>
      <c r="BF387" s="243">
        <f>IF(N387="snížená",J387,0)</f>
        <v>0</v>
      </c>
      <c r="BG387" s="243">
        <f>IF(N387="zákl. přenesená",J387,0)</f>
        <v>0</v>
      </c>
      <c r="BH387" s="243">
        <f>IF(N387="sníž. přenesená",J387,0)</f>
        <v>0</v>
      </c>
      <c r="BI387" s="243">
        <f>IF(N387="nulová",J387,0)</f>
        <v>0</v>
      </c>
      <c r="BJ387" s="133" t="s">
        <v>79</v>
      </c>
      <c r="BK387" s="243">
        <f>ROUND(I387*H387,2)</f>
        <v>0</v>
      </c>
      <c r="BL387" s="133" t="s">
        <v>176</v>
      </c>
      <c r="BM387" s="133" t="s">
        <v>496</v>
      </c>
    </row>
    <row r="388" spans="2:65" s="145" customFormat="1" ht="27">
      <c r="B388" s="146"/>
      <c r="D388" s="246" t="s">
        <v>207</v>
      </c>
      <c r="F388" s="268" t="s">
        <v>476</v>
      </c>
      <c r="L388" s="146"/>
      <c r="M388" s="269"/>
      <c r="N388" s="147"/>
      <c r="O388" s="147"/>
      <c r="P388" s="147"/>
      <c r="Q388" s="147"/>
      <c r="R388" s="147"/>
      <c r="S388" s="147"/>
      <c r="T388" s="270"/>
      <c r="AT388" s="133" t="s">
        <v>207</v>
      </c>
      <c r="AU388" s="133" t="s">
        <v>81</v>
      </c>
    </row>
    <row r="389" spans="2:65" s="245" customFormat="1">
      <c r="B389" s="244"/>
      <c r="D389" s="246" t="s">
        <v>178</v>
      </c>
      <c r="E389" s="247" t="s">
        <v>5</v>
      </c>
      <c r="F389" s="248" t="s">
        <v>497</v>
      </c>
      <c r="H389" s="247" t="s">
        <v>5</v>
      </c>
      <c r="L389" s="244"/>
      <c r="M389" s="249"/>
      <c r="N389" s="250"/>
      <c r="O389" s="250"/>
      <c r="P389" s="250"/>
      <c r="Q389" s="250"/>
      <c r="R389" s="250"/>
      <c r="S389" s="250"/>
      <c r="T389" s="251"/>
      <c r="AT389" s="247" t="s">
        <v>178</v>
      </c>
      <c r="AU389" s="247" t="s">
        <v>81</v>
      </c>
      <c r="AV389" s="245" t="s">
        <v>79</v>
      </c>
      <c r="AW389" s="245" t="s">
        <v>35</v>
      </c>
      <c r="AX389" s="245" t="s">
        <v>71</v>
      </c>
      <c r="AY389" s="247" t="s">
        <v>169</v>
      </c>
    </row>
    <row r="390" spans="2:65" s="253" customFormat="1">
      <c r="B390" s="252"/>
      <c r="D390" s="246" t="s">
        <v>178</v>
      </c>
      <c r="E390" s="254" t="s">
        <v>5</v>
      </c>
      <c r="F390" s="255" t="s">
        <v>498</v>
      </c>
      <c r="H390" s="256">
        <v>3.96</v>
      </c>
      <c r="L390" s="252"/>
      <c r="M390" s="257"/>
      <c r="N390" s="258"/>
      <c r="O390" s="258"/>
      <c r="P390" s="258"/>
      <c r="Q390" s="258"/>
      <c r="R390" s="258"/>
      <c r="S390" s="258"/>
      <c r="T390" s="259"/>
      <c r="AT390" s="254" t="s">
        <v>178</v>
      </c>
      <c r="AU390" s="254" t="s">
        <v>81</v>
      </c>
      <c r="AV390" s="253" t="s">
        <v>81</v>
      </c>
      <c r="AW390" s="253" t="s">
        <v>35</v>
      </c>
      <c r="AX390" s="253" t="s">
        <v>71</v>
      </c>
      <c r="AY390" s="254" t="s">
        <v>169</v>
      </c>
    </row>
    <row r="391" spans="2:65" s="253" customFormat="1">
      <c r="B391" s="252"/>
      <c r="D391" s="246" t="s">
        <v>178</v>
      </c>
      <c r="E391" s="254" t="s">
        <v>5</v>
      </c>
      <c r="F391" s="255" t="s">
        <v>499</v>
      </c>
      <c r="H391" s="256">
        <v>11.86</v>
      </c>
      <c r="L391" s="252"/>
      <c r="M391" s="257"/>
      <c r="N391" s="258"/>
      <c r="O391" s="258"/>
      <c r="P391" s="258"/>
      <c r="Q391" s="258"/>
      <c r="R391" s="258"/>
      <c r="S391" s="258"/>
      <c r="T391" s="259"/>
      <c r="AT391" s="254" t="s">
        <v>178</v>
      </c>
      <c r="AU391" s="254" t="s">
        <v>81</v>
      </c>
      <c r="AV391" s="253" t="s">
        <v>81</v>
      </c>
      <c r="AW391" s="253" t="s">
        <v>35</v>
      </c>
      <c r="AX391" s="253" t="s">
        <v>71</v>
      </c>
      <c r="AY391" s="254" t="s">
        <v>169</v>
      </c>
    </row>
    <row r="392" spans="2:65" s="261" customFormat="1">
      <c r="B392" s="260"/>
      <c r="D392" s="246" t="s">
        <v>178</v>
      </c>
      <c r="E392" s="262" t="s">
        <v>5</v>
      </c>
      <c r="F392" s="263" t="s">
        <v>181</v>
      </c>
      <c r="H392" s="264">
        <v>15.82</v>
      </c>
      <c r="L392" s="260"/>
      <c r="M392" s="265"/>
      <c r="N392" s="266"/>
      <c r="O392" s="266"/>
      <c r="P392" s="266"/>
      <c r="Q392" s="266"/>
      <c r="R392" s="266"/>
      <c r="S392" s="266"/>
      <c r="T392" s="267"/>
      <c r="AT392" s="262" t="s">
        <v>178</v>
      </c>
      <c r="AU392" s="262" t="s">
        <v>81</v>
      </c>
      <c r="AV392" s="261" t="s">
        <v>176</v>
      </c>
      <c r="AW392" s="261" t="s">
        <v>35</v>
      </c>
      <c r="AX392" s="261" t="s">
        <v>79</v>
      </c>
      <c r="AY392" s="262" t="s">
        <v>169</v>
      </c>
    </row>
    <row r="393" spans="2:65" s="145" customFormat="1" ht="38.25" customHeight="1">
      <c r="B393" s="146"/>
      <c r="C393" s="233" t="s">
        <v>500</v>
      </c>
      <c r="D393" s="233" t="s">
        <v>171</v>
      </c>
      <c r="E393" s="234" t="s">
        <v>501</v>
      </c>
      <c r="F393" s="235" t="s">
        <v>502</v>
      </c>
      <c r="G393" s="236" t="s">
        <v>188</v>
      </c>
      <c r="H393" s="237">
        <v>6.25</v>
      </c>
      <c r="I393" s="87"/>
      <c r="J393" s="238">
        <f>ROUND(I393*H393,2)</f>
        <v>0</v>
      </c>
      <c r="K393" s="235" t="s">
        <v>175</v>
      </c>
      <c r="L393" s="146"/>
      <c r="M393" s="239" t="s">
        <v>5</v>
      </c>
      <c r="N393" s="240" t="s">
        <v>42</v>
      </c>
      <c r="O393" s="147"/>
      <c r="P393" s="241">
        <f>O393*H393</f>
        <v>0</v>
      </c>
      <c r="Q393" s="241">
        <v>0.71545999999999998</v>
      </c>
      <c r="R393" s="241">
        <f>Q393*H393</f>
        <v>4.4716249999999995</v>
      </c>
      <c r="S393" s="241">
        <v>0</v>
      </c>
      <c r="T393" s="242">
        <f>S393*H393</f>
        <v>0</v>
      </c>
      <c r="AR393" s="133" t="s">
        <v>176</v>
      </c>
      <c r="AT393" s="133" t="s">
        <v>171</v>
      </c>
      <c r="AU393" s="133" t="s">
        <v>81</v>
      </c>
      <c r="AY393" s="133" t="s">
        <v>169</v>
      </c>
      <c r="BE393" s="243">
        <f>IF(N393="základní",J393,0)</f>
        <v>0</v>
      </c>
      <c r="BF393" s="243">
        <f>IF(N393="snížená",J393,0)</f>
        <v>0</v>
      </c>
      <c r="BG393" s="243">
        <f>IF(N393="zákl. přenesená",J393,0)</f>
        <v>0</v>
      </c>
      <c r="BH393" s="243">
        <f>IF(N393="sníž. přenesená",J393,0)</f>
        <v>0</v>
      </c>
      <c r="BI393" s="243">
        <f>IF(N393="nulová",J393,0)</f>
        <v>0</v>
      </c>
      <c r="BJ393" s="133" t="s">
        <v>79</v>
      </c>
      <c r="BK393" s="243">
        <f>ROUND(I393*H393,2)</f>
        <v>0</v>
      </c>
      <c r="BL393" s="133" t="s">
        <v>176</v>
      </c>
      <c r="BM393" s="133" t="s">
        <v>503</v>
      </c>
    </row>
    <row r="394" spans="2:65" s="245" customFormat="1">
      <c r="B394" s="244"/>
      <c r="D394" s="246" t="s">
        <v>178</v>
      </c>
      <c r="E394" s="247" t="s">
        <v>5</v>
      </c>
      <c r="F394" s="248" t="s">
        <v>336</v>
      </c>
      <c r="H394" s="247" t="s">
        <v>5</v>
      </c>
      <c r="L394" s="244"/>
      <c r="M394" s="249"/>
      <c r="N394" s="250"/>
      <c r="O394" s="250"/>
      <c r="P394" s="250"/>
      <c r="Q394" s="250"/>
      <c r="R394" s="250"/>
      <c r="S394" s="250"/>
      <c r="T394" s="251"/>
      <c r="AT394" s="247" t="s">
        <v>178</v>
      </c>
      <c r="AU394" s="247" t="s">
        <v>81</v>
      </c>
      <c r="AV394" s="245" t="s">
        <v>79</v>
      </c>
      <c r="AW394" s="245" t="s">
        <v>35</v>
      </c>
      <c r="AX394" s="245" t="s">
        <v>71</v>
      </c>
      <c r="AY394" s="247" t="s">
        <v>169</v>
      </c>
    </row>
    <row r="395" spans="2:65" s="253" customFormat="1">
      <c r="B395" s="252"/>
      <c r="D395" s="246" t="s">
        <v>178</v>
      </c>
      <c r="E395" s="254" t="s">
        <v>5</v>
      </c>
      <c r="F395" s="255" t="s">
        <v>504</v>
      </c>
      <c r="H395" s="256">
        <v>6.25</v>
      </c>
      <c r="L395" s="252"/>
      <c r="M395" s="257"/>
      <c r="N395" s="258"/>
      <c r="O395" s="258"/>
      <c r="P395" s="258"/>
      <c r="Q395" s="258"/>
      <c r="R395" s="258"/>
      <c r="S395" s="258"/>
      <c r="T395" s="259"/>
      <c r="AT395" s="254" t="s">
        <v>178</v>
      </c>
      <c r="AU395" s="254" t="s">
        <v>81</v>
      </c>
      <c r="AV395" s="253" t="s">
        <v>81</v>
      </c>
      <c r="AW395" s="253" t="s">
        <v>35</v>
      </c>
      <c r="AX395" s="253" t="s">
        <v>71</v>
      </c>
      <c r="AY395" s="254" t="s">
        <v>169</v>
      </c>
    </row>
    <row r="396" spans="2:65" s="261" customFormat="1">
      <c r="B396" s="260"/>
      <c r="D396" s="246" t="s">
        <v>178</v>
      </c>
      <c r="E396" s="262" t="s">
        <v>5</v>
      </c>
      <c r="F396" s="263" t="s">
        <v>181</v>
      </c>
      <c r="H396" s="264">
        <v>6.25</v>
      </c>
      <c r="L396" s="260"/>
      <c r="M396" s="265"/>
      <c r="N396" s="266"/>
      <c r="O396" s="266"/>
      <c r="P396" s="266"/>
      <c r="Q396" s="266"/>
      <c r="R396" s="266"/>
      <c r="S396" s="266"/>
      <c r="T396" s="267"/>
      <c r="AT396" s="262" t="s">
        <v>178</v>
      </c>
      <c r="AU396" s="262" t="s">
        <v>81</v>
      </c>
      <c r="AV396" s="261" t="s">
        <v>176</v>
      </c>
      <c r="AW396" s="261" t="s">
        <v>35</v>
      </c>
      <c r="AX396" s="261" t="s">
        <v>79</v>
      </c>
      <c r="AY396" s="262" t="s">
        <v>169</v>
      </c>
    </row>
    <row r="397" spans="2:65" s="145" customFormat="1" ht="25.5" customHeight="1">
      <c r="B397" s="146"/>
      <c r="C397" s="233" t="s">
        <v>505</v>
      </c>
      <c r="D397" s="233" t="s">
        <v>171</v>
      </c>
      <c r="E397" s="234" t="s">
        <v>506</v>
      </c>
      <c r="F397" s="235" t="s">
        <v>507</v>
      </c>
      <c r="G397" s="236" t="s">
        <v>205</v>
      </c>
      <c r="H397" s="237">
        <v>26.4</v>
      </c>
      <c r="I397" s="87"/>
      <c r="J397" s="238">
        <f>ROUND(I397*H397,2)</f>
        <v>0</v>
      </c>
      <c r="K397" s="235" t="s">
        <v>175</v>
      </c>
      <c r="L397" s="146"/>
      <c r="M397" s="239" t="s">
        <v>5</v>
      </c>
      <c r="N397" s="240" t="s">
        <v>42</v>
      </c>
      <c r="O397" s="147"/>
      <c r="P397" s="241">
        <f>O397*H397</f>
        <v>0</v>
      </c>
      <c r="Q397" s="241">
        <v>2.2563399999999998</v>
      </c>
      <c r="R397" s="241">
        <f>Q397*H397</f>
        <v>59.567375999999989</v>
      </c>
      <c r="S397" s="241">
        <v>0</v>
      </c>
      <c r="T397" s="242">
        <f>S397*H397</f>
        <v>0</v>
      </c>
      <c r="AR397" s="133" t="s">
        <v>176</v>
      </c>
      <c r="AT397" s="133" t="s">
        <v>171</v>
      </c>
      <c r="AU397" s="133" t="s">
        <v>81</v>
      </c>
      <c r="AY397" s="133" t="s">
        <v>169</v>
      </c>
      <c r="BE397" s="243">
        <f>IF(N397="základní",J397,0)</f>
        <v>0</v>
      </c>
      <c r="BF397" s="243">
        <f>IF(N397="snížená",J397,0)</f>
        <v>0</v>
      </c>
      <c r="BG397" s="243">
        <f>IF(N397="zákl. přenesená",J397,0)</f>
        <v>0</v>
      </c>
      <c r="BH397" s="243">
        <f>IF(N397="sníž. přenesená",J397,0)</f>
        <v>0</v>
      </c>
      <c r="BI397" s="243">
        <f>IF(N397="nulová",J397,0)</f>
        <v>0</v>
      </c>
      <c r="BJ397" s="133" t="s">
        <v>79</v>
      </c>
      <c r="BK397" s="243">
        <f>ROUND(I397*H397,2)</f>
        <v>0</v>
      </c>
      <c r="BL397" s="133" t="s">
        <v>176</v>
      </c>
      <c r="BM397" s="133" t="s">
        <v>508</v>
      </c>
    </row>
    <row r="398" spans="2:65" s="245" customFormat="1">
      <c r="B398" s="244"/>
      <c r="D398" s="246" t="s">
        <v>178</v>
      </c>
      <c r="E398" s="247" t="s">
        <v>5</v>
      </c>
      <c r="F398" s="248" t="s">
        <v>509</v>
      </c>
      <c r="H398" s="247" t="s">
        <v>5</v>
      </c>
      <c r="L398" s="244"/>
      <c r="M398" s="249"/>
      <c r="N398" s="250"/>
      <c r="O398" s="250"/>
      <c r="P398" s="250"/>
      <c r="Q398" s="250"/>
      <c r="R398" s="250"/>
      <c r="S398" s="250"/>
      <c r="T398" s="251"/>
      <c r="AT398" s="247" t="s">
        <v>178</v>
      </c>
      <c r="AU398" s="247" t="s">
        <v>81</v>
      </c>
      <c r="AV398" s="245" t="s">
        <v>79</v>
      </c>
      <c r="AW398" s="245" t="s">
        <v>35</v>
      </c>
      <c r="AX398" s="245" t="s">
        <v>71</v>
      </c>
      <c r="AY398" s="247" t="s">
        <v>169</v>
      </c>
    </row>
    <row r="399" spans="2:65" s="253" customFormat="1">
      <c r="B399" s="252"/>
      <c r="D399" s="246" t="s">
        <v>178</v>
      </c>
      <c r="E399" s="254" t="s">
        <v>5</v>
      </c>
      <c r="F399" s="255" t="s">
        <v>510</v>
      </c>
      <c r="H399" s="256">
        <v>19.8</v>
      </c>
      <c r="L399" s="252"/>
      <c r="M399" s="257"/>
      <c r="N399" s="258"/>
      <c r="O399" s="258"/>
      <c r="P399" s="258"/>
      <c r="Q399" s="258"/>
      <c r="R399" s="258"/>
      <c r="S399" s="258"/>
      <c r="T399" s="259"/>
      <c r="AT399" s="254" t="s">
        <v>178</v>
      </c>
      <c r="AU399" s="254" t="s">
        <v>81</v>
      </c>
      <c r="AV399" s="253" t="s">
        <v>81</v>
      </c>
      <c r="AW399" s="253" t="s">
        <v>35</v>
      </c>
      <c r="AX399" s="253" t="s">
        <v>71</v>
      </c>
      <c r="AY399" s="254" t="s">
        <v>169</v>
      </c>
    </row>
    <row r="400" spans="2:65" s="253" customFormat="1">
      <c r="B400" s="252"/>
      <c r="D400" s="246" t="s">
        <v>178</v>
      </c>
      <c r="E400" s="254" t="s">
        <v>5</v>
      </c>
      <c r="F400" s="255" t="s">
        <v>511</v>
      </c>
      <c r="H400" s="256">
        <v>6.6</v>
      </c>
      <c r="L400" s="252"/>
      <c r="M400" s="257"/>
      <c r="N400" s="258"/>
      <c r="O400" s="258"/>
      <c r="P400" s="258"/>
      <c r="Q400" s="258"/>
      <c r="R400" s="258"/>
      <c r="S400" s="258"/>
      <c r="T400" s="259"/>
      <c r="AT400" s="254" t="s">
        <v>178</v>
      </c>
      <c r="AU400" s="254" t="s">
        <v>81</v>
      </c>
      <c r="AV400" s="253" t="s">
        <v>81</v>
      </c>
      <c r="AW400" s="253" t="s">
        <v>35</v>
      </c>
      <c r="AX400" s="253" t="s">
        <v>71</v>
      </c>
      <c r="AY400" s="254" t="s">
        <v>169</v>
      </c>
    </row>
    <row r="401" spans="2:65" s="261" customFormat="1">
      <c r="B401" s="260"/>
      <c r="D401" s="246" t="s">
        <v>178</v>
      </c>
      <c r="E401" s="262" t="s">
        <v>5</v>
      </c>
      <c r="F401" s="263" t="s">
        <v>181</v>
      </c>
      <c r="H401" s="264">
        <v>26.4</v>
      </c>
      <c r="L401" s="260"/>
      <c r="M401" s="265"/>
      <c r="N401" s="266"/>
      <c r="O401" s="266"/>
      <c r="P401" s="266"/>
      <c r="Q401" s="266"/>
      <c r="R401" s="266"/>
      <c r="S401" s="266"/>
      <c r="T401" s="267"/>
      <c r="AT401" s="262" t="s">
        <v>178</v>
      </c>
      <c r="AU401" s="262" t="s">
        <v>81</v>
      </c>
      <c r="AV401" s="261" t="s">
        <v>176</v>
      </c>
      <c r="AW401" s="261" t="s">
        <v>35</v>
      </c>
      <c r="AX401" s="261" t="s">
        <v>79</v>
      </c>
      <c r="AY401" s="262" t="s">
        <v>169</v>
      </c>
    </row>
    <row r="402" spans="2:65" s="221" customFormat="1" ht="29.85" customHeight="1">
      <c r="B402" s="220"/>
      <c r="D402" s="222" t="s">
        <v>70</v>
      </c>
      <c r="E402" s="231" t="s">
        <v>185</v>
      </c>
      <c r="F402" s="231" t="s">
        <v>512</v>
      </c>
      <c r="J402" s="232">
        <f>BK402</f>
        <v>0</v>
      </c>
      <c r="L402" s="220"/>
      <c r="M402" s="225"/>
      <c r="N402" s="226"/>
      <c r="O402" s="226"/>
      <c r="P402" s="227">
        <f>SUM(P403:P557)</f>
        <v>0</v>
      </c>
      <c r="Q402" s="226"/>
      <c r="R402" s="227">
        <f>SUM(R403:R557)</f>
        <v>309.83623481000001</v>
      </c>
      <c r="S402" s="226"/>
      <c r="T402" s="228">
        <f>SUM(T403:T557)</f>
        <v>0</v>
      </c>
      <c r="AR402" s="222" t="s">
        <v>79</v>
      </c>
      <c r="AT402" s="229" t="s">
        <v>70</v>
      </c>
      <c r="AU402" s="229" t="s">
        <v>79</v>
      </c>
      <c r="AY402" s="222" t="s">
        <v>169</v>
      </c>
      <c r="BK402" s="230">
        <f>SUM(BK403:BK557)</f>
        <v>0</v>
      </c>
    </row>
    <row r="403" spans="2:65" s="145" customFormat="1" ht="25.5" customHeight="1">
      <c r="B403" s="146"/>
      <c r="C403" s="233" t="s">
        <v>513</v>
      </c>
      <c r="D403" s="233" t="s">
        <v>171</v>
      </c>
      <c r="E403" s="234" t="s">
        <v>514</v>
      </c>
      <c r="F403" s="235" t="s">
        <v>515</v>
      </c>
      <c r="G403" s="236" t="s">
        <v>188</v>
      </c>
      <c r="H403" s="237">
        <v>236.71100000000001</v>
      </c>
      <c r="I403" s="87"/>
      <c r="J403" s="238">
        <f>ROUND(I403*H403,2)</f>
        <v>0</v>
      </c>
      <c r="K403" s="235" t="s">
        <v>175</v>
      </c>
      <c r="L403" s="146"/>
      <c r="M403" s="239" t="s">
        <v>5</v>
      </c>
      <c r="N403" s="240" t="s">
        <v>42</v>
      </c>
      <c r="O403" s="147"/>
      <c r="P403" s="241">
        <f>O403*H403</f>
        <v>0</v>
      </c>
      <c r="Q403" s="241">
        <v>0.16697999999999999</v>
      </c>
      <c r="R403" s="241">
        <f>Q403*H403</f>
        <v>39.526002779999999</v>
      </c>
      <c r="S403" s="241">
        <v>0</v>
      </c>
      <c r="T403" s="242">
        <f>S403*H403</f>
        <v>0</v>
      </c>
      <c r="AR403" s="133" t="s">
        <v>176</v>
      </c>
      <c r="AT403" s="133" t="s">
        <v>171</v>
      </c>
      <c r="AU403" s="133" t="s">
        <v>81</v>
      </c>
      <c r="AY403" s="133" t="s">
        <v>169</v>
      </c>
      <c r="BE403" s="243">
        <f>IF(N403="základní",J403,0)</f>
        <v>0</v>
      </c>
      <c r="BF403" s="243">
        <f>IF(N403="snížená",J403,0)</f>
        <v>0</v>
      </c>
      <c r="BG403" s="243">
        <f>IF(N403="zákl. přenesená",J403,0)</f>
        <v>0</v>
      </c>
      <c r="BH403" s="243">
        <f>IF(N403="sníž. přenesená",J403,0)</f>
        <v>0</v>
      </c>
      <c r="BI403" s="243">
        <f>IF(N403="nulová",J403,0)</f>
        <v>0</v>
      </c>
      <c r="BJ403" s="133" t="s">
        <v>79</v>
      </c>
      <c r="BK403" s="243">
        <f>ROUND(I403*H403,2)</f>
        <v>0</v>
      </c>
      <c r="BL403" s="133" t="s">
        <v>176</v>
      </c>
      <c r="BM403" s="133" t="s">
        <v>516</v>
      </c>
    </row>
    <row r="404" spans="2:65" s="145" customFormat="1" ht="162">
      <c r="B404" s="146"/>
      <c r="D404" s="246" t="s">
        <v>207</v>
      </c>
      <c r="F404" s="268" t="s">
        <v>517</v>
      </c>
      <c r="L404" s="146"/>
      <c r="M404" s="269"/>
      <c r="N404" s="147"/>
      <c r="O404" s="147"/>
      <c r="P404" s="147"/>
      <c r="Q404" s="147"/>
      <c r="R404" s="147"/>
      <c r="S404" s="147"/>
      <c r="T404" s="270"/>
      <c r="AT404" s="133" t="s">
        <v>207</v>
      </c>
      <c r="AU404" s="133" t="s">
        <v>81</v>
      </c>
    </row>
    <row r="405" spans="2:65" s="245" customFormat="1">
      <c r="B405" s="244"/>
      <c r="D405" s="246" t="s">
        <v>178</v>
      </c>
      <c r="E405" s="247" t="s">
        <v>5</v>
      </c>
      <c r="F405" s="248" t="s">
        <v>518</v>
      </c>
      <c r="H405" s="247" t="s">
        <v>5</v>
      </c>
      <c r="L405" s="244"/>
      <c r="M405" s="249"/>
      <c r="N405" s="250"/>
      <c r="O405" s="250"/>
      <c r="P405" s="250"/>
      <c r="Q405" s="250"/>
      <c r="R405" s="250"/>
      <c r="S405" s="250"/>
      <c r="T405" s="251"/>
      <c r="AT405" s="247" t="s">
        <v>178</v>
      </c>
      <c r="AU405" s="247" t="s">
        <v>81</v>
      </c>
      <c r="AV405" s="245" t="s">
        <v>79</v>
      </c>
      <c r="AW405" s="245" t="s">
        <v>35</v>
      </c>
      <c r="AX405" s="245" t="s">
        <v>71</v>
      </c>
      <c r="AY405" s="247" t="s">
        <v>169</v>
      </c>
    </row>
    <row r="406" spans="2:65" s="253" customFormat="1">
      <c r="B406" s="252"/>
      <c r="D406" s="246" t="s">
        <v>178</v>
      </c>
      <c r="E406" s="254" t="s">
        <v>5</v>
      </c>
      <c r="F406" s="255" t="s">
        <v>519</v>
      </c>
      <c r="H406" s="256">
        <v>45.216000000000001</v>
      </c>
      <c r="L406" s="252"/>
      <c r="M406" s="257"/>
      <c r="N406" s="258"/>
      <c r="O406" s="258"/>
      <c r="P406" s="258"/>
      <c r="Q406" s="258"/>
      <c r="R406" s="258"/>
      <c r="S406" s="258"/>
      <c r="T406" s="259"/>
      <c r="AT406" s="254" t="s">
        <v>178</v>
      </c>
      <c r="AU406" s="254" t="s">
        <v>81</v>
      </c>
      <c r="AV406" s="253" t="s">
        <v>81</v>
      </c>
      <c r="AW406" s="253" t="s">
        <v>35</v>
      </c>
      <c r="AX406" s="253" t="s">
        <v>71</v>
      </c>
      <c r="AY406" s="254" t="s">
        <v>169</v>
      </c>
    </row>
    <row r="407" spans="2:65" s="245" customFormat="1">
      <c r="B407" s="244"/>
      <c r="D407" s="246" t="s">
        <v>178</v>
      </c>
      <c r="E407" s="247" t="s">
        <v>5</v>
      </c>
      <c r="F407" s="248" t="s">
        <v>520</v>
      </c>
      <c r="H407" s="247" t="s">
        <v>5</v>
      </c>
      <c r="L407" s="244"/>
      <c r="M407" s="249"/>
      <c r="N407" s="250"/>
      <c r="O407" s="250"/>
      <c r="P407" s="250"/>
      <c r="Q407" s="250"/>
      <c r="R407" s="250"/>
      <c r="S407" s="250"/>
      <c r="T407" s="251"/>
      <c r="AT407" s="247" t="s">
        <v>178</v>
      </c>
      <c r="AU407" s="247" t="s">
        <v>81</v>
      </c>
      <c r="AV407" s="245" t="s">
        <v>79</v>
      </c>
      <c r="AW407" s="245" t="s">
        <v>35</v>
      </c>
      <c r="AX407" s="245" t="s">
        <v>71</v>
      </c>
      <c r="AY407" s="247" t="s">
        <v>169</v>
      </c>
    </row>
    <row r="408" spans="2:65" s="253" customFormat="1">
      <c r="B408" s="252"/>
      <c r="D408" s="246" t="s">
        <v>178</v>
      </c>
      <c r="E408" s="254" t="s">
        <v>5</v>
      </c>
      <c r="F408" s="255" t="s">
        <v>521</v>
      </c>
      <c r="H408" s="256">
        <v>-0.25</v>
      </c>
      <c r="L408" s="252"/>
      <c r="M408" s="257"/>
      <c r="N408" s="258"/>
      <c r="O408" s="258"/>
      <c r="P408" s="258"/>
      <c r="Q408" s="258"/>
      <c r="R408" s="258"/>
      <c r="S408" s="258"/>
      <c r="T408" s="259"/>
      <c r="AT408" s="254" t="s">
        <v>178</v>
      </c>
      <c r="AU408" s="254" t="s">
        <v>81</v>
      </c>
      <c r="AV408" s="253" t="s">
        <v>81</v>
      </c>
      <c r="AW408" s="253" t="s">
        <v>35</v>
      </c>
      <c r="AX408" s="253" t="s">
        <v>71</v>
      </c>
      <c r="AY408" s="254" t="s">
        <v>169</v>
      </c>
    </row>
    <row r="409" spans="2:65" s="253" customFormat="1">
      <c r="B409" s="252"/>
      <c r="D409" s="246" t="s">
        <v>178</v>
      </c>
      <c r="E409" s="254" t="s">
        <v>5</v>
      </c>
      <c r="F409" s="255" t="s">
        <v>522</v>
      </c>
      <c r="H409" s="256">
        <v>-1.97</v>
      </c>
      <c r="L409" s="252"/>
      <c r="M409" s="257"/>
      <c r="N409" s="258"/>
      <c r="O409" s="258"/>
      <c r="P409" s="258"/>
      <c r="Q409" s="258"/>
      <c r="R409" s="258"/>
      <c r="S409" s="258"/>
      <c r="T409" s="259"/>
      <c r="AT409" s="254" t="s">
        <v>178</v>
      </c>
      <c r="AU409" s="254" t="s">
        <v>81</v>
      </c>
      <c r="AV409" s="253" t="s">
        <v>81</v>
      </c>
      <c r="AW409" s="253" t="s">
        <v>35</v>
      </c>
      <c r="AX409" s="253" t="s">
        <v>71</v>
      </c>
      <c r="AY409" s="254" t="s">
        <v>169</v>
      </c>
    </row>
    <row r="410" spans="2:65" s="253" customFormat="1">
      <c r="B410" s="252"/>
      <c r="D410" s="246" t="s">
        <v>178</v>
      </c>
      <c r="E410" s="254" t="s">
        <v>5</v>
      </c>
      <c r="F410" s="255" t="s">
        <v>523</v>
      </c>
      <c r="H410" s="256">
        <v>-2.758</v>
      </c>
      <c r="L410" s="252"/>
      <c r="M410" s="257"/>
      <c r="N410" s="258"/>
      <c r="O410" s="258"/>
      <c r="P410" s="258"/>
      <c r="Q410" s="258"/>
      <c r="R410" s="258"/>
      <c r="S410" s="258"/>
      <c r="T410" s="259"/>
      <c r="AT410" s="254" t="s">
        <v>178</v>
      </c>
      <c r="AU410" s="254" t="s">
        <v>81</v>
      </c>
      <c r="AV410" s="253" t="s">
        <v>81</v>
      </c>
      <c r="AW410" s="253" t="s">
        <v>35</v>
      </c>
      <c r="AX410" s="253" t="s">
        <v>71</v>
      </c>
      <c r="AY410" s="254" t="s">
        <v>169</v>
      </c>
    </row>
    <row r="411" spans="2:65" s="253" customFormat="1">
      <c r="B411" s="252"/>
      <c r="D411" s="246" t="s">
        <v>178</v>
      </c>
      <c r="E411" s="254" t="s">
        <v>5</v>
      </c>
      <c r="F411" s="255" t="s">
        <v>524</v>
      </c>
      <c r="H411" s="256">
        <v>-3.7429999999999999</v>
      </c>
      <c r="L411" s="252"/>
      <c r="M411" s="257"/>
      <c r="N411" s="258"/>
      <c r="O411" s="258"/>
      <c r="P411" s="258"/>
      <c r="Q411" s="258"/>
      <c r="R411" s="258"/>
      <c r="S411" s="258"/>
      <c r="T411" s="259"/>
      <c r="AT411" s="254" t="s">
        <v>178</v>
      </c>
      <c r="AU411" s="254" t="s">
        <v>81</v>
      </c>
      <c r="AV411" s="253" t="s">
        <v>81</v>
      </c>
      <c r="AW411" s="253" t="s">
        <v>35</v>
      </c>
      <c r="AX411" s="253" t="s">
        <v>71</v>
      </c>
      <c r="AY411" s="254" t="s">
        <v>169</v>
      </c>
    </row>
    <row r="412" spans="2:65" s="281" customFormat="1">
      <c r="B412" s="280"/>
      <c r="D412" s="246" t="s">
        <v>178</v>
      </c>
      <c r="E412" s="282" t="s">
        <v>5</v>
      </c>
      <c r="F412" s="283" t="s">
        <v>525</v>
      </c>
      <c r="H412" s="284">
        <v>36.494999999999997</v>
      </c>
      <c r="L412" s="280"/>
      <c r="M412" s="285"/>
      <c r="N412" s="286"/>
      <c r="O412" s="286"/>
      <c r="P412" s="286"/>
      <c r="Q412" s="286"/>
      <c r="R412" s="286"/>
      <c r="S412" s="286"/>
      <c r="T412" s="287"/>
      <c r="AT412" s="282" t="s">
        <v>178</v>
      </c>
      <c r="AU412" s="282" t="s">
        <v>81</v>
      </c>
      <c r="AV412" s="281" t="s">
        <v>185</v>
      </c>
      <c r="AW412" s="281" t="s">
        <v>35</v>
      </c>
      <c r="AX412" s="281" t="s">
        <v>71</v>
      </c>
      <c r="AY412" s="282" t="s">
        <v>169</v>
      </c>
    </row>
    <row r="413" spans="2:65" s="245" customFormat="1">
      <c r="B413" s="244"/>
      <c r="D413" s="246" t="s">
        <v>178</v>
      </c>
      <c r="E413" s="247" t="s">
        <v>5</v>
      </c>
      <c r="F413" s="248" t="s">
        <v>526</v>
      </c>
      <c r="H413" s="247" t="s">
        <v>5</v>
      </c>
      <c r="L413" s="244"/>
      <c r="M413" s="249"/>
      <c r="N413" s="250"/>
      <c r="O413" s="250"/>
      <c r="P413" s="250"/>
      <c r="Q413" s="250"/>
      <c r="R413" s="250"/>
      <c r="S413" s="250"/>
      <c r="T413" s="251"/>
      <c r="AT413" s="247" t="s">
        <v>178</v>
      </c>
      <c r="AU413" s="247" t="s">
        <v>81</v>
      </c>
      <c r="AV413" s="245" t="s">
        <v>79</v>
      </c>
      <c r="AW413" s="245" t="s">
        <v>35</v>
      </c>
      <c r="AX413" s="245" t="s">
        <v>71</v>
      </c>
      <c r="AY413" s="247" t="s">
        <v>169</v>
      </c>
    </row>
    <row r="414" spans="2:65" s="253" customFormat="1">
      <c r="B414" s="252"/>
      <c r="D414" s="246" t="s">
        <v>178</v>
      </c>
      <c r="E414" s="254" t="s">
        <v>5</v>
      </c>
      <c r="F414" s="255" t="s">
        <v>527</v>
      </c>
      <c r="H414" s="256">
        <v>16.077000000000002</v>
      </c>
      <c r="L414" s="252"/>
      <c r="M414" s="257"/>
      <c r="N414" s="258"/>
      <c r="O414" s="258"/>
      <c r="P414" s="258"/>
      <c r="Q414" s="258"/>
      <c r="R414" s="258"/>
      <c r="S414" s="258"/>
      <c r="T414" s="259"/>
      <c r="AT414" s="254" t="s">
        <v>178</v>
      </c>
      <c r="AU414" s="254" t="s">
        <v>81</v>
      </c>
      <c r="AV414" s="253" t="s">
        <v>81</v>
      </c>
      <c r="AW414" s="253" t="s">
        <v>35</v>
      </c>
      <c r="AX414" s="253" t="s">
        <v>71</v>
      </c>
      <c r="AY414" s="254" t="s">
        <v>169</v>
      </c>
    </row>
    <row r="415" spans="2:65" s="253" customFormat="1">
      <c r="B415" s="252"/>
      <c r="D415" s="246" t="s">
        <v>178</v>
      </c>
      <c r="E415" s="254" t="s">
        <v>5</v>
      </c>
      <c r="F415" s="255" t="s">
        <v>528</v>
      </c>
      <c r="H415" s="256">
        <v>73.346999999999994</v>
      </c>
      <c r="L415" s="252"/>
      <c r="M415" s="257"/>
      <c r="N415" s="258"/>
      <c r="O415" s="258"/>
      <c r="P415" s="258"/>
      <c r="Q415" s="258"/>
      <c r="R415" s="258"/>
      <c r="S415" s="258"/>
      <c r="T415" s="259"/>
      <c r="AT415" s="254" t="s">
        <v>178</v>
      </c>
      <c r="AU415" s="254" t="s">
        <v>81</v>
      </c>
      <c r="AV415" s="253" t="s">
        <v>81</v>
      </c>
      <c r="AW415" s="253" t="s">
        <v>35</v>
      </c>
      <c r="AX415" s="253" t="s">
        <v>71</v>
      </c>
      <c r="AY415" s="254" t="s">
        <v>169</v>
      </c>
    </row>
    <row r="416" spans="2:65" s="253" customFormat="1">
      <c r="B416" s="252"/>
      <c r="D416" s="246" t="s">
        <v>178</v>
      </c>
      <c r="E416" s="254" t="s">
        <v>5</v>
      </c>
      <c r="F416" s="255" t="s">
        <v>529</v>
      </c>
      <c r="H416" s="256">
        <v>32.465000000000003</v>
      </c>
      <c r="L416" s="252"/>
      <c r="M416" s="257"/>
      <c r="N416" s="258"/>
      <c r="O416" s="258"/>
      <c r="P416" s="258"/>
      <c r="Q416" s="258"/>
      <c r="R416" s="258"/>
      <c r="S416" s="258"/>
      <c r="T416" s="259"/>
      <c r="AT416" s="254" t="s">
        <v>178</v>
      </c>
      <c r="AU416" s="254" t="s">
        <v>81</v>
      </c>
      <c r="AV416" s="253" t="s">
        <v>81</v>
      </c>
      <c r="AW416" s="253" t="s">
        <v>35</v>
      </c>
      <c r="AX416" s="253" t="s">
        <v>71</v>
      </c>
      <c r="AY416" s="254" t="s">
        <v>169</v>
      </c>
    </row>
    <row r="417" spans="2:51" s="245" customFormat="1">
      <c r="B417" s="244"/>
      <c r="D417" s="246" t="s">
        <v>178</v>
      </c>
      <c r="E417" s="247" t="s">
        <v>5</v>
      </c>
      <c r="F417" s="248" t="s">
        <v>520</v>
      </c>
      <c r="H417" s="247" t="s">
        <v>5</v>
      </c>
      <c r="L417" s="244"/>
      <c r="M417" s="249"/>
      <c r="N417" s="250"/>
      <c r="O417" s="250"/>
      <c r="P417" s="250"/>
      <c r="Q417" s="250"/>
      <c r="R417" s="250"/>
      <c r="S417" s="250"/>
      <c r="T417" s="251"/>
      <c r="AT417" s="247" t="s">
        <v>178</v>
      </c>
      <c r="AU417" s="247" t="s">
        <v>81</v>
      </c>
      <c r="AV417" s="245" t="s">
        <v>79</v>
      </c>
      <c r="AW417" s="245" t="s">
        <v>35</v>
      </c>
      <c r="AX417" s="245" t="s">
        <v>71</v>
      </c>
      <c r="AY417" s="247" t="s">
        <v>169</v>
      </c>
    </row>
    <row r="418" spans="2:51" s="253" customFormat="1">
      <c r="B418" s="252"/>
      <c r="D418" s="246" t="s">
        <v>178</v>
      </c>
      <c r="E418" s="254" t="s">
        <v>5</v>
      </c>
      <c r="F418" s="255" t="s">
        <v>530</v>
      </c>
      <c r="H418" s="256">
        <v>-3.4620000000000002</v>
      </c>
      <c r="L418" s="252"/>
      <c r="M418" s="257"/>
      <c r="N418" s="258"/>
      <c r="O418" s="258"/>
      <c r="P418" s="258"/>
      <c r="Q418" s="258"/>
      <c r="R418" s="258"/>
      <c r="S418" s="258"/>
      <c r="T418" s="259"/>
      <c r="AT418" s="254" t="s">
        <v>178</v>
      </c>
      <c r="AU418" s="254" t="s">
        <v>81</v>
      </c>
      <c r="AV418" s="253" t="s">
        <v>81</v>
      </c>
      <c r="AW418" s="253" t="s">
        <v>35</v>
      </c>
      <c r="AX418" s="253" t="s">
        <v>71</v>
      </c>
      <c r="AY418" s="254" t="s">
        <v>169</v>
      </c>
    </row>
    <row r="419" spans="2:51" s="253" customFormat="1">
      <c r="B419" s="252"/>
      <c r="D419" s="246" t="s">
        <v>178</v>
      </c>
      <c r="E419" s="254" t="s">
        <v>5</v>
      </c>
      <c r="F419" s="255" t="s">
        <v>531</v>
      </c>
      <c r="H419" s="256">
        <v>-1.9690000000000001</v>
      </c>
      <c r="L419" s="252"/>
      <c r="M419" s="257"/>
      <c r="N419" s="258"/>
      <c r="O419" s="258"/>
      <c r="P419" s="258"/>
      <c r="Q419" s="258"/>
      <c r="R419" s="258"/>
      <c r="S419" s="258"/>
      <c r="T419" s="259"/>
      <c r="AT419" s="254" t="s">
        <v>178</v>
      </c>
      <c r="AU419" s="254" t="s">
        <v>81</v>
      </c>
      <c r="AV419" s="253" t="s">
        <v>81</v>
      </c>
      <c r="AW419" s="253" t="s">
        <v>35</v>
      </c>
      <c r="AX419" s="253" t="s">
        <v>71</v>
      </c>
      <c r="AY419" s="254" t="s">
        <v>169</v>
      </c>
    </row>
    <row r="420" spans="2:51" s="253" customFormat="1">
      <c r="B420" s="252"/>
      <c r="D420" s="246" t="s">
        <v>178</v>
      </c>
      <c r="E420" s="254" t="s">
        <v>5</v>
      </c>
      <c r="F420" s="255" t="s">
        <v>532</v>
      </c>
      <c r="H420" s="256">
        <v>-6.45</v>
      </c>
      <c r="L420" s="252"/>
      <c r="M420" s="257"/>
      <c r="N420" s="258"/>
      <c r="O420" s="258"/>
      <c r="P420" s="258"/>
      <c r="Q420" s="258"/>
      <c r="R420" s="258"/>
      <c r="S420" s="258"/>
      <c r="T420" s="259"/>
      <c r="AT420" s="254" t="s">
        <v>178</v>
      </c>
      <c r="AU420" s="254" t="s">
        <v>81</v>
      </c>
      <c r="AV420" s="253" t="s">
        <v>81</v>
      </c>
      <c r="AW420" s="253" t="s">
        <v>35</v>
      </c>
      <c r="AX420" s="253" t="s">
        <v>71</v>
      </c>
      <c r="AY420" s="254" t="s">
        <v>169</v>
      </c>
    </row>
    <row r="421" spans="2:51" s="281" customFormat="1">
      <c r="B421" s="280"/>
      <c r="D421" s="246" t="s">
        <v>178</v>
      </c>
      <c r="E421" s="282" t="s">
        <v>5</v>
      </c>
      <c r="F421" s="283" t="s">
        <v>525</v>
      </c>
      <c r="H421" s="284">
        <v>110.008</v>
      </c>
      <c r="L421" s="280"/>
      <c r="M421" s="285"/>
      <c r="N421" s="286"/>
      <c r="O421" s="286"/>
      <c r="P421" s="286"/>
      <c r="Q421" s="286"/>
      <c r="R421" s="286"/>
      <c r="S421" s="286"/>
      <c r="T421" s="287"/>
      <c r="AT421" s="282" t="s">
        <v>178</v>
      </c>
      <c r="AU421" s="282" t="s">
        <v>81</v>
      </c>
      <c r="AV421" s="281" t="s">
        <v>185</v>
      </c>
      <c r="AW421" s="281" t="s">
        <v>35</v>
      </c>
      <c r="AX421" s="281" t="s">
        <v>71</v>
      </c>
      <c r="AY421" s="282" t="s">
        <v>169</v>
      </c>
    </row>
    <row r="422" spans="2:51" s="245" customFormat="1">
      <c r="B422" s="244"/>
      <c r="D422" s="246" t="s">
        <v>178</v>
      </c>
      <c r="E422" s="247" t="s">
        <v>5</v>
      </c>
      <c r="F422" s="248" t="s">
        <v>533</v>
      </c>
      <c r="H422" s="247" t="s">
        <v>5</v>
      </c>
      <c r="L422" s="244"/>
      <c r="M422" s="249"/>
      <c r="N422" s="250"/>
      <c r="O422" s="250"/>
      <c r="P422" s="250"/>
      <c r="Q422" s="250"/>
      <c r="R422" s="250"/>
      <c r="S422" s="250"/>
      <c r="T422" s="251"/>
      <c r="AT422" s="247" t="s">
        <v>178</v>
      </c>
      <c r="AU422" s="247" t="s">
        <v>81</v>
      </c>
      <c r="AV422" s="245" t="s">
        <v>79</v>
      </c>
      <c r="AW422" s="245" t="s">
        <v>35</v>
      </c>
      <c r="AX422" s="245" t="s">
        <v>71</v>
      </c>
      <c r="AY422" s="247" t="s">
        <v>169</v>
      </c>
    </row>
    <row r="423" spans="2:51" s="253" customFormat="1">
      <c r="B423" s="252"/>
      <c r="D423" s="246" t="s">
        <v>178</v>
      </c>
      <c r="E423" s="254" t="s">
        <v>5</v>
      </c>
      <c r="F423" s="255" t="s">
        <v>534</v>
      </c>
      <c r="H423" s="256">
        <v>20.448</v>
      </c>
      <c r="L423" s="252"/>
      <c r="M423" s="257"/>
      <c r="N423" s="258"/>
      <c r="O423" s="258"/>
      <c r="P423" s="258"/>
      <c r="Q423" s="258"/>
      <c r="R423" s="258"/>
      <c r="S423" s="258"/>
      <c r="T423" s="259"/>
      <c r="AT423" s="254" t="s">
        <v>178</v>
      </c>
      <c r="AU423" s="254" t="s">
        <v>81</v>
      </c>
      <c r="AV423" s="253" t="s">
        <v>81</v>
      </c>
      <c r="AW423" s="253" t="s">
        <v>35</v>
      </c>
      <c r="AX423" s="253" t="s">
        <v>71</v>
      </c>
      <c r="AY423" s="254" t="s">
        <v>169</v>
      </c>
    </row>
    <row r="424" spans="2:51" s="253" customFormat="1">
      <c r="B424" s="252"/>
      <c r="D424" s="246" t="s">
        <v>178</v>
      </c>
      <c r="E424" s="254" t="s">
        <v>5</v>
      </c>
      <c r="F424" s="255" t="s">
        <v>535</v>
      </c>
      <c r="H424" s="256">
        <v>39.6</v>
      </c>
      <c r="L424" s="252"/>
      <c r="M424" s="257"/>
      <c r="N424" s="258"/>
      <c r="O424" s="258"/>
      <c r="P424" s="258"/>
      <c r="Q424" s="258"/>
      <c r="R424" s="258"/>
      <c r="S424" s="258"/>
      <c r="T424" s="259"/>
      <c r="AT424" s="254" t="s">
        <v>178</v>
      </c>
      <c r="AU424" s="254" t="s">
        <v>81</v>
      </c>
      <c r="AV424" s="253" t="s">
        <v>81</v>
      </c>
      <c r="AW424" s="253" t="s">
        <v>35</v>
      </c>
      <c r="AX424" s="253" t="s">
        <v>71</v>
      </c>
      <c r="AY424" s="254" t="s">
        <v>169</v>
      </c>
    </row>
    <row r="425" spans="2:51" s="253" customFormat="1">
      <c r="B425" s="252"/>
      <c r="D425" s="246" t="s">
        <v>178</v>
      </c>
      <c r="E425" s="254" t="s">
        <v>5</v>
      </c>
      <c r="F425" s="255" t="s">
        <v>536</v>
      </c>
      <c r="H425" s="256">
        <v>22.248000000000001</v>
      </c>
      <c r="L425" s="252"/>
      <c r="M425" s="257"/>
      <c r="N425" s="258"/>
      <c r="O425" s="258"/>
      <c r="P425" s="258"/>
      <c r="Q425" s="258"/>
      <c r="R425" s="258"/>
      <c r="S425" s="258"/>
      <c r="T425" s="259"/>
      <c r="AT425" s="254" t="s">
        <v>178</v>
      </c>
      <c r="AU425" s="254" t="s">
        <v>81</v>
      </c>
      <c r="AV425" s="253" t="s">
        <v>81</v>
      </c>
      <c r="AW425" s="253" t="s">
        <v>35</v>
      </c>
      <c r="AX425" s="253" t="s">
        <v>71</v>
      </c>
      <c r="AY425" s="254" t="s">
        <v>169</v>
      </c>
    </row>
    <row r="426" spans="2:51" s="245" customFormat="1">
      <c r="B426" s="244"/>
      <c r="D426" s="246" t="s">
        <v>178</v>
      </c>
      <c r="E426" s="247" t="s">
        <v>5</v>
      </c>
      <c r="F426" s="248" t="s">
        <v>520</v>
      </c>
      <c r="H426" s="247" t="s">
        <v>5</v>
      </c>
      <c r="L426" s="244"/>
      <c r="M426" s="249"/>
      <c r="N426" s="250"/>
      <c r="O426" s="250"/>
      <c r="P426" s="250"/>
      <c r="Q426" s="250"/>
      <c r="R426" s="250"/>
      <c r="S426" s="250"/>
      <c r="T426" s="251"/>
      <c r="AT426" s="247" t="s">
        <v>178</v>
      </c>
      <c r="AU426" s="247" t="s">
        <v>81</v>
      </c>
      <c r="AV426" s="245" t="s">
        <v>79</v>
      </c>
      <c r="AW426" s="245" t="s">
        <v>35</v>
      </c>
      <c r="AX426" s="245" t="s">
        <v>71</v>
      </c>
      <c r="AY426" s="247" t="s">
        <v>169</v>
      </c>
    </row>
    <row r="427" spans="2:51" s="253" customFormat="1">
      <c r="B427" s="252"/>
      <c r="D427" s="246" t="s">
        <v>178</v>
      </c>
      <c r="E427" s="254" t="s">
        <v>5</v>
      </c>
      <c r="F427" s="255" t="s">
        <v>537</v>
      </c>
      <c r="H427" s="256">
        <v>-4.7279999999999998</v>
      </c>
      <c r="L427" s="252"/>
      <c r="M427" s="257"/>
      <c r="N427" s="258"/>
      <c r="O427" s="258"/>
      <c r="P427" s="258"/>
      <c r="Q427" s="258"/>
      <c r="R427" s="258"/>
      <c r="S427" s="258"/>
      <c r="T427" s="259"/>
      <c r="AT427" s="254" t="s">
        <v>178</v>
      </c>
      <c r="AU427" s="254" t="s">
        <v>81</v>
      </c>
      <c r="AV427" s="253" t="s">
        <v>81</v>
      </c>
      <c r="AW427" s="253" t="s">
        <v>35</v>
      </c>
      <c r="AX427" s="253" t="s">
        <v>71</v>
      </c>
      <c r="AY427" s="254" t="s">
        <v>169</v>
      </c>
    </row>
    <row r="428" spans="2:51" s="253" customFormat="1">
      <c r="B428" s="252"/>
      <c r="D428" s="246" t="s">
        <v>178</v>
      </c>
      <c r="E428" s="254" t="s">
        <v>5</v>
      </c>
      <c r="F428" s="255" t="s">
        <v>538</v>
      </c>
      <c r="H428" s="256">
        <v>-2.1669999999999998</v>
      </c>
      <c r="L428" s="252"/>
      <c r="M428" s="257"/>
      <c r="N428" s="258"/>
      <c r="O428" s="258"/>
      <c r="P428" s="258"/>
      <c r="Q428" s="258"/>
      <c r="R428" s="258"/>
      <c r="S428" s="258"/>
      <c r="T428" s="259"/>
      <c r="AT428" s="254" t="s">
        <v>178</v>
      </c>
      <c r="AU428" s="254" t="s">
        <v>81</v>
      </c>
      <c r="AV428" s="253" t="s">
        <v>81</v>
      </c>
      <c r="AW428" s="253" t="s">
        <v>35</v>
      </c>
      <c r="AX428" s="253" t="s">
        <v>71</v>
      </c>
      <c r="AY428" s="254" t="s">
        <v>169</v>
      </c>
    </row>
    <row r="429" spans="2:51" s="253" customFormat="1">
      <c r="B429" s="252"/>
      <c r="D429" s="246" t="s">
        <v>178</v>
      </c>
      <c r="E429" s="254" t="s">
        <v>5</v>
      </c>
      <c r="F429" s="255" t="s">
        <v>539</v>
      </c>
      <c r="H429" s="256">
        <v>-2.4630000000000001</v>
      </c>
      <c r="L429" s="252"/>
      <c r="M429" s="257"/>
      <c r="N429" s="258"/>
      <c r="O429" s="258"/>
      <c r="P429" s="258"/>
      <c r="Q429" s="258"/>
      <c r="R429" s="258"/>
      <c r="S429" s="258"/>
      <c r="T429" s="259"/>
      <c r="AT429" s="254" t="s">
        <v>178</v>
      </c>
      <c r="AU429" s="254" t="s">
        <v>81</v>
      </c>
      <c r="AV429" s="253" t="s">
        <v>81</v>
      </c>
      <c r="AW429" s="253" t="s">
        <v>35</v>
      </c>
      <c r="AX429" s="253" t="s">
        <v>71</v>
      </c>
      <c r="AY429" s="254" t="s">
        <v>169</v>
      </c>
    </row>
    <row r="430" spans="2:51" s="253" customFormat="1">
      <c r="B430" s="252"/>
      <c r="D430" s="246" t="s">
        <v>178</v>
      </c>
      <c r="E430" s="254" t="s">
        <v>5</v>
      </c>
      <c r="F430" s="255" t="s">
        <v>540</v>
      </c>
      <c r="H430" s="256">
        <v>-2.25</v>
      </c>
      <c r="L430" s="252"/>
      <c r="M430" s="257"/>
      <c r="N430" s="258"/>
      <c r="O430" s="258"/>
      <c r="P430" s="258"/>
      <c r="Q430" s="258"/>
      <c r="R430" s="258"/>
      <c r="S430" s="258"/>
      <c r="T430" s="259"/>
      <c r="AT430" s="254" t="s">
        <v>178</v>
      </c>
      <c r="AU430" s="254" t="s">
        <v>81</v>
      </c>
      <c r="AV430" s="253" t="s">
        <v>81</v>
      </c>
      <c r="AW430" s="253" t="s">
        <v>35</v>
      </c>
      <c r="AX430" s="253" t="s">
        <v>71</v>
      </c>
      <c r="AY430" s="254" t="s">
        <v>169</v>
      </c>
    </row>
    <row r="431" spans="2:51" s="281" customFormat="1">
      <c r="B431" s="280"/>
      <c r="D431" s="246" t="s">
        <v>178</v>
      </c>
      <c r="E431" s="282" t="s">
        <v>5</v>
      </c>
      <c r="F431" s="283" t="s">
        <v>525</v>
      </c>
      <c r="H431" s="284">
        <v>70.688000000000002</v>
      </c>
      <c r="L431" s="280"/>
      <c r="M431" s="285"/>
      <c r="N431" s="286"/>
      <c r="O431" s="286"/>
      <c r="P431" s="286"/>
      <c r="Q431" s="286"/>
      <c r="R431" s="286"/>
      <c r="S431" s="286"/>
      <c r="T431" s="287"/>
      <c r="AT431" s="282" t="s">
        <v>178</v>
      </c>
      <c r="AU431" s="282" t="s">
        <v>81</v>
      </c>
      <c r="AV431" s="281" t="s">
        <v>185</v>
      </c>
      <c r="AW431" s="281" t="s">
        <v>35</v>
      </c>
      <c r="AX431" s="281" t="s">
        <v>71</v>
      </c>
      <c r="AY431" s="282" t="s">
        <v>169</v>
      </c>
    </row>
    <row r="432" spans="2:51" s="245" customFormat="1">
      <c r="B432" s="244"/>
      <c r="D432" s="246" t="s">
        <v>178</v>
      </c>
      <c r="E432" s="247" t="s">
        <v>5</v>
      </c>
      <c r="F432" s="248" t="s">
        <v>541</v>
      </c>
      <c r="H432" s="247" t="s">
        <v>5</v>
      </c>
      <c r="L432" s="244"/>
      <c r="M432" s="249"/>
      <c r="N432" s="250"/>
      <c r="O432" s="250"/>
      <c r="P432" s="250"/>
      <c r="Q432" s="250"/>
      <c r="R432" s="250"/>
      <c r="S432" s="250"/>
      <c r="T432" s="251"/>
      <c r="AT432" s="247" t="s">
        <v>178</v>
      </c>
      <c r="AU432" s="247" t="s">
        <v>81</v>
      </c>
      <c r="AV432" s="245" t="s">
        <v>79</v>
      </c>
      <c r="AW432" s="245" t="s">
        <v>35</v>
      </c>
      <c r="AX432" s="245" t="s">
        <v>71</v>
      </c>
      <c r="AY432" s="247" t="s">
        <v>169</v>
      </c>
    </row>
    <row r="433" spans="2:65" s="253" customFormat="1">
      <c r="B433" s="252"/>
      <c r="D433" s="246" t="s">
        <v>178</v>
      </c>
      <c r="E433" s="254" t="s">
        <v>5</v>
      </c>
      <c r="F433" s="255" t="s">
        <v>542</v>
      </c>
      <c r="H433" s="256">
        <v>12.635999999999999</v>
      </c>
      <c r="L433" s="252"/>
      <c r="M433" s="257"/>
      <c r="N433" s="258"/>
      <c r="O433" s="258"/>
      <c r="P433" s="258"/>
      <c r="Q433" s="258"/>
      <c r="R433" s="258"/>
      <c r="S433" s="258"/>
      <c r="T433" s="259"/>
      <c r="AT433" s="254" t="s">
        <v>178</v>
      </c>
      <c r="AU433" s="254" t="s">
        <v>81</v>
      </c>
      <c r="AV433" s="253" t="s">
        <v>81</v>
      </c>
      <c r="AW433" s="253" t="s">
        <v>35</v>
      </c>
      <c r="AX433" s="253" t="s">
        <v>71</v>
      </c>
      <c r="AY433" s="254" t="s">
        <v>169</v>
      </c>
    </row>
    <row r="434" spans="2:65" s="253" customFormat="1">
      <c r="B434" s="252"/>
      <c r="D434" s="246" t="s">
        <v>178</v>
      </c>
      <c r="E434" s="254" t="s">
        <v>5</v>
      </c>
      <c r="F434" s="255" t="s">
        <v>543</v>
      </c>
      <c r="H434" s="256">
        <v>8.4600000000000009</v>
      </c>
      <c r="L434" s="252"/>
      <c r="M434" s="257"/>
      <c r="N434" s="258"/>
      <c r="O434" s="258"/>
      <c r="P434" s="258"/>
      <c r="Q434" s="258"/>
      <c r="R434" s="258"/>
      <c r="S434" s="258"/>
      <c r="T434" s="259"/>
      <c r="AT434" s="254" t="s">
        <v>178</v>
      </c>
      <c r="AU434" s="254" t="s">
        <v>81</v>
      </c>
      <c r="AV434" s="253" t="s">
        <v>81</v>
      </c>
      <c r="AW434" s="253" t="s">
        <v>35</v>
      </c>
      <c r="AX434" s="253" t="s">
        <v>71</v>
      </c>
      <c r="AY434" s="254" t="s">
        <v>169</v>
      </c>
    </row>
    <row r="435" spans="2:65" s="245" customFormat="1">
      <c r="B435" s="244"/>
      <c r="D435" s="246" t="s">
        <v>178</v>
      </c>
      <c r="E435" s="247" t="s">
        <v>5</v>
      </c>
      <c r="F435" s="248" t="s">
        <v>520</v>
      </c>
      <c r="H435" s="247" t="s">
        <v>5</v>
      </c>
      <c r="L435" s="244"/>
      <c r="M435" s="249"/>
      <c r="N435" s="250"/>
      <c r="O435" s="250"/>
      <c r="P435" s="250"/>
      <c r="Q435" s="250"/>
      <c r="R435" s="250"/>
      <c r="S435" s="250"/>
      <c r="T435" s="251"/>
      <c r="AT435" s="247" t="s">
        <v>178</v>
      </c>
      <c r="AU435" s="247" t="s">
        <v>81</v>
      </c>
      <c r="AV435" s="245" t="s">
        <v>79</v>
      </c>
      <c r="AW435" s="245" t="s">
        <v>35</v>
      </c>
      <c r="AX435" s="245" t="s">
        <v>71</v>
      </c>
      <c r="AY435" s="247" t="s">
        <v>169</v>
      </c>
    </row>
    <row r="436" spans="2:65" s="253" customFormat="1">
      <c r="B436" s="252"/>
      <c r="D436" s="246" t="s">
        <v>178</v>
      </c>
      <c r="E436" s="254" t="s">
        <v>5</v>
      </c>
      <c r="F436" s="255" t="s">
        <v>544</v>
      </c>
      <c r="H436" s="256">
        <v>-1.5760000000000001</v>
      </c>
      <c r="L436" s="252"/>
      <c r="M436" s="257"/>
      <c r="N436" s="258"/>
      <c r="O436" s="258"/>
      <c r="P436" s="258"/>
      <c r="Q436" s="258"/>
      <c r="R436" s="258"/>
      <c r="S436" s="258"/>
      <c r="T436" s="259"/>
      <c r="AT436" s="254" t="s">
        <v>178</v>
      </c>
      <c r="AU436" s="254" t="s">
        <v>81</v>
      </c>
      <c r="AV436" s="253" t="s">
        <v>81</v>
      </c>
      <c r="AW436" s="253" t="s">
        <v>35</v>
      </c>
      <c r="AX436" s="253" t="s">
        <v>71</v>
      </c>
      <c r="AY436" s="254" t="s">
        <v>169</v>
      </c>
    </row>
    <row r="437" spans="2:65" s="281" customFormat="1">
      <c r="B437" s="280"/>
      <c r="D437" s="246" t="s">
        <v>178</v>
      </c>
      <c r="E437" s="282" t="s">
        <v>5</v>
      </c>
      <c r="F437" s="283" t="s">
        <v>525</v>
      </c>
      <c r="H437" s="284">
        <v>19.52</v>
      </c>
      <c r="L437" s="280"/>
      <c r="M437" s="285"/>
      <c r="N437" s="286"/>
      <c r="O437" s="286"/>
      <c r="P437" s="286"/>
      <c r="Q437" s="286"/>
      <c r="R437" s="286"/>
      <c r="S437" s="286"/>
      <c r="T437" s="287"/>
      <c r="AT437" s="282" t="s">
        <v>178</v>
      </c>
      <c r="AU437" s="282" t="s">
        <v>81</v>
      </c>
      <c r="AV437" s="281" t="s">
        <v>185</v>
      </c>
      <c r="AW437" s="281" t="s">
        <v>35</v>
      </c>
      <c r="AX437" s="281" t="s">
        <v>71</v>
      </c>
      <c r="AY437" s="282" t="s">
        <v>169</v>
      </c>
    </row>
    <row r="438" spans="2:65" s="261" customFormat="1">
      <c r="B438" s="260"/>
      <c r="D438" s="246" t="s">
        <v>178</v>
      </c>
      <c r="E438" s="262" t="s">
        <v>5</v>
      </c>
      <c r="F438" s="263" t="s">
        <v>181</v>
      </c>
      <c r="H438" s="264">
        <v>236.71100000000001</v>
      </c>
      <c r="L438" s="260"/>
      <c r="M438" s="265"/>
      <c r="N438" s="266"/>
      <c r="O438" s="266"/>
      <c r="P438" s="266"/>
      <c r="Q438" s="266"/>
      <c r="R438" s="266"/>
      <c r="S438" s="266"/>
      <c r="T438" s="267"/>
      <c r="AT438" s="262" t="s">
        <v>178</v>
      </c>
      <c r="AU438" s="262" t="s">
        <v>81</v>
      </c>
      <c r="AV438" s="261" t="s">
        <v>176</v>
      </c>
      <c r="AW438" s="261" t="s">
        <v>35</v>
      </c>
      <c r="AX438" s="261" t="s">
        <v>79</v>
      </c>
      <c r="AY438" s="262" t="s">
        <v>169</v>
      </c>
    </row>
    <row r="439" spans="2:65" s="145" customFormat="1" ht="25.5" customHeight="1">
      <c r="B439" s="146"/>
      <c r="C439" s="233" t="s">
        <v>545</v>
      </c>
      <c r="D439" s="233" t="s">
        <v>171</v>
      </c>
      <c r="E439" s="234" t="s">
        <v>546</v>
      </c>
      <c r="F439" s="235" t="s">
        <v>547</v>
      </c>
      <c r="G439" s="236" t="s">
        <v>188</v>
      </c>
      <c r="H439" s="237">
        <v>33.57</v>
      </c>
      <c r="I439" s="87"/>
      <c r="J439" s="238">
        <f>ROUND(I439*H439,2)</f>
        <v>0</v>
      </c>
      <c r="K439" s="235" t="s">
        <v>175</v>
      </c>
      <c r="L439" s="146"/>
      <c r="M439" s="239" t="s">
        <v>5</v>
      </c>
      <c r="N439" s="240" t="s">
        <v>42</v>
      </c>
      <c r="O439" s="147"/>
      <c r="P439" s="241">
        <f>O439*H439</f>
        <v>0</v>
      </c>
      <c r="Q439" s="241">
        <v>0.25933</v>
      </c>
      <c r="R439" s="241">
        <f>Q439*H439</f>
        <v>8.7057081000000007</v>
      </c>
      <c r="S439" s="241">
        <v>0</v>
      </c>
      <c r="T439" s="242">
        <f>S439*H439</f>
        <v>0</v>
      </c>
      <c r="AR439" s="133" t="s">
        <v>176</v>
      </c>
      <c r="AT439" s="133" t="s">
        <v>171</v>
      </c>
      <c r="AU439" s="133" t="s">
        <v>81</v>
      </c>
      <c r="AY439" s="133" t="s">
        <v>169</v>
      </c>
      <c r="BE439" s="243">
        <f>IF(N439="základní",J439,0)</f>
        <v>0</v>
      </c>
      <c r="BF439" s="243">
        <f>IF(N439="snížená",J439,0)</f>
        <v>0</v>
      </c>
      <c r="BG439" s="243">
        <f>IF(N439="zákl. přenesená",J439,0)</f>
        <v>0</v>
      </c>
      <c r="BH439" s="243">
        <f>IF(N439="sníž. přenesená",J439,0)</f>
        <v>0</v>
      </c>
      <c r="BI439" s="243">
        <f>IF(N439="nulová",J439,0)</f>
        <v>0</v>
      </c>
      <c r="BJ439" s="133" t="s">
        <v>79</v>
      </c>
      <c r="BK439" s="243">
        <f>ROUND(I439*H439,2)</f>
        <v>0</v>
      </c>
      <c r="BL439" s="133" t="s">
        <v>176</v>
      </c>
      <c r="BM439" s="133" t="s">
        <v>548</v>
      </c>
    </row>
    <row r="440" spans="2:65" s="145" customFormat="1" ht="162">
      <c r="B440" s="146"/>
      <c r="D440" s="246" t="s">
        <v>207</v>
      </c>
      <c r="F440" s="268" t="s">
        <v>517</v>
      </c>
      <c r="L440" s="146"/>
      <c r="M440" s="269"/>
      <c r="N440" s="147"/>
      <c r="O440" s="147"/>
      <c r="P440" s="147"/>
      <c r="Q440" s="147"/>
      <c r="R440" s="147"/>
      <c r="S440" s="147"/>
      <c r="T440" s="270"/>
      <c r="AT440" s="133" t="s">
        <v>207</v>
      </c>
      <c r="AU440" s="133" t="s">
        <v>81</v>
      </c>
    </row>
    <row r="441" spans="2:65" s="245" customFormat="1">
      <c r="B441" s="244"/>
      <c r="D441" s="246" t="s">
        <v>178</v>
      </c>
      <c r="E441" s="247" t="s">
        <v>5</v>
      </c>
      <c r="F441" s="248" t="s">
        <v>549</v>
      </c>
      <c r="H441" s="247" t="s">
        <v>5</v>
      </c>
      <c r="L441" s="244"/>
      <c r="M441" s="249"/>
      <c r="N441" s="250"/>
      <c r="O441" s="250"/>
      <c r="P441" s="250"/>
      <c r="Q441" s="250"/>
      <c r="R441" s="250"/>
      <c r="S441" s="250"/>
      <c r="T441" s="251"/>
      <c r="AT441" s="247" t="s">
        <v>178</v>
      </c>
      <c r="AU441" s="247" t="s">
        <v>81</v>
      </c>
      <c r="AV441" s="245" t="s">
        <v>79</v>
      </c>
      <c r="AW441" s="245" t="s">
        <v>35</v>
      </c>
      <c r="AX441" s="245" t="s">
        <v>71</v>
      </c>
      <c r="AY441" s="247" t="s">
        <v>169</v>
      </c>
    </row>
    <row r="442" spans="2:65" s="253" customFormat="1">
      <c r="B442" s="252"/>
      <c r="D442" s="246" t="s">
        <v>178</v>
      </c>
      <c r="E442" s="254" t="s">
        <v>5</v>
      </c>
      <c r="F442" s="255" t="s">
        <v>550</v>
      </c>
      <c r="H442" s="256">
        <v>3.66</v>
      </c>
      <c r="L442" s="252"/>
      <c r="M442" s="257"/>
      <c r="N442" s="258"/>
      <c r="O442" s="258"/>
      <c r="P442" s="258"/>
      <c r="Q442" s="258"/>
      <c r="R442" s="258"/>
      <c r="S442" s="258"/>
      <c r="T442" s="259"/>
      <c r="AT442" s="254" t="s">
        <v>178</v>
      </c>
      <c r="AU442" s="254" t="s">
        <v>81</v>
      </c>
      <c r="AV442" s="253" t="s">
        <v>81</v>
      </c>
      <c r="AW442" s="253" t="s">
        <v>35</v>
      </c>
      <c r="AX442" s="253" t="s">
        <v>71</v>
      </c>
      <c r="AY442" s="254" t="s">
        <v>169</v>
      </c>
    </row>
    <row r="443" spans="2:65" s="253" customFormat="1">
      <c r="B443" s="252"/>
      <c r="D443" s="246" t="s">
        <v>178</v>
      </c>
      <c r="E443" s="254" t="s">
        <v>5</v>
      </c>
      <c r="F443" s="255" t="s">
        <v>551</v>
      </c>
      <c r="H443" s="256">
        <v>13.535</v>
      </c>
      <c r="L443" s="252"/>
      <c r="M443" s="257"/>
      <c r="N443" s="258"/>
      <c r="O443" s="258"/>
      <c r="P443" s="258"/>
      <c r="Q443" s="258"/>
      <c r="R443" s="258"/>
      <c r="S443" s="258"/>
      <c r="T443" s="259"/>
      <c r="AT443" s="254" t="s">
        <v>178</v>
      </c>
      <c r="AU443" s="254" t="s">
        <v>81</v>
      </c>
      <c r="AV443" s="253" t="s">
        <v>81</v>
      </c>
      <c r="AW443" s="253" t="s">
        <v>35</v>
      </c>
      <c r="AX443" s="253" t="s">
        <v>71</v>
      </c>
      <c r="AY443" s="254" t="s">
        <v>169</v>
      </c>
    </row>
    <row r="444" spans="2:65" s="253" customFormat="1">
      <c r="B444" s="252"/>
      <c r="D444" s="246" t="s">
        <v>178</v>
      </c>
      <c r="E444" s="254" t="s">
        <v>5</v>
      </c>
      <c r="F444" s="255" t="s">
        <v>552</v>
      </c>
      <c r="H444" s="256">
        <v>11.255000000000001</v>
      </c>
      <c r="L444" s="252"/>
      <c r="M444" s="257"/>
      <c r="N444" s="258"/>
      <c r="O444" s="258"/>
      <c r="P444" s="258"/>
      <c r="Q444" s="258"/>
      <c r="R444" s="258"/>
      <c r="S444" s="258"/>
      <c r="T444" s="259"/>
      <c r="AT444" s="254" t="s">
        <v>178</v>
      </c>
      <c r="AU444" s="254" t="s">
        <v>81</v>
      </c>
      <c r="AV444" s="253" t="s">
        <v>81</v>
      </c>
      <c r="AW444" s="253" t="s">
        <v>35</v>
      </c>
      <c r="AX444" s="253" t="s">
        <v>71</v>
      </c>
      <c r="AY444" s="254" t="s">
        <v>169</v>
      </c>
    </row>
    <row r="445" spans="2:65" s="253" customFormat="1">
      <c r="B445" s="252"/>
      <c r="D445" s="246" t="s">
        <v>178</v>
      </c>
      <c r="E445" s="254" t="s">
        <v>5</v>
      </c>
      <c r="F445" s="255" t="s">
        <v>553</v>
      </c>
      <c r="H445" s="256">
        <v>0.7</v>
      </c>
      <c r="L445" s="252"/>
      <c r="M445" s="257"/>
      <c r="N445" s="258"/>
      <c r="O445" s="258"/>
      <c r="P445" s="258"/>
      <c r="Q445" s="258"/>
      <c r="R445" s="258"/>
      <c r="S445" s="258"/>
      <c r="T445" s="259"/>
      <c r="AT445" s="254" t="s">
        <v>178</v>
      </c>
      <c r="AU445" s="254" t="s">
        <v>81</v>
      </c>
      <c r="AV445" s="253" t="s">
        <v>81</v>
      </c>
      <c r="AW445" s="253" t="s">
        <v>35</v>
      </c>
      <c r="AX445" s="253" t="s">
        <v>71</v>
      </c>
      <c r="AY445" s="254" t="s">
        <v>169</v>
      </c>
    </row>
    <row r="446" spans="2:65" s="253" customFormat="1">
      <c r="B446" s="252"/>
      <c r="D446" s="246" t="s">
        <v>178</v>
      </c>
      <c r="E446" s="254" t="s">
        <v>5</v>
      </c>
      <c r="F446" s="255" t="s">
        <v>554</v>
      </c>
      <c r="H446" s="256">
        <v>4.42</v>
      </c>
      <c r="L446" s="252"/>
      <c r="M446" s="257"/>
      <c r="N446" s="258"/>
      <c r="O446" s="258"/>
      <c r="P446" s="258"/>
      <c r="Q446" s="258"/>
      <c r="R446" s="258"/>
      <c r="S446" s="258"/>
      <c r="T446" s="259"/>
      <c r="AT446" s="254" t="s">
        <v>178</v>
      </c>
      <c r="AU446" s="254" t="s">
        <v>81</v>
      </c>
      <c r="AV446" s="253" t="s">
        <v>81</v>
      </c>
      <c r="AW446" s="253" t="s">
        <v>35</v>
      </c>
      <c r="AX446" s="253" t="s">
        <v>71</v>
      </c>
      <c r="AY446" s="254" t="s">
        <v>169</v>
      </c>
    </row>
    <row r="447" spans="2:65" s="261" customFormat="1">
      <c r="B447" s="260"/>
      <c r="D447" s="246" t="s">
        <v>178</v>
      </c>
      <c r="E447" s="262" t="s">
        <v>5</v>
      </c>
      <c r="F447" s="263" t="s">
        <v>181</v>
      </c>
      <c r="H447" s="264">
        <v>33.57</v>
      </c>
      <c r="L447" s="260"/>
      <c r="M447" s="265"/>
      <c r="N447" s="266"/>
      <c r="O447" s="266"/>
      <c r="P447" s="266"/>
      <c r="Q447" s="266"/>
      <c r="R447" s="266"/>
      <c r="S447" s="266"/>
      <c r="T447" s="267"/>
      <c r="AT447" s="262" t="s">
        <v>178</v>
      </c>
      <c r="AU447" s="262" t="s">
        <v>81</v>
      </c>
      <c r="AV447" s="261" t="s">
        <v>176</v>
      </c>
      <c r="AW447" s="261" t="s">
        <v>35</v>
      </c>
      <c r="AX447" s="261" t="s">
        <v>79</v>
      </c>
      <c r="AY447" s="262" t="s">
        <v>169</v>
      </c>
    </row>
    <row r="448" spans="2:65" s="145" customFormat="1" ht="25.5" customHeight="1">
      <c r="B448" s="146"/>
      <c r="C448" s="233" t="s">
        <v>555</v>
      </c>
      <c r="D448" s="233" t="s">
        <v>171</v>
      </c>
      <c r="E448" s="234" t="s">
        <v>556</v>
      </c>
      <c r="F448" s="235" t="s">
        <v>557</v>
      </c>
      <c r="G448" s="236" t="s">
        <v>188</v>
      </c>
      <c r="H448" s="237">
        <v>220.965</v>
      </c>
      <c r="I448" s="87"/>
      <c r="J448" s="238">
        <f>ROUND(I448*H448,2)</f>
        <v>0</v>
      </c>
      <c r="K448" s="235" t="s">
        <v>175</v>
      </c>
      <c r="L448" s="146"/>
      <c r="M448" s="239" t="s">
        <v>5</v>
      </c>
      <c r="N448" s="240" t="s">
        <v>42</v>
      </c>
      <c r="O448" s="147"/>
      <c r="P448" s="241">
        <f>O448*H448</f>
        <v>0</v>
      </c>
      <c r="Q448" s="241">
        <v>0.27766999999999997</v>
      </c>
      <c r="R448" s="241">
        <f>Q448*H448</f>
        <v>61.355351549999995</v>
      </c>
      <c r="S448" s="241">
        <v>0</v>
      </c>
      <c r="T448" s="242">
        <f>S448*H448</f>
        <v>0</v>
      </c>
      <c r="AR448" s="133" t="s">
        <v>176</v>
      </c>
      <c r="AT448" s="133" t="s">
        <v>171</v>
      </c>
      <c r="AU448" s="133" t="s">
        <v>81</v>
      </c>
      <c r="AY448" s="133" t="s">
        <v>169</v>
      </c>
      <c r="BE448" s="243">
        <f>IF(N448="základní",J448,0)</f>
        <v>0</v>
      </c>
      <c r="BF448" s="243">
        <f>IF(N448="snížená",J448,0)</f>
        <v>0</v>
      </c>
      <c r="BG448" s="243">
        <f>IF(N448="zákl. přenesená",J448,0)</f>
        <v>0</v>
      </c>
      <c r="BH448" s="243">
        <f>IF(N448="sníž. přenesená",J448,0)</f>
        <v>0</v>
      </c>
      <c r="BI448" s="243">
        <f>IF(N448="nulová",J448,0)</f>
        <v>0</v>
      </c>
      <c r="BJ448" s="133" t="s">
        <v>79</v>
      </c>
      <c r="BK448" s="243">
        <f>ROUND(I448*H448,2)</f>
        <v>0</v>
      </c>
      <c r="BL448" s="133" t="s">
        <v>176</v>
      </c>
      <c r="BM448" s="133" t="s">
        <v>558</v>
      </c>
    </row>
    <row r="449" spans="2:65" s="145" customFormat="1" ht="162">
      <c r="B449" s="146"/>
      <c r="D449" s="246" t="s">
        <v>207</v>
      </c>
      <c r="F449" s="268" t="s">
        <v>517</v>
      </c>
      <c r="L449" s="146"/>
      <c r="M449" s="269"/>
      <c r="N449" s="147"/>
      <c r="O449" s="147"/>
      <c r="P449" s="147"/>
      <c r="Q449" s="147"/>
      <c r="R449" s="147"/>
      <c r="S449" s="147"/>
      <c r="T449" s="270"/>
      <c r="AT449" s="133" t="s">
        <v>207</v>
      </c>
      <c r="AU449" s="133" t="s">
        <v>81</v>
      </c>
    </row>
    <row r="450" spans="2:65" s="245" customFormat="1">
      <c r="B450" s="244"/>
      <c r="D450" s="246" t="s">
        <v>178</v>
      </c>
      <c r="E450" s="247" t="s">
        <v>5</v>
      </c>
      <c r="F450" s="248" t="s">
        <v>559</v>
      </c>
      <c r="H450" s="247" t="s">
        <v>5</v>
      </c>
      <c r="L450" s="244"/>
      <c r="M450" s="249"/>
      <c r="N450" s="250"/>
      <c r="O450" s="250"/>
      <c r="P450" s="250"/>
      <c r="Q450" s="250"/>
      <c r="R450" s="250"/>
      <c r="S450" s="250"/>
      <c r="T450" s="251"/>
      <c r="AT450" s="247" t="s">
        <v>178</v>
      </c>
      <c r="AU450" s="247" t="s">
        <v>81</v>
      </c>
      <c r="AV450" s="245" t="s">
        <v>79</v>
      </c>
      <c r="AW450" s="245" t="s">
        <v>35</v>
      </c>
      <c r="AX450" s="245" t="s">
        <v>71</v>
      </c>
      <c r="AY450" s="247" t="s">
        <v>169</v>
      </c>
    </row>
    <row r="451" spans="2:65" s="253" customFormat="1">
      <c r="B451" s="252"/>
      <c r="D451" s="246" t="s">
        <v>178</v>
      </c>
      <c r="E451" s="254" t="s">
        <v>5</v>
      </c>
      <c r="F451" s="255" t="s">
        <v>560</v>
      </c>
      <c r="H451" s="256">
        <v>93.391999999999996</v>
      </c>
      <c r="L451" s="252"/>
      <c r="M451" s="257"/>
      <c r="N451" s="258"/>
      <c r="O451" s="258"/>
      <c r="P451" s="258"/>
      <c r="Q451" s="258"/>
      <c r="R451" s="258"/>
      <c r="S451" s="258"/>
      <c r="T451" s="259"/>
      <c r="AT451" s="254" t="s">
        <v>178</v>
      </c>
      <c r="AU451" s="254" t="s">
        <v>81</v>
      </c>
      <c r="AV451" s="253" t="s">
        <v>81</v>
      </c>
      <c r="AW451" s="253" t="s">
        <v>35</v>
      </c>
      <c r="AX451" s="253" t="s">
        <v>71</v>
      </c>
      <c r="AY451" s="254" t="s">
        <v>169</v>
      </c>
    </row>
    <row r="452" spans="2:65" s="253" customFormat="1">
      <c r="B452" s="252"/>
      <c r="D452" s="246" t="s">
        <v>178</v>
      </c>
      <c r="E452" s="254" t="s">
        <v>5</v>
      </c>
      <c r="F452" s="255" t="s">
        <v>561</v>
      </c>
      <c r="H452" s="256">
        <v>77.66</v>
      </c>
      <c r="L452" s="252"/>
      <c r="M452" s="257"/>
      <c r="N452" s="258"/>
      <c r="O452" s="258"/>
      <c r="P452" s="258"/>
      <c r="Q452" s="258"/>
      <c r="R452" s="258"/>
      <c r="S452" s="258"/>
      <c r="T452" s="259"/>
      <c r="AT452" s="254" t="s">
        <v>178</v>
      </c>
      <c r="AU452" s="254" t="s">
        <v>81</v>
      </c>
      <c r="AV452" s="253" t="s">
        <v>81</v>
      </c>
      <c r="AW452" s="253" t="s">
        <v>35</v>
      </c>
      <c r="AX452" s="253" t="s">
        <v>71</v>
      </c>
      <c r="AY452" s="254" t="s">
        <v>169</v>
      </c>
    </row>
    <row r="453" spans="2:65" s="253" customFormat="1">
      <c r="B453" s="252"/>
      <c r="D453" s="246" t="s">
        <v>178</v>
      </c>
      <c r="E453" s="254" t="s">
        <v>5</v>
      </c>
      <c r="F453" s="255" t="s">
        <v>562</v>
      </c>
      <c r="H453" s="256">
        <v>4.83</v>
      </c>
      <c r="L453" s="252"/>
      <c r="M453" s="257"/>
      <c r="N453" s="258"/>
      <c r="O453" s="258"/>
      <c r="P453" s="258"/>
      <c r="Q453" s="258"/>
      <c r="R453" s="258"/>
      <c r="S453" s="258"/>
      <c r="T453" s="259"/>
      <c r="AT453" s="254" t="s">
        <v>178</v>
      </c>
      <c r="AU453" s="254" t="s">
        <v>81</v>
      </c>
      <c r="AV453" s="253" t="s">
        <v>81</v>
      </c>
      <c r="AW453" s="253" t="s">
        <v>35</v>
      </c>
      <c r="AX453" s="253" t="s">
        <v>71</v>
      </c>
      <c r="AY453" s="254" t="s">
        <v>169</v>
      </c>
    </row>
    <row r="454" spans="2:65" s="253" customFormat="1">
      <c r="B454" s="252"/>
      <c r="D454" s="246" t="s">
        <v>178</v>
      </c>
      <c r="E454" s="254" t="s">
        <v>5</v>
      </c>
      <c r="F454" s="255" t="s">
        <v>563</v>
      </c>
      <c r="H454" s="256">
        <v>30.498000000000001</v>
      </c>
      <c r="L454" s="252"/>
      <c r="M454" s="257"/>
      <c r="N454" s="258"/>
      <c r="O454" s="258"/>
      <c r="P454" s="258"/>
      <c r="Q454" s="258"/>
      <c r="R454" s="258"/>
      <c r="S454" s="258"/>
      <c r="T454" s="259"/>
      <c r="AT454" s="254" t="s">
        <v>178</v>
      </c>
      <c r="AU454" s="254" t="s">
        <v>81</v>
      </c>
      <c r="AV454" s="253" t="s">
        <v>81</v>
      </c>
      <c r="AW454" s="253" t="s">
        <v>35</v>
      </c>
      <c r="AX454" s="253" t="s">
        <v>71</v>
      </c>
      <c r="AY454" s="254" t="s">
        <v>169</v>
      </c>
    </row>
    <row r="455" spans="2:65" s="253" customFormat="1">
      <c r="B455" s="252"/>
      <c r="D455" s="246" t="s">
        <v>178</v>
      </c>
      <c r="E455" s="254" t="s">
        <v>5</v>
      </c>
      <c r="F455" s="255" t="s">
        <v>564</v>
      </c>
      <c r="H455" s="256">
        <v>25.254000000000001</v>
      </c>
      <c r="L455" s="252"/>
      <c r="M455" s="257"/>
      <c r="N455" s="258"/>
      <c r="O455" s="258"/>
      <c r="P455" s="258"/>
      <c r="Q455" s="258"/>
      <c r="R455" s="258"/>
      <c r="S455" s="258"/>
      <c r="T455" s="259"/>
      <c r="AT455" s="254" t="s">
        <v>178</v>
      </c>
      <c r="AU455" s="254" t="s">
        <v>81</v>
      </c>
      <c r="AV455" s="253" t="s">
        <v>81</v>
      </c>
      <c r="AW455" s="253" t="s">
        <v>35</v>
      </c>
      <c r="AX455" s="253" t="s">
        <v>71</v>
      </c>
      <c r="AY455" s="254" t="s">
        <v>169</v>
      </c>
    </row>
    <row r="456" spans="2:65" s="253" customFormat="1">
      <c r="B456" s="252"/>
      <c r="D456" s="246" t="s">
        <v>178</v>
      </c>
      <c r="E456" s="254" t="s">
        <v>5</v>
      </c>
      <c r="F456" s="255" t="s">
        <v>565</v>
      </c>
      <c r="H456" s="256">
        <v>12.696</v>
      </c>
      <c r="L456" s="252"/>
      <c r="M456" s="257"/>
      <c r="N456" s="258"/>
      <c r="O456" s="258"/>
      <c r="P456" s="258"/>
      <c r="Q456" s="258"/>
      <c r="R456" s="258"/>
      <c r="S456" s="258"/>
      <c r="T456" s="259"/>
      <c r="AT456" s="254" t="s">
        <v>178</v>
      </c>
      <c r="AU456" s="254" t="s">
        <v>81</v>
      </c>
      <c r="AV456" s="253" t="s">
        <v>81</v>
      </c>
      <c r="AW456" s="253" t="s">
        <v>35</v>
      </c>
      <c r="AX456" s="253" t="s">
        <v>71</v>
      </c>
      <c r="AY456" s="254" t="s">
        <v>169</v>
      </c>
    </row>
    <row r="457" spans="2:65" s="245" customFormat="1">
      <c r="B457" s="244"/>
      <c r="D457" s="246" t="s">
        <v>178</v>
      </c>
      <c r="E457" s="247" t="s">
        <v>5</v>
      </c>
      <c r="F457" s="248" t="s">
        <v>566</v>
      </c>
      <c r="H457" s="247" t="s">
        <v>5</v>
      </c>
      <c r="L457" s="244"/>
      <c r="M457" s="249"/>
      <c r="N457" s="250"/>
      <c r="O457" s="250"/>
      <c r="P457" s="250"/>
      <c r="Q457" s="250"/>
      <c r="R457" s="250"/>
      <c r="S457" s="250"/>
      <c r="T457" s="251"/>
      <c r="AT457" s="247" t="s">
        <v>178</v>
      </c>
      <c r="AU457" s="247" t="s">
        <v>81</v>
      </c>
      <c r="AV457" s="245" t="s">
        <v>79</v>
      </c>
      <c r="AW457" s="245" t="s">
        <v>35</v>
      </c>
      <c r="AX457" s="245" t="s">
        <v>71</v>
      </c>
      <c r="AY457" s="247" t="s">
        <v>169</v>
      </c>
    </row>
    <row r="458" spans="2:65" s="253" customFormat="1">
      <c r="B458" s="252"/>
      <c r="D458" s="246" t="s">
        <v>178</v>
      </c>
      <c r="E458" s="254" t="s">
        <v>5</v>
      </c>
      <c r="F458" s="255" t="s">
        <v>567</v>
      </c>
      <c r="H458" s="256">
        <v>-7.5</v>
      </c>
      <c r="L458" s="252"/>
      <c r="M458" s="257"/>
      <c r="N458" s="258"/>
      <c r="O458" s="258"/>
      <c r="P458" s="258"/>
      <c r="Q458" s="258"/>
      <c r="R458" s="258"/>
      <c r="S458" s="258"/>
      <c r="T458" s="259"/>
      <c r="AT458" s="254" t="s">
        <v>178</v>
      </c>
      <c r="AU458" s="254" t="s">
        <v>81</v>
      </c>
      <c r="AV458" s="253" t="s">
        <v>81</v>
      </c>
      <c r="AW458" s="253" t="s">
        <v>35</v>
      </c>
      <c r="AX458" s="253" t="s">
        <v>71</v>
      </c>
      <c r="AY458" s="254" t="s">
        <v>169</v>
      </c>
    </row>
    <row r="459" spans="2:65" s="253" customFormat="1">
      <c r="B459" s="252"/>
      <c r="D459" s="246" t="s">
        <v>178</v>
      </c>
      <c r="E459" s="254" t="s">
        <v>5</v>
      </c>
      <c r="F459" s="255" t="s">
        <v>568</v>
      </c>
      <c r="H459" s="256">
        <v>-2.3650000000000002</v>
      </c>
      <c r="L459" s="252"/>
      <c r="M459" s="257"/>
      <c r="N459" s="258"/>
      <c r="O459" s="258"/>
      <c r="P459" s="258"/>
      <c r="Q459" s="258"/>
      <c r="R459" s="258"/>
      <c r="S459" s="258"/>
      <c r="T459" s="259"/>
      <c r="AT459" s="254" t="s">
        <v>178</v>
      </c>
      <c r="AU459" s="254" t="s">
        <v>81</v>
      </c>
      <c r="AV459" s="253" t="s">
        <v>81</v>
      </c>
      <c r="AW459" s="253" t="s">
        <v>35</v>
      </c>
      <c r="AX459" s="253" t="s">
        <v>71</v>
      </c>
      <c r="AY459" s="254" t="s">
        <v>169</v>
      </c>
    </row>
    <row r="460" spans="2:65" s="253" customFormat="1">
      <c r="B460" s="252"/>
      <c r="D460" s="246" t="s">
        <v>178</v>
      </c>
      <c r="E460" s="254" t="s">
        <v>5</v>
      </c>
      <c r="F460" s="255" t="s">
        <v>569</v>
      </c>
      <c r="H460" s="256">
        <v>-13.5</v>
      </c>
      <c r="L460" s="252"/>
      <c r="M460" s="257"/>
      <c r="N460" s="258"/>
      <c r="O460" s="258"/>
      <c r="P460" s="258"/>
      <c r="Q460" s="258"/>
      <c r="R460" s="258"/>
      <c r="S460" s="258"/>
      <c r="T460" s="259"/>
      <c r="AT460" s="254" t="s">
        <v>178</v>
      </c>
      <c r="AU460" s="254" t="s">
        <v>81</v>
      </c>
      <c r="AV460" s="253" t="s">
        <v>81</v>
      </c>
      <c r="AW460" s="253" t="s">
        <v>35</v>
      </c>
      <c r="AX460" s="253" t="s">
        <v>71</v>
      </c>
      <c r="AY460" s="254" t="s">
        <v>169</v>
      </c>
    </row>
    <row r="461" spans="2:65" s="261" customFormat="1">
      <c r="B461" s="260"/>
      <c r="D461" s="246" t="s">
        <v>178</v>
      </c>
      <c r="E461" s="262" t="s">
        <v>5</v>
      </c>
      <c r="F461" s="263" t="s">
        <v>181</v>
      </c>
      <c r="H461" s="264">
        <v>220.965</v>
      </c>
      <c r="L461" s="260"/>
      <c r="M461" s="265"/>
      <c r="N461" s="266"/>
      <c r="O461" s="266"/>
      <c r="P461" s="266"/>
      <c r="Q461" s="266"/>
      <c r="R461" s="266"/>
      <c r="S461" s="266"/>
      <c r="T461" s="267"/>
      <c r="AT461" s="262" t="s">
        <v>178</v>
      </c>
      <c r="AU461" s="262" t="s">
        <v>81</v>
      </c>
      <c r="AV461" s="261" t="s">
        <v>176</v>
      </c>
      <c r="AW461" s="261" t="s">
        <v>35</v>
      </c>
      <c r="AX461" s="261" t="s">
        <v>79</v>
      </c>
      <c r="AY461" s="262" t="s">
        <v>169</v>
      </c>
    </row>
    <row r="462" spans="2:65" s="145" customFormat="1" ht="25.5" customHeight="1">
      <c r="B462" s="146"/>
      <c r="C462" s="233" t="s">
        <v>570</v>
      </c>
      <c r="D462" s="233" t="s">
        <v>171</v>
      </c>
      <c r="E462" s="234" t="s">
        <v>571</v>
      </c>
      <c r="F462" s="235" t="s">
        <v>572</v>
      </c>
      <c r="G462" s="236" t="s">
        <v>174</v>
      </c>
      <c r="H462" s="237">
        <v>6</v>
      </c>
      <c r="I462" s="87"/>
      <c r="J462" s="238">
        <f>ROUND(I462*H462,2)</f>
        <v>0</v>
      </c>
      <c r="K462" s="235" t="s">
        <v>175</v>
      </c>
      <c r="L462" s="146"/>
      <c r="M462" s="239" t="s">
        <v>5</v>
      </c>
      <c r="N462" s="240" t="s">
        <v>42</v>
      </c>
      <c r="O462" s="147"/>
      <c r="P462" s="241">
        <f>O462*H462</f>
        <v>0</v>
      </c>
      <c r="Q462" s="241">
        <v>3.6549999999999999E-2</v>
      </c>
      <c r="R462" s="241">
        <f>Q462*H462</f>
        <v>0.21929999999999999</v>
      </c>
      <c r="S462" s="241">
        <v>0</v>
      </c>
      <c r="T462" s="242">
        <f>S462*H462</f>
        <v>0</v>
      </c>
      <c r="AR462" s="133" t="s">
        <v>176</v>
      </c>
      <c r="AT462" s="133" t="s">
        <v>171</v>
      </c>
      <c r="AU462" s="133" t="s">
        <v>81</v>
      </c>
      <c r="AY462" s="133" t="s">
        <v>169</v>
      </c>
      <c r="BE462" s="243">
        <f>IF(N462="základní",J462,0)</f>
        <v>0</v>
      </c>
      <c r="BF462" s="243">
        <f>IF(N462="snížená",J462,0)</f>
        <v>0</v>
      </c>
      <c r="BG462" s="243">
        <f>IF(N462="zákl. přenesená",J462,0)</f>
        <v>0</v>
      </c>
      <c r="BH462" s="243">
        <f>IF(N462="sníž. přenesená",J462,0)</f>
        <v>0</v>
      </c>
      <c r="BI462" s="243">
        <f>IF(N462="nulová",J462,0)</f>
        <v>0</v>
      </c>
      <c r="BJ462" s="133" t="s">
        <v>79</v>
      </c>
      <c r="BK462" s="243">
        <f>ROUND(I462*H462,2)</f>
        <v>0</v>
      </c>
      <c r="BL462" s="133" t="s">
        <v>176</v>
      </c>
      <c r="BM462" s="133" t="s">
        <v>573</v>
      </c>
    </row>
    <row r="463" spans="2:65" s="145" customFormat="1" ht="391.5">
      <c r="B463" s="146"/>
      <c r="D463" s="246" t="s">
        <v>207</v>
      </c>
      <c r="F463" s="268" t="s">
        <v>574</v>
      </c>
      <c r="L463" s="146"/>
      <c r="M463" s="269"/>
      <c r="N463" s="147"/>
      <c r="O463" s="147"/>
      <c r="P463" s="147"/>
      <c r="Q463" s="147"/>
      <c r="R463" s="147"/>
      <c r="S463" s="147"/>
      <c r="T463" s="270"/>
      <c r="AT463" s="133" t="s">
        <v>207</v>
      </c>
      <c r="AU463" s="133" t="s">
        <v>81</v>
      </c>
    </row>
    <row r="464" spans="2:65" s="253" customFormat="1">
      <c r="B464" s="252"/>
      <c r="D464" s="246" t="s">
        <v>178</v>
      </c>
      <c r="E464" s="254" t="s">
        <v>5</v>
      </c>
      <c r="F464" s="255" t="s">
        <v>575</v>
      </c>
      <c r="H464" s="256">
        <v>3</v>
      </c>
      <c r="L464" s="252"/>
      <c r="M464" s="257"/>
      <c r="N464" s="258"/>
      <c r="O464" s="258"/>
      <c r="P464" s="258"/>
      <c r="Q464" s="258"/>
      <c r="R464" s="258"/>
      <c r="S464" s="258"/>
      <c r="T464" s="259"/>
      <c r="AT464" s="254" t="s">
        <v>178</v>
      </c>
      <c r="AU464" s="254" t="s">
        <v>81</v>
      </c>
      <c r="AV464" s="253" t="s">
        <v>81</v>
      </c>
      <c r="AW464" s="253" t="s">
        <v>35</v>
      </c>
      <c r="AX464" s="253" t="s">
        <v>71</v>
      </c>
      <c r="AY464" s="254" t="s">
        <v>169</v>
      </c>
    </row>
    <row r="465" spans="2:65" s="253" customFormat="1">
      <c r="B465" s="252"/>
      <c r="D465" s="246" t="s">
        <v>178</v>
      </c>
      <c r="E465" s="254" t="s">
        <v>5</v>
      </c>
      <c r="F465" s="255" t="s">
        <v>576</v>
      </c>
      <c r="H465" s="256">
        <v>3</v>
      </c>
      <c r="L465" s="252"/>
      <c r="M465" s="257"/>
      <c r="N465" s="258"/>
      <c r="O465" s="258"/>
      <c r="P465" s="258"/>
      <c r="Q465" s="258"/>
      <c r="R465" s="258"/>
      <c r="S465" s="258"/>
      <c r="T465" s="259"/>
      <c r="AT465" s="254" t="s">
        <v>178</v>
      </c>
      <c r="AU465" s="254" t="s">
        <v>81</v>
      </c>
      <c r="AV465" s="253" t="s">
        <v>81</v>
      </c>
      <c r="AW465" s="253" t="s">
        <v>35</v>
      </c>
      <c r="AX465" s="253" t="s">
        <v>71</v>
      </c>
      <c r="AY465" s="254" t="s">
        <v>169</v>
      </c>
    </row>
    <row r="466" spans="2:65" s="261" customFormat="1">
      <c r="B466" s="260"/>
      <c r="D466" s="246" t="s">
        <v>178</v>
      </c>
      <c r="E466" s="262" t="s">
        <v>5</v>
      </c>
      <c r="F466" s="263" t="s">
        <v>181</v>
      </c>
      <c r="H466" s="264">
        <v>6</v>
      </c>
      <c r="L466" s="260"/>
      <c r="M466" s="265"/>
      <c r="N466" s="266"/>
      <c r="O466" s="266"/>
      <c r="P466" s="266"/>
      <c r="Q466" s="266"/>
      <c r="R466" s="266"/>
      <c r="S466" s="266"/>
      <c r="T466" s="267"/>
      <c r="AT466" s="262" t="s">
        <v>178</v>
      </c>
      <c r="AU466" s="262" t="s">
        <v>81</v>
      </c>
      <c r="AV466" s="261" t="s">
        <v>176</v>
      </c>
      <c r="AW466" s="261" t="s">
        <v>35</v>
      </c>
      <c r="AX466" s="261" t="s">
        <v>79</v>
      </c>
      <c r="AY466" s="262" t="s">
        <v>169</v>
      </c>
    </row>
    <row r="467" spans="2:65" s="145" customFormat="1" ht="25.5" customHeight="1">
      <c r="B467" s="146"/>
      <c r="C467" s="233" t="s">
        <v>577</v>
      </c>
      <c r="D467" s="233" t="s">
        <v>171</v>
      </c>
      <c r="E467" s="234" t="s">
        <v>578</v>
      </c>
      <c r="F467" s="235" t="s">
        <v>579</v>
      </c>
      <c r="G467" s="236" t="s">
        <v>174</v>
      </c>
      <c r="H467" s="237">
        <v>15</v>
      </c>
      <c r="I467" s="87"/>
      <c r="J467" s="238">
        <f>ROUND(I467*H467,2)</f>
        <v>0</v>
      </c>
      <c r="K467" s="235" t="s">
        <v>175</v>
      </c>
      <c r="L467" s="146"/>
      <c r="M467" s="239" t="s">
        <v>5</v>
      </c>
      <c r="N467" s="240" t="s">
        <v>42</v>
      </c>
      <c r="O467" s="147"/>
      <c r="P467" s="241">
        <f>O467*H467</f>
        <v>0</v>
      </c>
      <c r="Q467" s="241">
        <v>4.555E-2</v>
      </c>
      <c r="R467" s="241">
        <f>Q467*H467</f>
        <v>0.68325000000000002</v>
      </c>
      <c r="S467" s="241">
        <v>0</v>
      </c>
      <c r="T467" s="242">
        <f>S467*H467</f>
        <v>0</v>
      </c>
      <c r="AR467" s="133" t="s">
        <v>176</v>
      </c>
      <c r="AT467" s="133" t="s">
        <v>171</v>
      </c>
      <c r="AU467" s="133" t="s">
        <v>81</v>
      </c>
      <c r="AY467" s="133" t="s">
        <v>169</v>
      </c>
      <c r="BE467" s="243">
        <f>IF(N467="základní",J467,0)</f>
        <v>0</v>
      </c>
      <c r="BF467" s="243">
        <f>IF(N467="snížená",J467,0)</f>
        <v>0</v>
      </c>
      <c r="BG467" s="243">
        <f>IF(N467="zákl. přenesená",J467,0)</f>
        <v>0</v>
      </c>
      <c r="BH467" s="243">
        <f>IF(N467="sníž. přenesená",J467,0)</f>
        <v>0</v>
      </c>
      <c r="BI467" s="243">
        <f>IF(N467="nulová",J467,0)</f>
        <v>0</v>
      </c>
      <c r="BJ467" s="133" t="s">
        <v>79</v>
      </c>
      <c r="BK467" s="243">
        <f>ROUND(I467*H467,2)</f>
        <v>0</v>
      </c>
      <c r="BL467" s="133" t="s">
        <v>176</v>
      </c>
      <c r="BM467" s="133" t="s">
        <v>580</v>
      </c>
    </row>
    <row r="468" spans="2:65" s="145" customFormat="1" ht="391.5">
      <c r="B468" s="146"/>
      <c r="D468" s="246" t="s">
        <v>207</v>
      </c>
      <c r="F468" s="268" t="s">
        <v>574</v>
      </c>
      <c r="L468" s="146"/>
      <c r="M468" s="269"/>
      <c r="N468" s="147"/>
      <c r="O468" s="147"/>
      <c r="P468" s="147"/>
      <c r="Q468" s="147"/>
      <c r="R468" s="147"/>
      <c r="S468" s="147"/>
      <c r="T468" s="270"/>
      <c r="AT468" s="133" t="s">
        <v>207</v>
      </c>
      <c r="AU468" s="133" t="s">
        <v>81</v>
      </c>
    </row>
    <row r="469" spans="2:65" s="253" customFormat="1">
      <c r="B469" s="252"/>
      <c r="D469" s="246" t="s">
        <v>178</v>
      </c>
      <c r="E469" s="254" t="s">
        <v>5</v>
      </c>
      <c r="F469" s="255" t="s">
        <v>581</v>
      </c>
      <c r="H469" s="256">
        <v>15</v>
      </c>
      <c r="L469" s="252"/>
      <c r="M469" s="257"/>
      <c r="N469" s="258"/>
      <c r="O469" s="258"/>
      <c r="P469" s="258"/>
      <c r="Q469" s="258"/>
      <c r="R469" s="258"/>
      <c r="S469" s="258"/>
      <c r="T469" s="259"/>
      <c r="AT469" s="254" t="s">
        <v>178</v>
      </c>
      <c r="AU469" s="254" t="s">
        <v>81</v>
      </c>
      <c r="AV469" s="253" t="s">
        <v>81</v>
      </c>
      <c r="AW469" s="253" t="s">
        <v>35</v>
      </c>
      <c r="AX469" s="253" t="s">
        <v>71</v>
      </c>
      <c r="AY469" s="254" t="s">
        <v>169</v>
      </c>
    </row>
    <row r="470" spans="2:65" s="261" customFormat="1">
      <c r="B470" s="260"/>
      <c r="D470" s="246" t="s">
        <v>178</v>
      </c>
      <c r="E470" s="262" t="s">
        <v>5</v>
      </c>
      <c r="F470" s="263" t="s">
        <v>181</v>
      </c>
      <c r="H470" s="264">
        <v>15</v>
      </c>
      <c r="L470" s="260"/>
      <c r="M470" s="265"/>
      <c r="N470" s="266"/>
      <c r="O470" s="266"/>
      <c r="P470" s="266"/>
      <c r="Q470" s="266"/>
      <c r="R470" s="266"/>
      <c r="S470" s="266"/>
      <c r="T470" s="267"/>
      <c r="AT470" s="262" t="s">
        <v>178</v>
      </c>
      <c r="AU470" s="262" t="s">
        <v>81</v>
      </c>
      <c r="AV470" s="261" t="s">
        <v>176</v>
      </c>
      <c r="AW470" s="261" t="s">
        <v>35</v>
      </c>
      <c r="AX470" s="261" t="s">
        <v>79</v>
      </c>
      <c r="AY470" s="262" t="s">
        <v>169</v>
      </c>
    </row>
    <row r="471" spans="2:65" s="145" customFormat="1" ht="25.5" customHeight="1">
      <c r="B471" s="146"/>
      <c r="C471" s="233" t="s">
        <v>582</v>
      </c>
      <c r="D471" s="233" t="s">
        <v>171</v>
      </c>
      <c r="E471" s="234" t="s">
        <v>583</v>
      </c>
      <c r="F471" s="235" t="s">
        <v>584</v>
      </c>
      <c r="G471" s="236" t="s">
        <v>174</v>
      </c>
      <c r="H471" s="237">
        <v>20</v>
      </c>
      <c r="I471" s="87"/>
      <c r="J471" s="238">
        <f>ROUND(I471*H471,2)</f>
        <v>0</v>
      </c>
      <c r="K471" s="235" t="s">
        <v>175</v>
      </c>
      <c r="L471" s="146"/>
      <c r="M471" s="239" t="s">
        <v>5</v>
      </c>
      <c r="N471" s="240" t="s">
        <v>42</v>
      </c>
      <c r="O471" s="147"/>
      <c r="P471" s="241">
        <f>O471*H471</f>
        <v>0</v>
      </c>
      <c r="Q471" s="241">
        <v>5.4550000000000001E-2</v>
      </c>
      <c r="R471" s="241">
        <f>Q471*H471</f>
        <v>1.091</v>
      </c>
      <c r="S471" s="241">
        <v>0</v>
      </c>
      <c r="T471" s="242">
        <f>S471*H471</f>
        <v>0</v>
      </c>
      <c r="AR471" s="133" t="s">
        <v>176</v>
      </c>
      <c r="AT471" s="133" t="s">
        <v>171</v>
      </c>
      <c r="AU471" s="133" t="s">
        <v>81</v>
      </c>
      <c r="AY471" s="133" t="s">
        <v>169</v>
      </c>
      <c r="BE471" s="243">
        <f>IF(N471="základní",J471,0)</f>
        <v>0</v>
      </c>
      <c r="BF471" s="243">
        <f>IF(N471="snížená",J471,0)</f>
        <v>0</v>
      </c>
      <c r="BG471" s="243">
        <f>IF(N471="zákl. přenesená",J471,0)</f>
        <v>0</v>
      </c>
      <c r="BH471" s="243">
        <f>IF(N471="sníž. přenesená",J471,0)</f>
        <v>0</v>
      </c>
      <c r="BI471" s="243">
        <f>IF(N471="nulová",J471,0)</f>
        <v>0</v>
      </c>
      <c r="BJ471" s="133" t="s">
        <v>79</v>
      </c>
      <c r="BK471" s="243">
        <f>ROUND(I471*H471,2)</f>
        <v>0</v>
      </c>
      <c r="BL471" s="133" t="s">
        <v>176</v>
      </c>
      <c r="BM471" s="133" t="s">
        <v>585</v>
      </c>
    </row>
    <row r="472" spans="2:65" s="145" customFormat="1" ht="391.5">
      <c r="B472" s="146"/>
      <c r="D472" s="246" t="s">
        <v>207</v>
      </c>
      <c r="F472" s="268" t="s">
        <v>574</v>
      </c>
      <c r="L472" s="146"/>
      <c r="M472" s="269"/>
      <c r="N472" s="147"/>
      <c r="O472" s="147"/>
      <c r="P472" s="147"/>
      <c r="Q472" s="147"/>
      <c r="R472" s="147"/>
      <c r="S472" s="147"/>
      <c r="T472" s="270"/>
      <c r="AT472" s="133" t="s">
        <v>207</v>
      </c>
      <c r="AU472" s="133" t="s">
        <v>81</v>
      </c>
    </row>
    <row r="473" spans="2:65" s="253" customFormat="1">
      <c r="B473" s="252"/>
      <c r="D473" s="246" t="s">
        <v>178</v>
      </c>
      <c r="E473" s="254" t="s">
        <v>5</v>
      </c>
      <c r="F473" s="255" t="s">
        <v>586</v>
      </c>
      <c r="H473" s="256">
        <v>5</v>
      </c>
      <c r="L473" s="252"/>
      <c r="M473" s="257"/>
      <c r="N473" s="258"/>
      <c r="O473" s="258"/>
      <c r="P473" s="258"/>
      <c r="Q473" s="258"/>
      <c r="R473" s="258"/>
      <c r="S473" s="258"/>
      <c r="T473" s="259"/>
      <c r="AT473" s="254" t="s">
        <v>178</v>
      </c>
      <c r="AU473" s="254" t="s">
        <v>81</v>
      </c>
      <c r="AV473" s="253" t="s">
        <v>81</v>
      </c>
      <c r="AW473" s="253" t="s">
        <v>35</v>
      </c>
      <c r="AX473" s="253" t="s">
        <v>71</v>
      </c>
      <c r="AY473" s="254" t="s">
        <v>169</v>
      </c>
    </row>
    <row r="474" spans="2:65" s="253" customFormat="1">
      <c r="B474" s="252"/>
      <c r="D474" s="246" t="s">
        <v>178</v>
      </c>
      <c r="E474" s="254" t="s">
        <v>5</v>
      </c>
      <c r="F474" s="255" t="s">
        <v>587</v>
      </c>
      <c r="H474" s="256">
        <v>15</v>
      </c>
      <c r="L474" s="252"/>
      <c r="M474" s="257"/>
      <c r="N474" s="258"/>
      <c r="O474" s="258"/>
      <c r="P474" s="258"/>
      <c r="Q474" s="258"/>
      <c r="R474" s="258"/>
      <c r="S474" s="258"/>
      <c r="T474" s="259"/>
      <c r="AT474" s="254" t="s">
        <v>178</v>
      </c>
      <c r="AU474" s="254" t="s">
        <v>81</v>
      </c>
      <c r="AV474" s="253" t="s">
        <v>81</v>
      </c>
      <c r="AW474" s="253" t="s">
        <v>35</v>
      </c>
      <c r="AX474" s="253" t="s">
        <v>71</v>
      </c>
      <c r="AY474" s="254" t="s">
        <v>169</v>
      </c>
    </row>
    <row r="475" spans="2:65" s="261" customFormat="1">
      <c r="B475" s="260"/>
      <c r="D475" s="246" t="s">
        <v>178</v>
      </c>
      <c r="E475" s="262" t="s">
        <v>5</v>
      </c>
      <c r="F475" s="263" t="s">
        <v>181</v>
      </c>
      <c r="H475" s="264">
        <v>20</v>
      </c>
      <c r="L475" s="260"/>
      <c r="M475" s="265"/>
      <c r="N475" s="266"/>
      <c r="O475" s="266"/>
      <c r="P475" s="266"/>
      <c r="Q475" s="266"/>
      <c r="R475" s="266"/>
      <c r="S475" s="266"/>
      <c r="T475" s="267"/>
      <c r="AT475" s="262" t="s">
        <v>178</v>
      </c>
      <c r="AU475" s="262" t="s">
        <v>81</v>
      </c>
      <c r="AV475" s="261" t="s">
        <v>176</v>
      </c>
      <c r="AW475" s="261" t="s">
        <v>35</v>
      </c>
      <c r="AX475" s="261" t="s">
        <v>79</v>
      </c>
      <c r="AY475" s="262" t="s">
        <v>169</v>
      </c>
    </row>
    <row r="476" spans="2:65" s="145" customFormat="1" ht="25.5" customHeight="1">
      <c r="B476" s="146"/>
      <c r="C476" s="233" t="s">
        <v>588</v>
      </c>
      <c r="D476" s="233" t="s">
        <v>171</v>
      </c>
      <c r="E476" s="234" t="s">
        <v>589</v>
      </c>
      <c r="F476" s="235" t="s">
        <v>590</v>
      </c>
      <c r="G476" s="236" t="s">
        <v>174</v>
      </c>
      <c r="H476" s="237">
        <v>18</v>
      </c>
      <c r="I476" s="87"/>
      <c r="J476" s="238">
        <f>ROUND(I476*H476,2)</f>
        <v>0</v>
      </c>
      <c r="K476" s="235" t="s">
        <v>175</v>
      </c>
      <c r="L476" s="146"/>
      <c r="M476" s="239" t="s">
        <v>5</v>
      </c>
      <c r="N476" s="240" t="s">
        <v>42</v>
      </c>
      <c r="O476" s="147"/>
      <c r="P476" s="241">
        <f>O476*H476</f>
        <v>0</v>
      </c>
      <c r="Q476" s="241">
        <v>6.3549999999999995E-2</v>
      </c>
      <c r="R476" s="241">
        <f>Q476*H476</f>
        <v>1.1438999999999999</v>
      </c>
      <c r="S476" s="241">
        <v>0</v>
      </c>
      <c r="T476" s="242">
        <f>S476*H476</f>
        <v>0</v>
      </c>
      <c r="AR476" s="133" t="s">
        <v>176</v>
      </c>
      <c r="AT476" s="133" t="s">
        <v>171</v>
      </c>
      <c r="AU476" s="133" t="s">
        <v>81</v>
      </c>
      <c r="AY476" s="133" t="s">
        <v>169</v>
      </c>
      <c r="BE476" s="243">
        <f>IF(N476="základní",J476,0)</f>
        <v>0</v>
      </c>
      <c r="BF476" s="243">
        <f>IF(N476="snížená",J476,0)</f>
        <v>0</v>
      </c>
      <c r="BG476" s="243">
        <f>IF(N476="zákl. přenesená",J476,0)</f>
        <v>0</v>
      </c>
      <c r="BH476" s="243">
        <f>IF(N476="sníž. přenesená",J476,0)</f>
        <v>0</v>
      </c>
      <c r="BI476" s="243">
        <f>IF(N476="nulová",J476,0)</f>
        <v>0</v>
      </c>
      <c r="BJ476" s="133" t="s">
        <v>79</v>
      </c>
      <c r="BK476" s="243">
        <f>ROUND(I476*H476,2)</f>
        <v>0</v>
      </c>
      <c r="BL476" s="133" t="s">
        <v>176</v>
      </c>
      <c r="BM476" s="133" t="s">
        <v>591</v>
      </c>
    </row>
    <row r="477" spans="2:65" s="145" customFormat="1" ht="391.5">
      <c r="B477" s="146"/>
      <c r="D477" s="246" t="s">
        <v>207</v>
      </c>
      <c r="F477" s="268" t="s">
        <v>574</v>
      </c>
      <c r="L477" s="146"/>
      <c r="M477" s="269"/>
      <c r="N477" s="147"/>
      <c r="O477" s="147"/>
      <c r="P477" s="147"/>
      <c r="Q477" s="147"/>
      <c r="R477" s="147"/>
      <c r="S477" s="147"/>
      <c r="T477" s="270"/>
      <c r="AT477" s="133" t="s">
        <v>207</v>
      </c>
      <c r="AU477" s="133" t="s">
        <v>81</v>
      </c>
    </row>
    <row r="478" spans="2:65" s="253" customFormat="1">
      <c r="B478" s="252"/>
      <c r="D478" s="246" t="s">
        <v>178</v>
      </c>
      <c r="E478" s="254" t="s">
        <v>5</v>
      </c>
      <c r="F478" s="255" t="s">
        <v>592</v>
      </c>
      <c r="H478" s="256">
        <v>12</v>
      </c>
      <c r="L478" s="252"/>
      <c r="M478" s="257"/>
      <c r="N478" s="258"/>
      <c r="O478" s="258"/>
      <c r="P478" s="258"/>
      <c r="Q478" s="258"/>
      <c r="R478" s="258"/>
      <c r="S478" s="258"/>
      <c r="T478" s="259"/>
      <c r="AT478" s="254" t="s">
        <v>178</v>
      </c>
      <c r="AU478" s="254" t="s">
        <v>81</v>
      </c>
      <c r="AV478" s="253" t="s">
        <v>81</v>
      </c>
      <c r="AW478" s="253" t="s">
        <v>35</v>
      </c>
      <c r="AX478" s="253" t="s">
        <v>71</v>
      </c>
      <c r="AY478" s="254" t="s">
        <v>169</v>
      </c>
    </row>
    <row r="479" spans="2:65" s="253" customFormat="1">
      <c r="B479" s="252"/>
      <c r="D479" s="246" t="s">
        <v>178</v>
      </c>
      <c r="E479" s="254" t="s">
        <v>5</v>
      </c>
      <c r="F479" s="255" t="s">
        <v>593</v>
      </c>
      <c r="H479" s="256">
        <v>6</v>
      </c>
      <c r="L479" s="252"/>
      <c r="M479" s="257"/>
      <c r="N479" s="258"/>
      <c r="O479" s="258"/>
      <c r="P479" s="258"/>
      <c r="Q479" s="258"/>
      <c r="R479" s="258"/>
      <c r="S479" s="258"/>
      <c r="T479" s="259"/>
      <c r="AT479" s="254" t="s">
        <v>178</v>
      </c>
      <c r="AU479" s="254" t="s">
        <v>81</v>
      </c>
      <c r="AV479" s="253" t="s">
        <v>81</v>
      </c>
      <c r="AW479" s="253" t="s">
        <v>35</v>
      </c>
      <c r="AX479" s="253" t="s">
        <v>71</v>
      </c>
      <c r="AY479" s="254" t="s">
        <v>169</v>
      </c>
    </row>
    <row r="480" spans="2:65" s="261" customFormat="1">
      <c r="B480" s="260"/>
      <c r="D480" s="246" t="s">
        <v>178</v>
      </c>
      <c r="E480" s="262" t="s">
        <v>5</v>
      </c>
      <c r="F480" s="263" t="s">
        <v>181</v>
      </c>
      <c r="H480" s="264">
        <v>18</v>
      </c>
      <c r="L480" s="260"/>
      <c r="M480" s="265"/>
      <c r="N480" s="266"/>
      <c r="O480" s="266"/>
      <c r="P480" s="266"/>
      <c r="Q480" s="266"/>
      <c r="R480" s="266"/>
      <c r="S480" s="266"/>
      <c r="T480" s="267"/>
      <c r="AT480" s="262" t="s">
        <v>178</v>
      </c>
      <c r="AU480" s="262" t="s">
        <v>81</v>
      </c>
      <c r="AV480" s="261" t="s">
        <v>176</v>
      </c>
      <c r="AW480" s="261" t="s">
        <v>35</v>
      </c>
      <c r="AX480" s="261" t="s">
        <v>79</v>
      </c>
      <c r="AY480" s="262" t="s">
        <v>169</v>
      </c>
    </row>
    <row r="481" spans="2:65" s="145" customFormat="1" ht="25.5" customHeight="1">
      <c r="B481" s="146"/>
      <c r="C481" s="233" t="s">
        <v>594</v>
      </c>
      <c r="D481" s="233" t="s">
        <v>171</v>
      </c>
      <c r="E481" s="234" t="s">
        <v>595</v>
      </c>
      <c r="F481" s="235" t="s">
        <v>596</v>
      </c>
      <c r="G481" s="236" t="s">
        <v>174</v>
      </c>
      <c r="H481" s="237">
        <v>6</v>
      </c>
      <c r="I481" s="87"/>
      <c r="J481" s="238">
        <f>ROUND(I481*H481,2)</f>
        <v>0</v>
      </c>
      <c r="K481" s="235" t="s">
        <v>175</v>
      </c>
      <c r="L481" s="146"/>
      <c r="M481" s="239" t="s">
        <v>5</v>
      </c>
      <c r="N481" s="240" t="s">
        <v>42</v>
      </c>
      <c r="O481" s="147"/>
      <c r="P481" s="241">
        <f>O481*H481</f>
        <v>0</v>
      </c>
      <c r="Q481" s="241">
        <v>7.2849999999999998E-2</v>
      </c>
      <c r="R481" s="241">
        <f>Q481*H481</f>
        <v>0.43709999999999999</v>
      </c>
      <c r="S481" s="241">
        <v>0</v>
      </c>
      <c r="T481" s="242">
        <f>S481*H481</f>
        <v>0</v>
      </c>
      <c r="AR481" s="133" t="s">
        <v>176</v>
      </c>
      <c r="AT481" s="133" t="s">
        <v>171</v>
      </c>
      <c r="AU481" s="133" t="s">
        <v>81</v>
      </c>
      <c r="AY481" s="133" t="s">
        <v>169</v>
      </c>
      <c r="BE481" s="243">
        <f>IF(N481="základní",J481,0)</f>
        <v>0</v>
      </c>
      <c r="BF481" s="243">
        <f>IF(N481="snížená",J481,0)</f>
        <v>0</v>
      </c>
      <c r="BG481" s="243">
        <f>IF(N481="zákl. přenesená",J481,0)</f>
        <v>0</v>
      </c>
      <c r="BH481" s="243">
        <f>IF(N481="sníž. přenesená",J481,0)</f>
        <v>0</v>
      </c>
      <c r="BI481" s="243">
        <f>IF(N481="nulová",J481,0)</f>
        <v>0</v>
      </c>
      <c r="BJ481" s="133" t="s">
        <v>79</v>
      </c>
      <c r="BK481" s="243">
        <f>ROUND(I481*H481,2)</f>
        <v>0</v>
      </c>
      <c r="BL481" s="133" t="s">
        <v>176</v>
      </c>
      <c r="BM481" s="133" t="s">
        <v>597</v>
      </c>
    </row>
    <row r="482" spans="2:65" s="145" customFormat="1" ht="391.5">
      <c r="B482" s="146"/>
      <c r="D482" s="246" t="s">
        <v>207</v>
      </c>
      <c r="F482" s="268" t="s">
        <v>574</v>
      </c>
      <c r="L482" s="146"/>
      <c r="M482" s="269"/>
      <c r="N482" s="147"/>
      <c r="O482" s="147"/>
      <c r="P482" s="147"/>
      <c r="Q482" s="147"/>
      <c r="R482" s="147"/>
      <c r="S482" s="147"/>
      <c r="T482" s="270"/>
      <c r="AT482" s="133" t="s">
        <v>207</v>
      </c>
      <c r="AU482" s="133" t="s">
        <v>81</v>
      </c>
    </row>
    <row r="483" spans="2:65" s="253" customFormat="1">
      <c r="B483" s="252"/>
      <c r="D483" s="246" t="s">
        <v>178</v>
      </c>
      <c r="E483" s="254" t="s">
        <v>5</v>
      </c>
      <c r="F483" s="255" t="s">
        <v>598</v>
      </c>
      <c r="H483" s="256">
        <v>6</v>
      </c>
      <c r="L483" s="252"/>
      <c r="M483" s="257"/>
      <c r="N483" s="258"/>
      <c r="O483" s="258"/>
      <c r="P483" s="258"/>
      <c r="Q483" s="258"/>
      <c r="R483" s="258"/>
      <c r="S483" s="258"/>
      <c r="T483" s="259"/>
      <c r="AT483" s="254" t="s">
        <v>178</v>
      </c>
      <c r="AU483" s="254" t="s">
        <v>81</v>
      </c>
      <c r="AV483" s="253" t="s">
        <v>81</v>
      </c>
      <c r="AW483" s="253" t="s">
        <v>35</v>
      </c>
      <c r="AX483" s="253" t="s">
        <v>71</v>
      </c>
      <c r="AY483" s="254" t="s">
        <v>169</v>
      </c>
    </row>
    <row r="484" spans="2:65" s="261" customFormat="1">
      <c r="B484" s="260"/>
      <c r="D484" s="246" t="s">
        <v>178</v>
      </c>
      <c r="E484" s="262" t="s">
        <v>5</v>
      </c>
      <c r="F484" s="263" t="s">
        <v>181</v>
      </c>
      <c r="H484" s="264">
        <v>6</v>
      </c>
      <c r="L484" s="260"/>
      <c r="M484" s="265"/>
      <c r="N484" s="266"/>
      <c r="O484" s="266"/>
      <c r="P484" s="266"/>
      <c r="Q484" s="266"/>
      <c r="R484" s="266"/>
      <c r="S484" s="266"/>
      <c r="T484" s="267"/>
      <c r="AT484" s="262" t="s">
        <v>178</v>
      </c>
      <c r="AU484" s="262" t="s">
        <v>81</v>
      </c>
      <c r="AV484" s="261" t="s">
        <v>176</v>
      </c>
      <c r="AW484" s="261" t="s">
        <v>35</v>
      </c>
      <c r="AX484" s="261" t="s">
        <v>79</v>
      </c>
      <c r="AY484" s="262" t="s">
        <v>169</v>
      </c>
    </row>
    <row r="485" spans="2:65" s="145" customFormat="1" ht="25.5" customHeight="1">
      <c r="B485" s="146"/>
      <c r="C485" s="233" t="s">
        <v>599</v>
      </c>
      <c r="D485" s="233" t="s">
        <v>171</v>
      </c>
      <c r="E485" s="234" t="s">
        <v>600</v>
      </c>
      <c r="F485" s="235" t="s">
        <v>601</v>
      </c>
      <c r="G485" s="236" t="s">
        <v>174</v>
      </c>
      <c r="H485" s="237">
        <v>3</v>
      </c>
      <c r="I485" s="87"/>
      <c r="J485" s="238">
        <f>ROUND(I485*H485,2)</f>
        <v>0</v>
      </c>
      <c r="K485" s="235" t="s">
        <v>175</v>
      </c>
      <c r="L485" s="146"/>
      <c r="M485" s="239" t="s">
        <v>5</v>
      </c>
      <c r="N485" s="240" t="s">
        <v>42</v>
      </c>
      <c r="O485" s="147"/>
      <c r="P485" s="241">
        <f>O485*H485</f>
        <v>0</v>
      </c>
      <c r="Q485" s="241">
        <v>8.1850000000000006E-2</v>
      </c>
      <c r="R485" s="241">
        <f>Q485*H485</f>
        <v>0.24555000000000002</v>
      </c>
      <c r="S485" s="241">
        <v>0</v>
      </c>
      <c r="T485" s="242">
        <f>S485*H485</f>
        <v>0</v>
      </c>
      <c r="AR485" s="133" t="s">
        <v>176</v>
      </c>
      <c r="AT485" s="133" t="s">
        <v>171</v>
      </c>
      <c r="AU485" s="133" t="s">
        <v>81</v>
      </c>
      <c r="AY485" s="133" t="s">
        <v>169</v>
      </c>
      <c r="BE485" s="243">
        <f>IF(N485="základní",J485,0)</f>
        <v>0</v>
      </c>
      <c r="BF485" s="243">
        <f>IF(N485="snížená",J485,0)</f>
        <v>0</v>
      </c>
      <c r="BG485" s="243">
        <f>IF(N485="zákl. přenesená",J485,0)</f>
        <v>0</v>
      </c>
      <c r="BH485" s="243">
        <f>IF(N485="sníž. přenesená",J485,0)</f>
        <v>0</v>
      </c>
      <c r="BI485" s="243">
        <f>IF(N485="nulová",J485,0)</f>
        <v>0</v>
      </c>
      <c r="BJ485" s="133" t="s">
        <v>79</v>
      </c>
      <c r="BK485" s="243">
        <f>ROUND(I485*H485,2)</f>
        <v>0</v>
      </c>
      <c r="BL485" s="133" t="s">
        <v>176</v>
      </c>
      <c r="BM485" s="133" t="s">
        <v>602</v>
      </c>
    </row>
    <row r="486" spans="2:65" s="145" customFormat="1" ht="391.5">
      <c r="B486" s="146"/>
      <c r="D486" s="246" t="s">
        <v>207</v>
      </c>
      <c r="F486" s="268" t="s">
        <v>574</v>
      </c>
      <c r="L486" s="146"/>
      <c r="M486" s="269"/>
      <c r="N486" s="147"/>
      <c r="O486" s="147"/>
      <c r="P486" s="147"/>
      <c r="Q486" s="147"/>
      <c r="R486" s="147"/>
      <c r="S486" s="147"/>
      <c r="T486" s="270"/>
      <c r="AT486" s="133" t="s">
        <v>207</v>
      </c>
      <c r="AU486" s="133" t="s">
        <v>81</v>
      </c>
    </row>
    <row r="487" spans="2:65" s="253" customFormat="1">
      <c r="B487" s="252"/>
      <c r="D487" s="246" t="s">
        <v>178</v>
      </c>
      <c r="E487" s="254" t="s">
        <v>5</v>
      </c>
      <c r="F487" s="255" t="s">
        <v>603</v>
      </c>
      <c r="H487" s="256">
        <v>3</v>
      </c>
      <c r="L487" s="252"/>
      <c r="M487" s="257"/>
      <c r="N487" s="258"/>
      <c r="O487" s="258"/>
      <c r="P487" s="258"/>
      <c r="Q487" s="258"/>
      <c r="R487" s="258"/>
      <c r="S487" s="258"/>
      <c r="T487" s="259"/>
      <c r="AT487" s="254" t="s">
        <v>178</v>
      </c>
      <c r="AU487" s="254" t="s">
        <v>81</v>
      </c>
      <c r="AV487" s="253" t="s">
        <v>81</v>
      </c>
      <c r="AW487" s="253" t="s">
        <v>35</v>
      </c>
      <c r="AX487" s="253" t="s">
        <v>71</v>
      </c>
      <c r="AY487" s="254" t="s">
        <v>169</v>
      </c>
    </row>
    <row r="488" spans="2:65" s="261" customFormat="1">
      <c r="B488" s="260"/>
      <c r="D488" s="246" t="s">
        <v>178</v>
      </c>
      <c r="E488" s="262" t="s">
        <v>5</v>
      </c>
      <c r="F488" s="263" t="s">
        <v>181</v>
      </c>
      <c r="H488" s="264">
        <v>3</v>
      </c>
      <c r="L488" s="260"/>
      <c r="M488" s="265"/>
      <c r="N488" s="266"/>
      <c r="O488" s="266"/>
      <c r="P488" s="266"/>
      <c r="Q488" s="266"/>
      <c r="R488" s="266"/>
      <c r="S488" s="266"/>
      <c r="T488" s="267"/>
      <c r="AT488" s="262" t="s">
        <v>178</v>
      </c>
      <c r="AU488" s="262" t="s">
        <v>81</v>
      </c>
      <c r="AV488" s="261" t="s">
        <v>176</v>
      </c>
      <c r="AW488" s="261" t="s">
        <v>35</v>
      </c>
      <c r="AX488" s="261" t="s">
        <v>79</v>
      </c>
      <c r="AY488" s="262" t="s">
        <v>169</v>
      </c>
    </row>
    <row r="489" spans="2:65" s="145" customFormat="1" ht="25.5" customHeight="1">
      <c r="B489" s="146"/>
      <c r="C489" s="233" t="s">
        <v>604</v>
      </c>
      <c r="D489" s="233" t="s">
        <v>171</v>
      </c>
      <c r="E489" s="234" t="s">
        <v>605</v>
      </c>
      <c r="F489" s="235" t="s">
        <v>606</v>
      </c>
      <c r="G489" s="236" t="s">
        <v>174</v>
      </c>
      <c r="H489" s="237">
        <v>3</v>
      </c>
      <c r="I489" s="87"/>
      <c r="J489" s="238">
        <f>ROUND(I489*H489,2)</f>
        <v>0</v>
      </c>
      <c r="K489" s="235" t="s">
        <v>175</v>
      </c>
      <c r="L489" s="146"/>
      <c r="M489" s="239" t="s">
        <v>5</v>
      </c>
      <c r="N489" s="240" t="s">
        <v>42</v>
      </c>
      <c r="O489" s="147"/>
      <c r="P489" s="241">
        <f>O489*H489</f>
        <v>0</v>
      </c>
      <c r="Q489" s="241">
        <v>9.1050000000000006E-2</v>
      </c>
      <c r="R489" s="241">
        <f>Q489*H489</f>
        <v>0.27315</v>
      </c>
      <c r="S489" s="241">
        <v>0</v>
      </c>
      <c r="T489" s="242">
        <f>S489*H489</f>
        <v>0</v>
      </c>
      <c r="AR489" s="133" t="s">
        <v>176</v>
      </c>
      <c r="AT489" s="133" t="s">
        <v>171</v>
      </c>
      <c r="AU489" s="133" t="s">
        <v>81</v>
      </c>
      <c r="AY489" s="133" t="s">
        <v>169</v>
      </c>
      <c r="BE489" s="243">
        <f>IF(N489="základní",J489,0)</f>
        <v>0</v>
      </c>
      <c r="BF489" s="243">
        <f>IF(N489="snížená",J489,0)</f>
        <v>0</v>
      </c>
      <c r="BG489" s="243">
        <f>IF(N489="zákl. přenesená",J489,0)</f>
        <v>0</v>
      </c>
      <c r="BH489" s="243">
        <f>IF(N489="sníž. přenesená",J489,0)</f>
        <v>0</v>
      </c>
      <c r="BI489" s="243">
        <f>IF(N489="nulová",J489,0)</f>
        <v>0</v>
      </c>
      <c r="BJ489" s="133" t="s">
        <v>79</v>
      </c>
      <c r="BK489" s="243">
        <f>ROUND(I489*H489,2)</f>
        <v>0</v>
      </c>
      <c r="BL489" s="133" t="s">
        <v>176</v>
      </c>
      <c r="BM489" s="133" t="s">
        <v>607</v>
      </c>
    </row>
    <row r="490" spans="2:65" s="145" customFormat="1" ht="391.5">
      <c r="B490" s="146"/>
      <c r="D490" s="246" t="s">
        <v>207</v>
      </c>
      <c r="F490" s="268" t="s">
        <v>574</v>
      </c>
      <c r="L490" s="146"/>
      <c r="M490" s="269"/>
      <c r="N490" s="147"/>
      <c r="O490" s="147"/>
      <c r="P490" s="147"/>
      <c r="Q490" s="147"/>
      <c r="R490" s="147"/>
      <c r="S490" s="147"/>
      <c r="T490" s="270"/>
      <c r="AT490" s="133" t="s">
        <v>207</v>
      </c>
      <c r="AU490" s="133" t="s">
        <v>81</v>
      </c>
    </row>
    <row r="491" spans="2:65" s="253" customFormat="1">
      <c r="B491" s="252"/>
      <c r="D491" s="246" t="s">
        <v>178</v>
      </c>
      <c r="E491" s="254" t="s">
        <v>5</v>
      </c>
      <c r="F491" s="255" t="s">
        <v>608</v>
      </c>
      <c r="H491" s="256">
        <v>3</v>
      </c>
      <c r="L491" s="252"/>
      <c r="M491" s="257"/>
      <c r="N491" s="258"/>
      <c r="O491" s="258"/>
      <c r="P491" s="258"/>
      <c r="Q491" s="258"/>
      <c r="R491" s="258"/>
      <c r="S491" s="258"/>
      <c r="T491" s="259"/>
      <c r="AT491" s="254" t="s">
        <v>178</v>
      </c>
      <c r="AU491" s="254" t="s">
        <v>81</v>
      </c>
      <c r="AV491" s="253" t="s">
        <v>81</v>
      </c>
      <c r="AW491" s="253" t="s">
        <v>35</v>
      </c>
      <c r="AX491" s="253" t="s">
        <v>71</v>
      </c>
      <c r="AY491" s="254" t="s">
        <v>169</v>
      </c>
    </row>
    <row r="492" spans="2:65" s="261" customFormat="1">
      <c r="B492" s="260"/>
      <c r="D492" s="246" t="s">
        <v>178</v>
      </c>
      <c r="E492" s="262" t="s">
        <v>5</v>
      </c>
      <c r="F492" s="263" t="s">
        <v>181</v>
      </c>
      <c r="H492" s="264">
        <v>3</v>
      </c>
      <c r="L492" s="260"/>
      <c r="M492" s="265"/>
      <c r="N492" s="266"/>
      <c r="O492" s="266"/>
      <c r="P492" s="266"/>
      <c r="Q492" s="266"/>
      <c r="R492" s="266"/>
      <c r="S492" s="266"/>
      <c r="T492" s="267"/>
      <c r="AT492" s="262" t="s">
        <v>178</v>
      </c>
      <c r="AU492" s="262" t="s">
        <v>81</v>
      </c>
      <c r="AV492" s="261" t="s">
        <v>176</v>
      </c>
      <c r="AW492" s="261" t="s">
        <v>35</v>
      </c>
      <c r="AX492" s="261" t="s">
        <v>79</v>
      </c>
      <c r="AY492" s="262" t="s">
        <v>169</v>
      </c>
    </row>
    <row r="493" spans="2:65" s="145" customFormat="1" ht="25.5" customHeight="1">
      <c r="B493" s="146"/>
      <c r="C493" s="233" t="s">
        <v>609</v>
      </c>
      <c r="D493" s="233" t="s">
        <v>171</v>
      </c>
      <c r="E493" s="234" t="s">
        <v>610</v>
      </c>
      <c r="F493" s="235" t="s">
        <v>611</v>
      </c>
      <c r="G493" s="236" t="s">
        <v>174</v>
      </c>
      <c r="H493" s="237">
        <v>10</v>
      </c>
      <c r="I493" s="87"/>
      <c r="J493" s="238">
        <f>ROUND(I493*H493,2)</f>
        <v>0</v>
      </c>
      <c r="K493" s="235" t="s">
        <v>175</v>
      </c>
      <c r="L493" s="146"/>
      <c r="M493" s="239" t="s">
        <v>5</v>
      </c>
      <c r="N493" s="240" t="s">
        <v>42</v>
      </c>
      <c r="O493" s="147"/>
      <c r="P493" s="241">
        <f>O493*H493</f>
        <v>0</v>
      </c>
      <c r="Q493" s="241">
        <v>0.10904999999999999</v>
      </c>
      <c r="R493" s="241">
        <f>Q493*H493</f>
        <v>1.0905</v>
      </c>
      <c r="S493" s="241">
        <v>0</v>
      </c>
      <c r="T493" s="242">
        <f>S493*H493</f>
        <v>0</v>
      </c>
      <c r="AR493" s="133" t="s">
        <v>176</v>
      </c>
      <c r="AT493" s="133" t="s">
        <v>171</v>
      </c>
      <c r="AU493" s="133" t="s">
        <v>81</v>
      </c>
      <c r="AY493" s="133" t="s">
        <v>169</v>
      </c>
      <c r="BE493" s="243">
        <f>IF(N493="základní",J493,0)</f>
        <v>0</v>
      </c>
      <c r="BF493" s="243">
        <f>IF(N493="snížená",J493,0)</f>
        <v>0</v>
      </c>
      <c r="BG493" s="243">
        <f>IF(N493="zákl. přenesená",J493,0)</f>
        <v>0</v>
      </c>
      <c r="BH493" s="243">
        <f>IF(N493="sníž. přenesená",J493,0)</f>
        <v>0</v>
      </c>
      <c r="BI493" s="243">
        <f>IF(N493="nulová",J493,0)</f>
        <v>0</v>
      </c>
      <c r="BJ493" s="133" t="s">
        <v>79</v>
      </c>
      <c r="BK493" s="243">
        <f>ROUND(I493*H493,2)</f>
        <v>0</v>
      </c>
      <c r="BL493" s="133" t="s">
        <v>176</v>
      </c>
      <c r="BM493" s="133" t="s">
        <v>612</v>
      </c>
    </row>
    <row r="494" spans="2:65" s="145" customFormat="1" ht="391.5">
      <c r="B494" s="146"/>
      <c r="D494" s="246" t="s">
        <v>207</v>
      </c>
      <c r="F494" s="268" t="s">
        <v>574</v>
      </c>
      <c r="L494" s="146"/>
      <c r="M494" s="269"/>
      <c r="N494" s="147"/>
      <c r="O494" s="147"/>
      <c r="P494" s="147"/>
      <c r="Q494" s="147"/>
      <c r="R494" s="147"/>
      <c r="S494" s="147"/>
      <c r="T494" s="270"/>
      <c r="AT494" s="133" t="s">
        <v>207</v>
      </c>
      <c r="AU494" s="133" t="s">
        <v>81</v>
      </c>
    </row>
    <row r="495" spans="2:65" s="253" customFormat="1">
      <c r="B495" s="252"/>
      <c r="D495" s="246" t="s">
        <v>178</v>
      </c>
      <c r="E495" s="254" t="s">
        <v>5</v>
      </c>
      <c r="F495" s="255" t="s">
        <v>613</v>
      </c>
      <c r="H495" s="256">
        <v>5</v>
      </c>
      <c r="L495" s="252"/>
      <c r="M495" s="257"/>
      <c r="N495" s="258"/>
      <c r="O495" s="258"/>
      <c r="P495" s="258"/>
      <c r="Q495" s="258"/>
      <c r="R495" s="258"/>
      <c r="S495" s="258"/>
      <c r="T495" s="259"/>
      <c r="AT495" s="254" t="s">
        <v>178</v>
      </c>
      <c r="AU495" s="254" t="s">
        <v>81</v>
      </c>
      <c r="AV495" s="253" t="s">
        <v>81</v>
      </c>
      <c r="AW495" s="253" t="s">
        <v>35</v>
      </c>
      <c r="AX495" s="253" t="s">
        <v>71</v>
      </c>
      <c r="AY495" s="254" t="s">
        <v>169</v>
      </c>
    </row>
    <row r="496" spans="2:65" s="253" customFormat="1">
      <c r="B496" s="252"/>
      <c r="D496" s="246" t="s">
        <v>178</v>
      </c>
      <c r="E496" s="254" t="s">
        <v>5</v>
      </c>
      <c r="F496" s="255" t="s">
        <v>614</v>
      </c>
      <c r="H496" s="256">
        <v>5</v>
      </c>
      <c r="L496" s="252"/>
      <c r="M496" s="257"/>
      <c r="N496" s="258"/>
      <c r="O496" s="258"/>
      <c r="P496" s="258"/>
      <c r="Q496" s="258"/>
      <c r="R496" s="258"/>
      <c r="S496" s="258"/>
      <c r="T496" s="259"/>
      <c r="AT496" s="254" t="s">
        <v>178</v>
      </c>
      <c r="AU496" s="254" t="s">
        <v>81</v>
      </c>
      <c r="AV496" s="253" t="s">
        <v>81</v>
      </c>
      <c r="AW496" s="253" t="s">
        <v>35</v>
      </c>
      <c r="AX496" s="253" t="s">
        <v>71</v>
      </c>
      <c r="AY496" s="254" t="s">
        <v>169</v>
      </c>
    </row>
    <row r="497" spans="2:65" s="261" customFormat="1">
      <c r="B497" s="260"/>
      <c r="D497" s="246" t="s">
        <v>178</v>
      </c>
      <c r="E497" s="262" t="s">
        <v>5</v>
      </c>
      <c r="F497" s="263" t="s">
        <v>181</v>
      </c>
      <c r="H497" s="264">
        <v>10</v>
      </c>
      <c r="L497" s="260"/>
      <c r="M497" s="265"/>
      <c r="N497" s="266"/>
      <c r="O497" s="266"/>
      <c r="P497" s="266"/>
      <c r="Q497" s="266"/>
      <c r="R497" s="266"/>
      <c r="S497" s="266"/>
      <c r="T497" s="267"/>
      <c r="AT497" s="262" t="s">
        <v>178</v>
      </c>
      <c r="AU497" s="262" t="s">
        <v>81</v>
      </c>
      <c r="AV497" s="261" t="s">
        <v>176</v>
      </c>
      <c r="AW497" s="261" t="s">
        <v>35</v>
      </c>
      <c r="AX497" s="261" t="s">
        <v>79</v>
      </c>
      <c r="AY497" s="262" t="s">
        <v>169</v>
      </c>
    </row>
    <row r="498" spans="2:65" s="145" customFormat="1" ht="25.5" customHeight="1">
      <c r="B498" s="146"/>
      <c r="C498" s="233" t="s">
        <v>615</v>
      </c>
      <c r="D498" s="233" t="s">
        <v>171</v>
      </c>
      <c r="E498" s="234" t="s">
        <v>616</v>
      </c>
      <c r="F498" s="235" t="s">
        <v>617</v>
      </c>
      <c r="G498" s="236" t="s">
        <v>174</v>
      </c>
      <c r="H498" s="237">
        <v>8</v>
      </c>
      <c r="I498" s="87"/>
      <c r="J498" s="238">
        <f>ROUND(I498*H498,2)</f>
        <v>0</v>
      </c>
      <c r="K498" s="235" t="s">
        <v>175</v>
      </c>
      <c r="L498" s="146"/>
      <c r="M498" s="239" t="s">
        <v>5</v>
      </c>
      <c r="N498" s="240" t="s">
        <v>42</v>
      </c>
      <c r="O498" s="147"/>
      <c r="P498" s="241">
        <f>O498*H498</f>
        <v>0</v>
      </c>
      <c r="Q498" s="241">
        <v>0.11805</v>
      </c>
      <c r="R498" s="241">
        <f>Q498*H498</f>
        <v>0.94440000000000002</v>
      </c>
      <c r="S498" s="241">
        <v>0</v>
      </c>
      <c r="T498" s="242">
        <f>S498*H498</f>
        <v>0</v>
      </c>
      <c r="AR498" s="133" t="s">
        <v>176</v>
      </c>
      <c r="AT498" s="133" t="s">
        <v>171</v>
      </c>
      <c r="AU498" s="133" t="s">
        <v>81</v>
      </c>
      <c r="AY498" s="133" t="s">
        <v>169</v>
      </c>
      <c r="BE498" s="243">
        <f>IF(N498="základní",J498,0)</f>
        <v>0</v>
      </c>
      <c r="BF498" s="243">
        <f>IF(N498="snížená",J498,0)</f>
        <v>0</v>
      </c>
      <c r="BG498" s="243">
        <f>IF(N498="zákl. přenesená",J498,0)</f>
        <v>0</v>
      </c>
      <c r="BH498" s="243">
        <f>IF(N498="sníž. přenesená",J498,0)</f>
        <v>0</v>
      </c>
      <c r="BI498" s="243">
        <f>IF(N498="nulová",J498,0)</f>
        <v>0</v>
      </c>
      <c r="BJ498" s="133" t="s">
        <v>79</v>
      </c>
      <c r="BK498" s="243">
        <f>ROUND(I498*H498,2)</f>
        <v>0</v>
      </c>
      <c r="BL498" s="133" t="s">
        <v>176</v>
      </c>
      <c r="BM498" s="133" t="s">
        <v>618</v>
      </c>
    </row>
    <row r="499" spans="2:65" s="145" customFormat="1" ht="391.5">
      <c r="B499" s="146"/>
      <c r="D499" s="246" t="s">
        <v>207</v>
      </c>
      <c r="F499" s="268" t="s">
        <v>574</v>
      </c>
      <c r="L499" s="146"/>
      <c r="M499" s="269"/>
      <c r="N499" s="147"/>
      <c r="O499" s="147"/>
      <c r="P499" s="147"/>
      <c r="Q499" s="147"/>
      <c r="R499" s="147"/>
      <c r="S499" s="147"/>
      <c r="T499" s="270"/>
      <c r="AT499" s="133" t="s">
        <v>207</v>
      </c>
      <c r="AU499" s="133" t="s">
        <v>81</v>
      </c>
    </row>
    <row r="500" spans="2:65" s="253" customFormat="1">
      <c r="B500" s="252"/>
      <c r="D500" s="246" t="s">
        <v>178</v>
      </c>
      <c r="E500" s="254" t="s">
        <v>5</v>
      </c>
      <c r="F500" s="255" t="s">
        <v>619</v>
      </c>
      <c r="H500" s="256">
        <v>5</v>
      </c>
      <c r="L500" s="252"/>
      <c r="M500" s="257"/>
      <c r="N500" s="258"/>
      <c r="O500" s="258"/>
      <c r="P500" s="258"/>
      <c r="Q500" s="258"/>
      <c r="R500" s="258"/>
      <c r="S500" s="258"/>
      <c r="T500" s="259"/>
      <c r="AT500" s="254" t="s">
        <v>178</v>
      </c>
      <c r="AU500" s="254" t="s">
        <v>81</v>
      </c>
      <c r="AV500" s="253" t="s">
        <v>81</v>
      </c>
      <c r="AW500" s="253" t="s">
        <v>35</v>
      </c>
      <c r="AX500" s="253" t="s">
        <v>71</v>
      </c>
      <c r="AY500" s="254" t="s">
        <v>169</v>
      </c>
    </row>
    <row r="501" spans="2:65" s="253" customFormat="1">
      <c r="B501" s="252"/>
      <c r="D501" s="246" t="s">
        <v>178</v>
      </c>
      <c r="E501" s="254" t="s">
        <v>5</v>
      </c>
      <c r="F501" s="255" t="s">
        <v>620</v>
      </c>
      <c r="H501" s="256">
        <v>3</v>
      </c>
      <c r="L501" s="252"/>
      <c r="M501" s="257"/>
      <c r="N501" s="258"/>
      <c r="O501" s="258"/>
      <c r="P501" s="258"/>
      <c r="Q501" s="258"/>
      <c r="R501" s="258"/>
      <c r="S501" s="258"/>
      <c r="T501" s="259"/>
      <c r="AT501" s="254" t="s">
        <v>178</v>
      </c>
      <c r="AU501" s="254" t="s">
        <v>81</v>
      </c>
      <c r="AV501" s="253" t="s">
        <v>81</v>
      </c>
      <c r="AW501" s="253" t="s">
        <v>35</v>
      </c>
      <c r="AX501" s="253" t="s">
        <v>71</v>
      </c>
      <c r="AY501" s="254" t="s">
        <v>169</v>
      </c>
    </row>
    <row r="502" spans="2:65" s="261" customFormat="1">
      <c r="B502" s="260"/>
      <c r="D502" s="246" t="s">
        <v>178</v>
      </c>
      <c r="E502" s="262" t="s">
        <v>5</v>
      </c>
      <c r="F502" s="263" t="s">
        <v>181</v>
      </c>
      <c r="H502" s="264">
        <v>8</v>
      </c>
      <c r="L502" s="260"/>
      <c r="M502" s="265"/>
      <c r="N502" s="266"/>
      <c r="O502" s="266"/>
      <c r="P502" s="266"/>
      <c r="Q502" s="266"/>
      <c r="R502" s="266"/>
      <c r="S502" s="266"/>
      <c r="T502" s="267"/>
      <c r="AT502" s="262" t="s">
        <v>178</v>
      </c>
      <c r="AU502" s="262" t="s">
        <v>81</v>
      </c>
      <c r="AV502" s="261" t="s">
        <v>176</v>
      </c>
      <c r="AW502" s="261" t="s">
        <v>35</v>
      </c>
      <c r="AX502" s="261" t="s">
        <v>79</v>
      </c>
      <c r="AY502" s="262" t="s">
        <v>169</v>
      </c>
    </row>
    <row r="503" spans="2:65" s="145" customFormat="1" ht="25.5" customHeight="1">
      <c r="B503" s="146"/>
      <c r="C503" s="233" t="s">
        <v>621</v>
      </c>
      <c r="D503" s="233" t="s">
        <v>171</v>
      </c>
      <c r="E503" s="234" t="s">
        <v>622</v>
      </c>
      <c r="F503" s="235" t="s">
        <v>623</v>
      </c>
      <c r="G503" s="236" t="s">
        <v>174</v>
      </c>
      <c r="H503" s="237">
        <v>3</v>
      </c>
      <c r="I503" s="87"/>
      <c r="J503" s="238">
        <f>ROUND(I503*H503,2)</f>
        <v>0</v>
      </c>
      <c r="K503" s="235" t="s">
        <v>175</v>
      </c>
      <c r="L503" s="146"/>
      <c r="M503" s="239" t="s">
        <v>5</v>
      </c>
      <c r="N503" s="240" t="s">
        <v>42</v>
      </c>
      <c r="O503" s="147"/>
      <c r="P503" s="241">
        <f>O503*H503</f>
        <v>0</v>
      </c>
      <c r="Q503" s="241">
        <v>0.12705</v>
      </c>
      <c r="R503" s="241">
        <f>Q503*H503</f>
        <v>0.38114999999999999</v>
      </c>
      <c r="S503" s="241">
        <v>0</v>
      </c>
      <c r="T503" s="242">
        <f>S503*H503</f>
        <v>0</v>
      </c>
      <c r="AR503" s="133" t="s">
        <v>176</v>
      </c>
      <c r="AT503" s="133" t="s">
        <v>171</v>
      </c>
      <c r="AU503" s="133" t="s">
        <v>81</v>
      </c>
      <c r="AY503" s="133" t="s">
        <v>169</v>
      </c>
      <c r="BE503" s="243">
        <f>IF(N503="základní",J503,0)</f>
        <v>0</v>
      </c>
      <c r="BF503" s="243">
        <f>IF(N503="snížená",J503,0)</f>
        <v>0</v>
      </c>
      <c r="BG503" s="243">
        <f>IF(N503="zákl. přenesená",J503,0)</f>
        <v>0</v>
      </c>
      <c r="BH503" s="243">
        <f>IF(N503="sníž. přenesená",J503,0)</f>
        <v>0</v>
      </c>
      <c r="BI503" s="243">
        <f>IF(N503="nulová",J503,0)</f>
        <v>0</v>
      </c>
      <c r="BJ503" s="133" t="s">
        <v>79</v>
      </c>
      <c r="BK503" s="243">
        <f>ROUND(I503*H503,2)</f>
        <v>0</v>
      </c>
      <c r="BL503" s="133" t="s">
        <v>176</v>
      </c>
      <c r="BM503" s="133" t="s">
        <v>624</v>
      </c>
    </row>
    <row r="504" spans="2:65" s="145" customFormat="1" ht="391.5">
      <c r="B504" s="146"/>
      <c r="D504" s="246" t="s">
        <v>207</v>
      </c>
      <c r="F504" s="268" t="s">
        <v>574</v>
      </c>
      <c r="L504" s="146"/>
      <c r="M504" s="269"/>
      <c r="N504" s="147"/>
      <c r="O504" s="147"/>
      <c r="P504" s="147"/>
      <c r="Q504" s="147"/>
      <c r="R504" s="147"/>
      <c r="S504" s="147"/>
      <c r="T504" s="270"/>
      <c r="AT504" s="133" t="s">
        <v>207</v>
      </c>
      <c r="AU504" s="133" t="s">
        <v>81</v>
      </c>
    </row>
    <row r="505" spans="2:65" s="253" customFormat="1">
      <c r="B505" s="252"/>
      <c r="D505" s="246" t="s">
        <v>178</v>
      </c>
      <c r="E505" s="254" t="s">
        <v>5</v>
      </c>
      <c r="F505" s="255" t="s">
        <v>625</v>
      </c>
      <c r="H505" s="256">
        <v>3</v>
      </c>
      <c r="L505" s="252"/>
      <c r="M505" s="257"/>
      <c r="N505" s="258"/>
      <c r="O505" s="258"/>
      <c r="P505" s="258"/>
      <c r="Q505" s="258"/>
      <c r="R505" s="258"/>
      <c r="S505" s="258"/>
      <c r="T505" s="259"/>
      <c r="AT505" s="254" t="s">
        <v>178</v>
      </c>
      <c r="AU505" s="254" t="s">
        <v>81</v>
      </c>
      <c r="AV505" s="253" t="s">
        <v>81</v>
      </c>
      <c r="AW505" s="253" t="s">
        <v>35</v>
      </c>
      <c r="AX505" s="253" t="s">
        <v>71</v>
      </c>
      <c r="AY505" s="254" t="s">
        <v>169</v>
      </c>
    </row>
    <row r="506" spans="2:65" s="261" customFormat="1">
      <c r="B506" s="260"/>
      <c r="D506" s="246" t="s">
        <v>178</v>
      </c>
      <c r="E506" s="262" t="s">
        <v>5</v>
      </c>
      <c r="F506" s="263" t="s">
        <v>181</v>
      </c>
      <c r="H506" s="264">
        <v>3</v>
      </c>
      <c r="L506" s="260"/>
      <c r="M506" s="265"/>
      <c r="N506" s="266"/>
      <c r="O506" s="266"/>
      <c r="P506" s="266"/>
      <c r="Q506" s="266"/>
      <c r="R506" s="266"/>
      <c r="S506" s="266"/>
      <c r="T506" s="267"/>
      <c r="AT506" s="262" t="s">
        <v>178</v>
      </c>
      <c r="AU506" s="262" t="s">
        <v>81</v>
      </c>
      <c r="AV506" s="261" t="s">
        <v>176</v>
      </c>
      <c r="AW506" s="261" t="s">
        <v>35</v>
      </c>
      <c r="AX506" s="261" t="s">
        <v>79</v>
      </c>
      <c r="AY506" s="262" t="s">
        <v>169</v>
      </c>
    </row>
    <row r="507" spans="2:65" s="145" customFormat="1" ht="38.25" customHeight="1">
      <c r="B507" s="146"/>
      <c r="C507" s="233" t="s">
        <v>626</v>
      </c>
      <c r="D507" s="233" t="s">
        <v>171</v>
      </c>
      <c r="E507" s="234" t="s">
        <v>627</v>
      </c>
      <c r="F507" s="235" t="s">
        <v>628</v>
      </c>
      <c r="G507" s="236" t="s">
        <v>174</v>
      </c>
      <c r="H507" s="237">
        <v>6</v>
      </c>
      <c r="I507" s="87"/>
      <c r="J507" s="238">
        <f>ROUND(I507*H507,2)</f>
        <v>0</v>
      </c>
      <c r="K507" s="235" t="s">
        <v>175</v>
      </c>
      <c r="L507" s="146"/>
      <c r="M507" s="239" t="s">
        <v>5</v>
      </c>
      <c r="N507" s="240" t="s">
        <v>42</v>
      </c>
      <c r="O507" s="147"/>
      <c r="P507" s="241">
        <f>O507*H507</f>
        <v>0</v>
      </c>
      <c r="Q507" s="241">
        <v>0.11141</v>
      </c>
      <c r="R507" s="241">
        <f>Q507*H507</f>
        <v>0.66845999999999994</v>
      </c>
      <c r="S507" s="241">
        <v>0</v>
      </c>
      <c r="T507" s="242">
        <f>S507*H507</f>
        <v>0</v>
      </c>
      <c r="AR507" s="133" t="s">
        <v>176</v>
      </c>
      <c r="AT507" s="133" t="s">
        <v>171</v>
      </c>
      <c r="AU507" s="133" t="s">
        <v>81</v>
      </c>
      <c r="AY507" s="133" t="s">
        <v>169</v>
      </c>
      <c r="BE507" s="243">
        <f>IF(N507="základní",J507,0)</f>
        <v>0</v>
      </c>
      <c r="BF507" s="243">
        <f>IF(N507="snížená",J507,0)</f>
        <v>0</v>
      </c>
      <c r="BG507" s="243">
        <f>IF(N507="zákl. přenesená",J507,0)</f>
        <v>0</v>
      </c>
      <c r="BH507" s="243">
        <f>IF(N507="sníž. přenesená",J507,0)</f>
        <v>0</v>
      </c>
      <c r="BI507" s="243">
        <f>IF(N507="nulová",J507,0)</f>
        <v>0</v>
      </c>
      <c r="BJ507" s="133" t="s">
        <v>79</v>
      </c>
      <c r="BK507" s="243">
        <f>ROUND(I507*H507,2)</f>
        <v>0</v>
      </c>
      <c r="BL507" s="133" t="s">
        <v>176</v>
      </c>
      <c r="BM507" s="133" t="s">
        <v>629</v>
      </c>
    </row>
    <row r="508" spans="2:65" s="145" customFormat="1" ht="391.5">
      <c r="B508" s="146"/>
      <c r="D508" s="246" t="s">
        <v>207</v>
      </c>
      <c r="F508" s="268" t="s">
        <v>574</v>
      </c>
      <c r="L508" s="146"/>
      <c r="M508" s="269"/>
      <c r="N508" s="147"/>
      <c r="O508" s="147"/>
      <c r="P508" s="147"/>
      <c r="Q508" s="147"/>
      <c r="R508" s="147"/>
      <c r="S508" s="147"/>
      <c r="T508" s="270"/>
      <c r="AT508" s="133" t="s">
        <v>207</v>
      </c>
      <c r="AU508" s="133" t="s">
        <v>81</v>
      </c>
    </row>
    <row r="509" spans="2:65" s="253" customFormat="1">
      <c r="B509" s="252"/>
      <c r="D509" s="246" t="s">
        <v>178</v>
      </c>
      <c r="E509" s="254" t="s">
        <v>5</v>
      </c>
      <c r="F509" s="255" t="s">
        <v>598</v>
      </c>
      <c r="H509" s="256">
        <v>6</v>
      </c>
      <c r="L509" s="252"/>
      <c r="M509" s="257"/>
      <c r="N509" s="258"/>
      <c r="O509" s="258"/>
      <c r="P509" s="258"/>
      <c r="Q509" s="258"/>
      <c r="R509" s="258"/>
      <c r="S509" s="258"/>
      <c r="T509" s="259"/>
      <c r="AT509" s="254" t="s">
        <v>178</v>
      </c>
      <c r="AU509" s="254" t="s">
        <v>81</v>
      </c>
      <c r="AV509" s="253" t="s">
        <v>81</v>
      </c>
      <c r="AW509" s="253" t="s">
        <v>35</v>
      </c>
      <c r="AX509" s="253" t="s">
        <v>71</v>
      </c>
      <c r="AY509" s="254" t="s">
        <v>169</v>
      </c>
    </row>
    <row r="510" spans="2:65" s="261" customFormat="1">
      <c r="B510" s="260"/>
      <c r="D510" s="246" t="s">
        <v>178</v>
      </c>
      <c r="E510" s="262" t="s">
        <v>5</v>
      </c>
      <c r="F510" s="263" t="s">
        <v>181</v>
      </c>
      <c r="H510" s="264">
        <v>6</v>
      </c>
      <c r="L510" s="260"/>
      <c r="M510" s="265"/>
      <c r="N510" s="266"/>
      <c r="O510" s="266"/>
      <c r="P510" s="266"/>
      <c r="Q510" s="266"/>
      <c r="R510" s="266"/>
      <c r="S510" s="266"/>
      <c r="T510" s="267"/>
      <c r="AT510" s="262" t="s">
        <v>178</v>
      </c>
      <c r="AU510" s="262" t="s">
        <v>81</v>
      </c>
      <c r="AV510" s="261" t="s">
        <v>176</v>
      </c>
      <c r="AW510" s="261" t="s">
        <v>35</v>
      </c>
      <c r="AX510" s="261" t="s">
        <v>79</v>
      </c>
      <c r="AY510" s="262" t="s">
        <v>169</v>
      </c>
    </row>
    <row r="511" spans="2:65" s="145" customFormat="1" ht="25.5" customHeight="1">
      <c r="B511" s="146"/>
      <c r="C511" s="233" t="s">
        <v>630</v>
      </c>
      <c r="D511" s="233" t="s">
        <v>171</v>
      </c>
      <c r="E511" s="234" t="s">
        <v>631</v>
      </c>
      <c r="F511" s="235" t="s">
        <v>632</v>
      </c>
      <c r="G511" s="236" t="s">
        <v>316</v>
      </c>
      <c r="H511" s="237">
        <v>0.37</v>
      </c>
      <c r="I511" s="87"/>
      <c r="J511" s="238">
        <f>ROUND(I511*H511,2)</f>
        <v>0</v>
      </c>
      <c r="K511" s="235" t="s">
        <v>175</v>
      </c>
      <c r="L511" s="146"/>
      <c r="M511" s="239" t="s">
        <v>5</v>
      </c>
      <c r="N511" s="240" t="s">
        <v>42</v>
      </c>
      <c r="O511" s="147"/>
      <c r="P511" s="241">
        <f>O511*H511</f>
        <v>0</v>
      </c>
      <c r="Q511" s="241">
        <v>1.0900000000000001</v>
      </c>
      <c r="R511" s="241">
        <f>Q511*H511</f>
        <v>0.40330000000000005</v>
      </c>
      <c r="S511" s="241">
        <v>0</v>
      </c>
      <c r="T511" s="242">
        <f>S511*H511</f>
        <v>0</v>
      </c>
      <c r="AR511" s="133" t="s">
        <v>176</v>
      </c>
      <c r="AT511" s="133" t="s">
        <v>171</v>
      </c>
      <c r="AU511" s="133" t="s">
        <v>81</v>
      </c>
      <c r="AY511" s="133" t="s">
        <v>169</v>
      </c>
      <c r="BE511" s="243">
        <f>IF(N511="základní",J511,0)</f>
        <v>0</v>
      </c>
      <c r="BF511" s="243">
        <f>IF(N511="snížená",J511,0)</f>
        <v>0</v>
      </c>
      <c r="BG511" s="243">
        <f>IF(N511="zákl. přenesená",J511,0)</f>
        <v>0</v>
      </c>
      <c r="BH511" s="243">
        <f>IF(N511="sníž. přenesená",J511,0)</f>
        <v>0</v>
      </c>
      <c r="BI511" s="243">
        <f>IF(N511="nulová",J511,0)</f>
        <v>0</v>
      </c>
      <c r="BJ511" s="133" t="s">
        <v>79</v>
      </c>
      <c r="BK511" s="243">
        <f>ROUND(I511*H511,2)</f>
        <v>0</v>
      </c>
      <c r="BL511" s="133" t="s">
        <v>176</v>
      </c>
      <c r="BM511" s="133" t="s">
        <v>633</v>
      </c>
    </row>
    <row r="512" spans="2:65" s="145" customFormat="1" ht="40.5">
      <c r="B512" s="146"/>
      <c r="D512" s="246" t="s">
        <v>207</v>
      </c>
      <c r="F512" s="268" t="s">
        <v>634</v>
      </c>
      <c r="L512" s="146"/>
      <c r="M512" s="269"/>
      <c r="N512" s="147"/>
      <c r="O512" s="147"/>
      <c r="P512" s="147"/>
      <c r="Q512" s="147"/>
      <c r="R512" s="147"/>
      <c r="S512" s="147"/>
      <c r="T512" s="270"/>
      <c r="AT512" s="133" t="s">
        <v>207</v>
      </c>
      <c r="AU512" s="133" t="s">
        <v>81</v>
      </c>
    </row>
    <row r="513" spans="2:65" s="253" customFormat="1">
      <c r="B513" s="252"/>
      <c r="D513" s="246" t="s">
        <v>178</v>
      </c>
      <c r="E513" s="254" t="s">
        <v>5</v>
      </c>
      <c r="F513" s="255" t="s">
        <v>635</v>
      </c>
      <c r="H513" s="256">
        <v>0.124</v>
      </c>
      <c r="L513" s="252"/>
      <c r="M513" s="257"/>
      <c r="N513" s="258"/>
      <c r="O513" s="258"/>
      <c r="P513" s="258"/>
      <c r="Q513" s="258"/>
      <c r="R513" s="258"/>
      <c r="S513" s="258"/>
      <c r="T513" s="259"/>
      <c r="AT513" s="254" t="s">
        <v>178</v>
      </c>
      <c r="AU513" s="254" t="s">
        <v>81</v>
      </c>
      <c r="AV513" s="253" t="s">
        <v>81</v>
      </c>
      <c r="AW513" s="253" t="s">
        <v>35</v>
      </c>
      <c r="AX513" s="253" t="s">
        <v>71</v>
      </c>
      <c r="AY513" s="254" t="s">
        <v>169</v>
      </c>
    </row>
    <row r="514" spans="2:65" s="253" customFormat="1">
      <c r="B514" s="252"/>
      <c r="D514" s="246" t="s">
        <v>178</v>
      </c>
      <c r="E514" s="254" t="s">
        <v>5</v>
      </c>
      <c r="F514" s="255" t="s">
        <v>636</v>
      </c>
      <c r="H514" s="256">
        <v>0.246</v>
      </c>
      <c r="L514" s="252"/>
      <c r="M514" s="257"/>
      <c r="N514" s="258"/>
      <c r="O514" s="258"/>
      <c r="P514" s="258"/>
      <c r="Q514" s="258"/>
      <c r="R514" s="258"/>
      <c r="S514" s="258"/>
      <c r="T514" s="259"/>
      <c r="AT514" s="254" t="s">
        <v>178</v>
      </c>
      <c r="AU514" s="254" t="s">
        <v>81</v>
      </c>
      <c r="AV514" s="253" t="s">
        <v>81</v>
      </c>
      <c r="AW514" s="253" t="s">
        <v>35</v>
      </c>
      <c r="AX514" s="253" t="s">
        <v>71</v>
      </c>
      <c r="AY514" s="254" t="s">
        <v>169</v>
      </c>
    </row>
    <row r="515" spans="2:65" s="261" customFormat="1">
      <c r="B515" s="260"/>
      <c r="D515" s="246" t="s">
        <v>178</v>
      </c>
      <c r="E515" s="262" t="s">
        <v>5</v>
      </c>
      <c r="F515" s="263" t="s">
        <v>181</v>
      </c>
      <c r="H515" s="264">
        <v>0.37</v>
      </c>
      <c r="L515" s="260"/>
      <c r="M515" s="265"/>
      <c r="N515" s="266"/>
      <c r="O515" s="266"/>
      <c r="P515" s="266"/>
      <c r="Q515" s="266"/>
      <c r="R515" s="266"/>
      <c r="S515" s="266"/>
      <c r="T515" s="267"/>
      <c r="AT515" s="262" t="s">
        <v>178</v>
      </c>
      <c r="AU515" s="262" t="s">
        <v>81</v>
      </c>
      <c r="AV515" s="261" t="s">
        <v>176</v>
      </c>
      <c r="AW515" s="261" t="s">
        <v>35</v>
      </c>
      <c r="AX515" s="261" t="s">
        <v>79</v>
      </c>
      <c r="AY515" s="262" t="s">
        <v>169</v>
      </c>
    </row>
    <row r="516" spans="2:65" s="145" customFormat="1" ht="25.5" customHeight="1">
      <c r="B516" s="146"/>
      <c r="C516" s="233" t="s">
        <v>637</v>
      </c>
      <c r="D516" s="233" t="s">
        <v>171</v>
      </c>
      <c r="E516" s="234" t="s">
        <v>638</v>
      </c>
      <c r="F516" s="235" t="s">
        <v>639</v>
      </c>
      <c r="G516" s="236" t="s">
        <v>205</v>
      </c>
      <c r="H516" s="237">
        <v>0.52800000000000002</v>
      </c>
      <c r="I516" s="87"/>
      <c r="J516" s="238">
        <f>ROUND(I516*H516,2)</f>
        <v>0</v>
      </c>
      <c r="K516" s="235" t="s">
        <v>175</v>
      </c>
      <c r="L516" s="146"/>
      <c r="M516" s="239" t="s">
        <v>5</v>
      </c>
      <c r="N516" s="240" t="s">
        <v>42</v>
      </c>
      <c r="O516" s="147"/>
      <c r="P516" s="241">
        <f>O516*H516</f>
        <v>0</v>
      </c>
      <c r="Q516" s="241">
        <v>2.45329</v>
      </c>
      <c r="R516" s="241">
        <f>Q516*H516</f>
        <v>1.2953371200000001</v>
      </c>
      <c r="S516" s="241">
        <v>0</v>
      </c>
      <c r="T516" s="242">
        <f>S516*H516</f>
        <v>0</v>
      </c>
      <c r="AR516" s="133" t="s">
        <v>176</v>
      </c>
      <c r="AT516" s="133" t="s">
        <v>171</v>
      </c>
      <c r="AU516" s="133" t="s">
        <v>81</v>
      </c>
      <c r="AY516" s="133" t="s">
        <v>169</v>
      </c>
      <c r="BE516" s="243">
        <f>IF(N516="základní",J516,0)</f>
        <v>0</v>
      </c>
      <c r="BF516" s="243">
        <f>IF(N516="snížená",J516,0)</f>
        <v>0</v>
      </c>
      <c r="BG516" s="243">
        <f>IF(N516="zákl. přenesená",J516,0)</f>
        <v>0</v>
      </c>
      <c r="BH516" s="243">
        <f>IF(N516="sníž. přenesená",J516,0)</f>
        <v>0</v>
      </c>
      <c r="BI516" s="243">
        <f>IF(N516="nulová",J516,0)</f>
        <v>0</v>
      </c>
      <c r="BJ516" s="133" t="s">
        <v>79</v>
      </c>
      <c r="BK516" s="243">
        <f>ROUND(I516*H516,2)</f>
        <v>0</v>
      </c>
      <c r="BL516" s="133" t="s">
        <v>176</v>
      </c>
      <c r="BM516" s="133" t="s">
        <v>640</v>
      </c>
    </row>
    <row r="517" spans="2:65" s="145" customFormat="1" ht="40.5">
      <c r="B517" s="146"/>
      <c r="D517" s="246" t="s">
        <v>207</v>
      </c>
      <c r="F517" s="268" t="s">
        <v>641</v>
      </c>
      <c r="L517" s="146"/>
      <c r="M517" s="269"/>
      <c r="N517" s="147"/>
      <c r="O517" s="147"/>
      <c r="P517" s="147"/>
      <c r="Q517" s="147"/>
      <c r="R517" s="147"/>
      <c r="S517" s="147"/>
      <c r="T517" s="270"/>
      <c r="AT517" s="133" t="s">
        <v>207</v>
      </c>
      <c r="AU517" s="133" t="s">
        <v>81</v>
      </c>
    </row>
    <row r="518" spans="2:65" s="253" customFormat="1">
      <c r="B518" s="252"/>
      <c r="D518" s="246" t="s">
        <v>178</v>
      </c>
      <c r="E518" s="254" t="s">
        <v>5</v>
      </c>
      <c r="F518" s="255" t="s">
        <v>642</v>
      </c>
      <c r="H518" s="256">
        <v>0.52800000000000002</v>
      </c>
      <c r="L518" s="252"/>
      <c r="M518" s="257"/>
      <c r="N518" s="258"/>
      <c r="O518" s="258"/>
      <c r="P518" s="258"/>
      <c r="Q518" s="258"/>
      <c r="R518" s="258"/>
      <c r="S518" s="258"/>
      <c r="T518" s="259"/>
      <c r="AT518" s="254" t="s">
        <v>178</v>
      </c>
      <c r="AU518" s="254" t="s">
        <v>81</v>
      </c>
      <c r="AV518" s="253" t="s">
        <v>81</v>
      </c>
      <c r="AW518" s="253" t="s">
        <v>35</v>
      </c>
      <c r="AX518" s="253" t="s">
        <v>71</v>
      </c>
      <c r="AY518" s="254" t="s">
        <v>169</v>
      </c>
    </row>
    <row r="519" spans="2:65" s="261" customFormat="1">
      <c r="B519" s="260"/>
      <c r="D519" s="246" t="s">
        <v>178</v>
      </c>
      <c r="E519" s="262" t="s">
        <v>5</v>
      </c>
      <c r="F519" s="263" t="s">
        <v>181</v>
      </c>
      <c r="H519" s="264">
        <v>0.52800000000000002</v>
      </c>
      <c r="L519" s="260"/>
      <c r="M519" s="265"/>
      <c r="N519" s="266"/>
      <c r="O519" s="266"/>
      <c r="P519" s="266"/>
      <c r="Q519" s="266"/>
      <c r="R519" s="266"/>
      <c r="S519" s="266"/>
      <c r="T519" s="267"/>
      <c r="AT519" s="262" t="s">
        <v>178</v>
      </c>
      <c r="AU519" s="262" t="s">
        <v>81</v>
      </c>
      <c r="AV519" s="261" t="s">
        <v>176</v>
      </c>
      <c r="AW519" s="261" t="s">
        <v>35</v>
      </c>
      <c r="AX519" s="261" t="s">
        <v>79</v>
      </c>
      <c r="AY519" s="262" t="s">
        <v>169</v>
      </c>
    </row>
    <row r="520" spans="2:65" s="145" customFormat="1" ht="25.5" customHeight="1">
      <c r="B520" s="146"/>
      <c r="C520" s="233" t="s">
        <v>643</v>
      </c>
      <c r="D520" s="233" t="s">
        <v>171</v>
      </c>
      <c r="E520" s="234" t="s">
        <v>644</v>
      </c>
      <c r="F520" s="235" t="s">
        <v>645</v>
      </c>
      <c r="G520" s="236" t="s">
        <v>188</v>
      </c>
      <c r="H520" s="237">
        <v>5.28</v>
      </c>
      <c r="I520" s="87"/>
      <c r="J520" s="238">
        <f>ROUND(I520*H520,2)</f>
        <v>0</v>
      </c>
      <c r="K520" s="235" t="s">
        <v>175</v>
      </c>
      <c r="L520" s="146"/>
      <c r="M520" s="239" t="s">
        <v>5</v>
      </c>
      <c r="N520" s="240" t="s">
        <v>42</v>
      </c>
      <c r="O520" s="147"/>
      <c r="P520" s="241">
        <f>O520*H520</f>
        <v>0</v>
      </c>
      <c r="Q520" s="241">
        <v>2.4399999999999999E-3</v>
      </c>
      <c r="R520" s="241">
        <f>Q520*H520</f>
        <v>1.2883200000000001E-2</v>
      </c>
      <c r="S520" s="241">
        <v>0</v>
      </c>
      <c r="T520" s="242">
        <f>S520*H520</f>
        <v>0</v>
      </c>
      <c r="AR520" s="133" t="s">
        <v>176</v>
      </c>
      <c r="AT520" s="133" t="s">
        <v>171</v>
      </c>
      <c r="AU520" s="133" t="s">
        <v>81</v>
      </c>
      <c r="AY520" s="133" t="s">
        <v>169</v>
      </c>
      <c r="BE520" s="243">
        <f>IF(N520="základní",J520,0)</f>
        <v>0</v>
      </c>
      <c r="BF520" s="243">
        <f>IF(N520="snížená",J520,0)</f>
        <v>0</v>
      </c>
      <c r="BG520" s="243">
        <f>IF(N520="zákl. přenesená",J520,0)</f>
        <v>0</v>
      </c>
      <c r="BH520" s="243">
        <f>IF(N520="sníž. přenesená",J520,0)</f>
        <v>0</v>
      </c>
      <c r="BI520" s="243">
        <f>IF(N520="nulová",J520,0)</f>
        <v>0</v>
      </c>
      <c r="BJ520" s="133" t="s">
        <v>79</v>
      </c>
      <c r="BK520" s="243">
        <f>ROUND(I520*H520,2)</f>
        <v>0</v>
      </c>
      <c r="BL520" s="133" t="s">
        <v>176</v>
      </c>
      <c r="BM520" s="133" t="s">
        <v>646</v>
      </c>
    </row>
    <row r="521" spans="2:65" s="145" customFormat="1" ht="67.5">
      <c r="B521" s="146"/>
      <c r="D521" s="246" t="s">
        <v>207</v>
      </c>
      <c r="F521" s="268" t="s">
        <v>647</v>
      </c>
      <c r="L521" s="146"/>
      <c r="M521" s="269"/>
      <c r="N521" s="147"/>
      <c r="O521" s="147"/>
      <c r="P521" s="147"/>
      <c r="Q521" s="147"/>
      <c r="R521" s="147"/>
      <c r="S521" s="147"/>
      <c r="T521" s="270"/>
      <c r="AT521" s="133" t="s">
        <v>207</v>
      </c>
      <c r="AU521" s="133" t="s">
        <v>81</v>
      </c>
    </row>
    <row r="522" spans="2:65" s="253" customFormat="1">
      <c r="B522" s="252"/>
      <c r="D522" s="246" t="s">
        <v>178</v>
      </c>
      <c r="E522" s="254" t="s">
        <v>5</v>
      </c>
      <c r="F522" s="255" t="s">
        <v>648</v>
      </c>
      <c r="H522" s="256">
        <v>5.28</v>
      </c>
      <c r="L522" s="252"/>
      <c r="M522" s="257"/>
      <c r="N522" s="258"/>
      <c r="O522" s="258"/>
      <c r="P522" s="258"/>
      <c r="Q522" s="258"/>
      <c r="R522" s="258"/>
      <c r="S522" s="258"/>
      <c r="T522" s="259"/>
      <c r="AT522" s="254" t="s">
        <v>178</v>
      </c>
      <c r="AU522" s="254" t="s">
        <v>81</v>
      </c>
      <c r="AV522" s="253" t="s">
        <v>81</v>
      </c>
      <c r="AW522" s="253" t="s">
        <v>35</v>
      </c>
      <c r="AX522" s="253" t="s">
        <v>71</v>
      </c>
      <c r="AY522" s="254" t="s">
        <v>169</v>
      </c>
    </row>
    <row r="523" spans="2:65" s="261" customFormat="1">
      <c r="B523" s="260"/>
      <c r="D523" s="246" t="s">
        <v>178</v>
      </c>
      <c r="E523" s="262" t="s">
        <v>5</v>
      </c>
      <c r="F523" s="263" t="s">
        <v>181</v>
      </c>
      <c r="H523" s="264">
        <v>5.28</v>
      </c>
      <c r="L523" s="260"/>
      <c r="M523" s="265"/>
      <c r="N523" s="266"/>
      <c r="O523" s="266"/>
      <c r="P523" s="266"/>
      <c r="Q523" s="266"/>
      <c r="R523" s="266"/>
      <c r="S523" s="266"/>
      <c r="T523" s="267"/>
      <c r="AT523" s="262" t="s">
        <v>178</v>
      </c>
      <c r="AU523" s="262" t="s">
        <v>81</v>
      </c>
      <c r="AV523" s="261" t="s">
        <v>176</v>
      </c>
      <c r="AW523" s="261" t="s">
        <v>35</v>
      </c>
      <c r="AX523" s="261" t="s">
        <v>79</v>
      </c>
      <c r="AY523" s="262" t="s">
        <v>169</v>
      </c>
    </row>
    <row r="524" spans="2:65" s="145" customFormat="1" ht="25.5" customHeight="1">
      <c r="B524" s="146"/>
      <c r="C524" s="233" t="s">
        <v>269</v>
      </c>
      <c r="D524" s="233" t="s">
        <v>171</v>
      </c>
      <c r="E524" s="234" t="s">
        <v>649</v>
      </c>
      <c r="F524" s="235" t="s">
        <v>650</v>
      </c>
      <c r="G524" s="236" t="s">
        <v>188</v>
      </c>
      <c r="H524" s="237">
        <v>5.28</v>
      </c>
      <c r="I524" s="87"/>
      <c r="J524" s="238">
        <f>ROUND(I524*H524,2)</f>
        <v>0</v>
      </c>
      <c r="K524" s="235" t="s">
        <v>175</v>
      </c>
      <c r="L524" s="146"/>
      <c r="M524" s="239" t="s">
        <v>5</v>
      </c>
      <c r="N524" s="240" t="s">
        <v>42</v>
      </c>
      <c r="O524" s="147"/>
      <c r="P524" s="241">
        <f>O524*H524</f>
        <v>0</v>
      </c>
      <c r="Q524" s="241">
        <v>0</v>
      </c>
      <c r="R524" s="241">
        <f>Q524*H524</f>
        <v>0</v>
      </c>
      <c r="S524" s="241">
        <v>0</v>
      </c>
      <c r="T524" s="242">
        <f>S524*H524</f>
        <v>0</v>
      </c>
      <c r="AR524" s="133" t="s">
        <v>176</v>
      </c>
      <c r="AT524" s="133" t="s">
        <v>171</v>
      </c>
      <c r="AU524" s="133" t="s">
        <v>81</v>
      </c>
      <c r="AY524" s="133" t="s">
        <v>169</v>
      </c>
      <c r="BE524" s="243">
        <f>IF(N524="základní",J524,0)</f>
        <v>0</v>
      </c>
      <c r="BF524" s="243">
        <f>IF(N524="snížená",J524,0)</f>
        <v>0</v>
      </c>
      <c r="BG524" s="243">
        <f>IF(N524="zákl. přenesená",J524,0)</f>
        <v>0</v>
      </c>
      <c r="BH524" s="243">
        <f>IF(N524="sníž. přenesená",J524,0)</f>
        <v>0</v>
      </c>
      <c r="BI524" s="243">
        <f>IF(N524="nulová",J524,0)</f>
        <v>0</v>
      </c>
      <c r="BJ524" s="133" t="s">
        <v>79</v>
      </c>
      <c r="BK524" s="243">
        <f>ROUND(I524*H524,2)</f>
        <v>0</v>
      </c>
      <c r="BL524" s="133" t="s">
        <v>176</v>
      </c>
      <c r="BM524" s="133" t="s">
        <v>651</v>
      </c>
    </row>
    <row r="525" spans="2:65" s="145" customFormat="1" ht="67.5">
      <c r="B525" s="146"/>
      <c r="D525" s="246" t="s">
        <v>207</v>
      </c>
      <c r="F525" s="268" t="s">
        <v>647</v>
      </c>
      <c r="L525" s="146"/>
      <c r="M525" s="269"/>
      <c r="N525" s="147"/>
      <c r="O525" s="147"/>
      <c r="P525" s="147"/>
      <c r="Q525" s="147"/>
      <c r="R525" s="147"/>
      <c r="S525" s="147"/>
      <c r="T525" s="270"/>
      <c r="AT525" s="133" t="s">
        <v>207</v>
      </c>
      <c r="AU525" s="133" t="s">
        <v>81</v>
      </c>
    </row>
    <row r="526" spans="2:65" s="145" customFormat="1" ht="25.5" customHeight="1">
      <c r="B526" s="146"/>
      <c r="C526" s="233" t="s">
        <v>652</v>
      </c>
      <c r="D526" s="233" t="s">
        <v>171</v>
      </c>
      <c r="E526" s="234" t="s">
        <v>653</v>
      </c>
      <c r="F526" s="235" t="s">
        <v>654</v>
      </c>
      <c r="G526" s="236" t="s">
        <v>316</v>
      </c>
      <c r="H526" s="237">
        <v>0.158</v>
      </c>
      <c r="I526" s="87"/>
      <c r="J526" s="238">
        <f>ROUND(I526*H526,2)</f>
        <v>0</v>
      </c>
      <c r="K526" s="235" t="s">
        <v>175</v>
      </c>
      <c r="L526" s="146"/>
      <c r="M526" s="239" t="s">
        <v>5</v>
      </c>
      <c r="N526" s="240" t="s">
        <v>42</v>
      </c>
      <c r="O526" s="147"/>
      <c r="P526" s="241">
        <f>O526*H526</f>
        <v>0</v>
      </c>
      <c r="Q526" s="241">
        <v>1.0519700000000001</v>
      </c>
      <c r="R526" s="241">
        <f>Q526*H526</f>
        <v>0.16621126</v>
      </c>
      <c r="S526" s="241">
        <v>0</v>
      </c>
      <c r="T526" s="242">
        <f>S526*H526</f>
        <v>0</v>
      </c>
      <c r="AR526" s="133" t="s">
        <v>176</v>
      </c>
      <c r="AT526" s="133" t="s">
        <v>171</v>
      </c>
      <c r="AU526" s="133" t="s">
        <v>81</v>
      </c>
      <c r="AY526" s="133" t="s">
        <v>169</v>
      </c>
      <c r="BE526" s="243">
        <f>IF(N526="základní",J526,0)</f>
        <v>0</v>
      </c>
      <c r="BF526" s="243">
        <f>IF(N526="snížená",J526,0)</f>
        <v>0</v>
      </c>
      <c r="BG526" s="243">
        <f>IF(N526="zákl. přenesená",J526,0)</f>
        <v>0</v>
      </c>
      <c r="BH526" s="243">
        <f>IF(N526="sníž. přenesená",J526,0)</f>
        <v>0</v>
      </c>
      <c r="BI526" s="243">
        <f>IF(N526="nulová",J526,0)</f>
        <v>0</v>
      </c>
      <c r="BJ526" s="133" t="s">
        <v>79</v>
      </c>
      <c r="BK526" s="243">
        <f>ROUND(I526*H526,2)</f>
        <v>0</v>
      </c>
      <c r="BL526" s="133" t="s">
        <v>176</v>
      </c>
      <c r="BM526" s="133" t="s">
        <v>655</v>
      </c>
    </row>
    <row r="527" spans="2:65" s="253" customFormat="1">
      <c r="B527" s="252"/>
      <c r="D527" s="246" t="s">
        <v>178</v>
      </c>
      <c r="E527" s="254" t="s">
        <v>5</v>
      </c>
      <c r="F527" s="255" t="s">
        <v>656</v>
      </c>
      <c r="H527" s="256">
        <v>0.158</v>
      </c>
      <c r="L527" s="252"/>
      <c r="M527" s="257"/>
      <c r="N527" s="258"/>
      <c r="O527" s="258"/>
      <c r="P527" s="258"/>
      <c r="Q527" s="258"/>
      <c r="R527" s="258"/>
      <c r="S527" s="258"/>
      <c r="T527" s="259"/>
      <c r="AT527" s="254" t="s">
        <v>178</v>
      </c>
      <c r="AU527" s="254" t="s">
        <v>81</v>
      </c>
      <c r="AV527" s="253" t="s">
        <v>81</v>
      </c>
      <c r="AW527" s="253" t="s">
        <v>35</v>
      </c>
      <c r="AX527" s="253" t="s">
        <v>71</v>
      </c>
      <c r="AY527" s="254" t="s">
        <v>169</v>
      </c>
    </row>
    <row r="528" spans="2:65" s="261" customFormat="1">
      <c r="B528" s="260"/>
      <c r="D528" s="246" t="s">
        <v>178</v>
      </c>
      <c r="E528" s="262" t="s">
        <v>5</v>
      </c>
      <c r="F528" s="263" t="s">
        <v>181</v>
      </c>
      <c r="H528" s="264">
        <v>0.158</v>
      </c>
      <c r="L528" s="260"/>
      <c r="M528" s="265"/>
      <c r="N528" s="266"/>
      <c r="O528" s="266"/>
      <c r="P528" s="266"/>
      <c r="Q528" s="266"/>
      <c r="R528" s="266"/>
      <c r="S528" s="266"/>
      <c r="T528" s="267"/>
      <c r="AT528" s="262" t="s">
        <v>178</v>
      </c>
      <c r="AU528" s="262" t="s">
        <v>81</v>
      </c>
      <c r="AV528" s="261" t="s">
        <v>176</v>
      </c>
      <c r="AW528" s="261" t="s">
        <v>35</v>
      </c>
      <c r="AX528" s="261" t="s">
        <v>79</v>
      </c>
      <c r="AY528" s="262" t="s">
        <v>169</v>
      </c>
    </row>
    <row r="529" spans="2:65" s="145" customFormat="1" ht="16.5" customHeight="1">
      <c r="B529" s="146"/>
      <c r="C529" s="233" t="s">
        <v>657</v>
      </c>
      <c r="D529" s="233" t="s">
        <v>171</v>
      </c>
      <c r="E529" s="234" t="s">
        <v>658</v>
      </c>
      <c r="F529" s="235" t="s">
        <v>659</v>
      </c>
      <c r="G529" s="236" t="s">
        <v>205</v>
      </c>
      <c r="H529" s="237">
        <v>73.872</v>
      </c>
      <c r="I529" s="87"/>
      <c r="J529" s="238">
        <f>ROUND(I529*H529,2)</f>
        <v>0</v>
      </c>
      <c r="K529" s="235" t="s">
        <v>175</v>
      </c>
      <c r="L529" s="146"/>
      <c r="M529" s="239" t="s">
        <v>5</v>
      </c>
      <c r="N529" s="240" t="s">
        <v>42</v>
      </c>
      <c r="O529" s="147"/>
      <c r="P529" s="241">
        <f>O529*H529</f>
        <v>0</v>
      </c>
      <c r="Q529" s="241">
        <v>2.4533</v>
      </c>
      <c r="R529" s="241">
        <f>Q529*H529</f>
        <v>181.23017759999999</v>
      </c>
      <c r="S529" s="241">
        <v>0</v>
      </c>
      <c r="T529" s="242">
        <f>S529*H529</f>
        <v>0</v>
      </c>
      <c r="AR529" s="133" t="s">
        <v>176</v>
      </c>
      <c r="AT529" s="133" t="s">
        <v>171</v>
      </c>
      <c r="AU529" s="133" t="s">
        <v>81</v>
      </c>
      <c r="AY529" s="133" t="s">
        <v>169</v>
      </c>
      <c r="BE529" s="243">
        <f>IF(N529="základní",J529,0)</f>
        <v>0</v>
      </c>
      <c r="BF529" s="243">
        <f>IF(N529="snížená",J529,0)</f>
        <v>0</v>
      </c>
      <c r="BG529" s="243">
        <f>IF(N529="zákl. přenesená",J529,0)</f>
        <v>0</v>
      </c>
      <c r="BH529" s="243">
        <f>IF(N529="sníž. přenesená",J529,0)</f>
        <v>0</v>
      </c>
      <c r="BI529" s="243">
        <f>IF(N529="nulová",J529,0)</f>
        <v>0</v>
      </c>
      <c r="BJ529" s="133" t="s">
        <v>79</v>
      </c>
      <c r="BK529" s="243">
        <f>ROUND(I529*H529,2)</f>
        <v>0</v>
      </c>
      <c r="BL529" s="133" t="s">
        <v>176</v>
      </c>
      <c r="BM529" s="133" t="s">
        <v>660</v>
      </c>
    </row>
    <row r="530" spans="2:65" s="245" customFormat="1">
      <c r="B530" s="244"/>
      <c r="D530" s="246" t="s">
        <v>178</v>
      </c>
      <c r="E530" s="247" t="s">
        <v>5</v>
      </c>
      <c r="F530" s="248" t="s">
        <v>661</v>
      </c>
      <c r="H530" s="247" t="s">
        <v>5</v>
      </c>
      <c r="L530" s="244"/>
      <c r="M530" s="249"/>
      <c r="N530" s="250"/>
      <c r="O530" s="250"/>
      <c r="P530" s="250"/>
      <c r="Q530" s="250"/>
      <c r="R530" s="250"/>
      <c r="S530" s="250"/>
      <c r="T530" s="251"/>
      <c r="AT530" s="247" t="s">
        <v>178</v>
      </c>
      <c r="AU530" s="247" t="s">
        <v>81</v>
      </c>
      <c r="AV530" s="245" t="s">
        <v>79</v>
      </c>
      <c r="AW530" s="245" t="s">
        <v>35</v>
      </c>
      <c r="AX530" s="245" t="s">
        <v>71</v>
      </c>
      <c r="AY530" s="247" t="s">
        <v>169</v>
      </c>
    </row>
    <row r="531" spans="2:65" s="253" customFormat="1">
      <c r="B531" s="252"/>
      <c r="D531" s="246" t="s">
        <v>178</v>
      </c>
      <c r="E531" s="254" t="s">
        <v>5</v>
      </c>
      <c r="F531" s="255" t="s">
        <v>662</v>
      </c>
      <c r="H531" s="256">
        <v>58.002000000000002</v>
      </c>
      <c r="L531" s="252"/>
      <c r="M531" s="257"/>
      <c r="N531" s="258"/>
      <c r="O531" s="258"/>
      <c r="P531" s="258"/>
      <c r="Q531" s="258"/>
      <c r="R531" s="258"/>
      <c r="S531" s="258"/>
      <c r="T531" s="259"/>
      <c r="AT531" s="254" t="s">
        <v>178</v>
      </c>
      <c r="AU531" s="254" t="s">
        <v>81</v>
      </c>
      <c r="AV531" s="253" t="s">
        <v>81</v>
      </c>
      <c r="AW531" s="253" t="s">
        <v>35</v>
      </c>
      <c r="AX531" s="253" t="s">
        <v>71</v>
      </c>
      <c r="AY531" s="254" t="s">
        <v>169</v>
      </c>
    </row>
    <row r="532" spans="2:65" s="245" customFormat="1">
      <c r="B532" s="244"/>
      <c r="D532" s="246" t="s">
        <v>178</v>
      </c>
      <c r="E532" s="247" t="s">
        <v>5</v>
      </c>
      <c r="F532" s="248" t="s">
        <v>336</v>
      </c>
      <c r="H532" s="247" t="s">
        <v>5</v>
      </c>
      <c r="L532" s="244"/>
      <c r="M532" s="249"/>
      <c r="N532" s="250"/>
      <c r="O532" s="250"/>
      <c r="P532" s="250"/>
      <c r="Q532" s="250"/>
      <c r="R532" s="250"/>
      <c r="S532" s="250"/>
      <c r="T532" s="251"/>
      <c r="AT532" s="247" t="s">
        <v>178</v>
      </c>
      <c r="AU532" s="247" t="s">
        <v>81</v>
      </c>
      <c r="AV532" s="245" t="s">
        <v>79</v>
      </c>
      <c r="AW532" s="245" t="s">
        <v>35</v>
      </c>
      <c r="AX532" s="245" t="s">
        <v>71</v>
      </c>
      <c r="AY532" s="247" t="s">
        <v>169</v>
      </c>
    </row>
    <row r="533" spans="2:65" s="253" customFormat="1">
      <c r="B533" s="252"/>
      <c r="D533" s="246" t="s">
        <v>178</v>
      </c>
      <c r="E533" s="254" t="s">
        <v>5</v>
      </c>
      <c r="F533" s="255" t="s">
        <v>663</v>
      </c>
      <c r="H533" s="256">
        <v>7.7190000000000003</v>
      </c>
      <c r="L533" s="252"/>
      <c r="M533" s="257"/>
      <c r="N533" s="258"/>
      <c r="O533" s="258"/>
      <c r="P533" s="258"/>
      <c r="Q533" s="258"/>
      <c r="R533" s="258"/>
      <c r="S533" s="258"/>
      <c r="T533" s="259"/>
      <c r="AT533" s="254" t="s">
        <v>178</v>
      </c>
      <c r="AU533" s="254" t="s">
        <v>81</v>
      </c>
      <c r="AV533" s="253" t="s">
        <v>81</v>
      </c>
      <c r="AW533" s="253" t="s">
        <v>35</v>
      </c>
      <c r="AX533" s="253" t="s">
        <v>71</v>
      </c>
      <c r="AY533" s="254" t="s">
        <v>169</v>
      </c>
    </row>
    <row r="534" spans="2:65" s="253" customFormat="1">
      <c r="B534" s="252"/>
      <c r="D534" s="246" t="s">
        <v>178</v>
      </c>
      <c r="E534" s="254" t="s">
        <v>5</v>
      </c>
      <c r="F534" s="255" t="s">
        <v>664</v>
      </c>
      <c r="H534" s="256">
        <v>2.1880000000000002</v>
      </c>
      <c r="L534" s="252"/>
      <c r="M534" s="257"/>
      <c r="N534" s="258"/>
      <c r="O534" s="258"/>
      <c r="P534" s="258"/>
      <c r="Q534" s="258"/>
      <c r="R534" s="258"/>
      <c r="S534" s="258"/>
      <c r="T534" s="259"/>
      <c r="AT534" s="254" t="s">
        <v>178</v>
      </c>
      <c r="AU534" s="254" t="s">
        <v>81</v>
      </c>
      <c r="AV534" s="253" t="s">
        <v>81</v>
      </c>
      <c r="AW534" s="253" t="s">
        <v>35</v>
      </c>
      <c r="AX534" s="253" t="s">
        <v>71</v>
      </c>
      <c r="AY534" s="254" t="s">
        <v>169</v>
      </c>
    </row>
    <row r="535" spans="2:65" s="253" customFormat="1">
      <c r="B535" s="252"/>
      <c r="D535" s="246" t="s">
        <v>178</v>
      </c>
      <c r="E535" s="254" t="s">
        <v>5</v>
      </c>
      <c r="F535" s="255" t="s">
        <v>665</v>
      </c>
      <c r="H535" s="256">
        <v>0.625</v>
      </c>
      <c r="L535" s="252"/>
      <c r="M535" s="257"/>
      <c r="N535" s="258"/>
      <c r="O535" s="258"/>
      <c r="P535" s="258"/>
      <c r="Q535" s="258"/>
      <c r="R535" s="258"/>
      <c r="S535" s="258"/>
      <c r="T535" s="259"/>
      <c r="AT535" s="254" t="s">
        <v>178</v>
      </c>
      <c r="AU535" s="254" t="s">
        <v>81</v>
      </c>
      <c r="AV535" s="253" t="s">
        <v>81</v>
      </c>
      <c r="AW535" s="253" t="s">
        <v>35</v>
      </c>
      <c r="AX535" s="253" t="s">
        <v>71</v>
      </c>
      <c r="AY535" s="254" t="s">
        <v>169</v>
      </c>
    </row>
    <row r="536" spans="2:65" s="253" customFormat="1">
      <c r="B536" s="252"/>
      <c r="D536" s="246" t="s">
        <v>178</v>
      </c>
      <c r="E536" s="254" t="s">
        <v>5</v>
      </c>
      <c r="F536" s="255" t="s">
        <v>666</v>
      </c>
      <c r="H536" s="256">
        <v>0.79400000000000004</v>
      </c>
      <c r="L536" s="252"/>
      <c r="M536" s="257"/>
      <c r="N536" s="258"/>
      <c r="O536" s="258"/>
      <c r="P536" s="258"/>
      <c r="Q536" s="258"/>
      <c r="R536" s="258"/>
      <c r="S536" s="258"/>
      <c r="T536" s="259"/>
      <c r="AT536" s="254" t="s">
        <v>178</v>
      </c>
      <c r="AU536" s="254" t="s">
        <v>81</v>
      </c>
      <c r="AV536" s="253" t="s">
        <v>81</v>
      </c>
      <c r="AW536" s="253" t="s">
        <v>35</v>
      </c>
      <c r="AX536" s="253" t="s">
        <v>71</v>
      </c>
      <c r="AY536" s="254" t="s">
        <v>169</v>
      </c>
    </row>
    <row r="537" spans="2:65" s="253" customFormat="1">
      <c r="B537" s="252"/>
      <c r="D537" s="246" t="s">
        <v>178</v>
      </c>
      <c r="E537" s="254" t="s">
        <v>5</v>
      </c>
      <c r="F537" s="255" t="s">
        <v>667</v>
      </c>
      <c r="H537" s="256">
        <v>2.3559999999999999</v>
      </c>
      <c r="L537" s="252"/>
      <c r="M537" s="257"/>
      <c r="N537" s="258"/>
      <c r="O537" s="258"/>
      <c r="P537" s="258"/>
      <c r="Q537" s="258"/>
      <c r="R537" s="258"/>
      <c r="S537" s="258"/>
      <c r="T537" s="259"/>
      <c r="AT537" s="254" t="s">
        <v>178</v>
      </c>
      <c r="AU537" s="254" t="s">
        <v>81</v>
      </c>
      <c r="AV537" s="253" t="s">
        <v>81</v>
      </c>
      <c r="AW537" s="253" t="s">
        <v>35</v>
      </c>
      <c r="AX537" s="253" t="s">
        <v>71</v>
      </c>
      <c r="AY537" s="254" t="s">
        <v>169</v>
      </c>
    </row>
    <row r="538" spans="2:65" s="253" customFormat="1">
      <c r="B538" s="252"/>
      <c r="D538" s="246" t="s">
        <v>178</v>
      </c>
      <c r="E538" s="254" t="s">
        <v>5</v>
      </c>
      <c r="F538" s="255" t="s">
        <v>664</v>
      </c>
      <c r="H538" s="256">
        <v>2.1880000000000002</v>
      </c>
      <c r="L538" s="252"/>
      <c r="M538" s="257"/>
      <c r="N538" s="258"/>
      <c r="O538" s="258"/>
      <c r="P538" s="258"/>
      <c r="Q538" s="258"/>
      <c r="R538" s="258"/>
      <c r="S538" s="258"/>
      <c r="T538" s="259"/>
      <c r="AT538" s="254" t="s">
        <v>178</v>
      </c>
      <c r="AU538" s="254" t="s">
        <v>81</v>
      </c>
      <c r="AV538" s="253" t="s">
        <v>81</v>
      </c>
      <c r="AW538" s="253" t="s">
        <v>35</v>
      </c>
      <c r="AX538" s="253" t="s">
        <v>71</v>
      </c>
      <c r="AY538" s="254" t="s">
        <v>169</v>
      </c>
    </row>
    <row r="539" spans="2:65" s="261" customFormat="1">
      <c r="B539" s="260"/>
      <c r="D539" s="246" t="s">
        <v>178</v>
      </c>
      <c r="E539" s="262" t="s">
        <v>5</v>
      </c>
      <c r="F539" s="263" t="s">
        <v>181</v>
      </c>
      <c r="H539" s="264">
        <v>73.872</v>
      </c>
      <c r="L539" s="260"/>
      <c r="M539" s="265"/>
      <c r="N539" s="266"/>
      <c r="O539" s="266"/>
      <c r="P539" s="266"/>
      <c r="Q539" s="266"/>
      <c r="R539" s="266"/>
      <c r="S539" s="266"/>
      <c r="T539" s="267"/>
      <c r="AT539" s="262" t="s">
        <v>178</v>
      </c>
      <c r="AU539" s="262" t="s">
        <v>81</v>
      </c>
      <c r="AV539" s="261" t="s">
        <v>176</v>
      </c>
      <c r="AW539" s="261" t="s">
        <v>35</v>
      </c>
      <c r="AX539" s="261" t="s">
        <v>79</v>
      </c>
      <c r="AY539" s="262" t="s">
        <v>169</v>
      </c>
    </row>
    <row r="540" spans="2:65" s="145" customFormat="1" ht="16.5" customHeight="1">
      <c r="B540" s="146"/>
      <c r="C540" s="233" t="s">
        <v>668</v>
      </c>
      <c r="D540" s="233" t="s">
        <v>171</v>
      </c>
      <c r="E540" s="234" t="s">
        <v>669</v>
      </c>
      <c r="F540" s="235" t="s">
        <v>670</v>
      </c>
      <c r="G540" s="236" t="s">
        <v>188</v>
      </c>
      <c r="H540" s="237">
        <v>544.22799999999995</v>
      </c>
      <c r="I540" s="87"/>
      <c r="J540" s="238">
        <f>ROUND(I540*H540,2)</f>
        <v>0</v>
      </c>
      <c r="K540" s="235" t="s">
        <v>175</v>
      </c>
      <c r="L540" s="146"/>
      <c r="M540" s="239" t="s">
        <v>5</v>
      </c>
      <c r="N540" s="240" t="s">
        <v>42</v>
      </c>
      <c r="O540" s="147"/>
      <c r="P540" s="241">
        <f>O540*H540</f>
        <v>0</v>
      </c>
      <c r="Q540" s="241">
        <v>2.7499999999999998E-3</v>
      </c>
      <c r="R540" s="241">
        <f>Q540*H540</f>
        <v>1.4966269999999997</v>
      </c>
      <c r="S540" s="241">
        <v>0</v>
      </c>
      <c r="T540" s="242">
        <f>S540*H540</f>
        <v>0</v>
      </c>
      <c r="AR540" s="133" t="s">
        <v>176</v>
      </c>
      <c r="AT540" s="133" t="s">
        <v>171</v>
      </c>
      <c r="AU540" s="133" t="s">
        <v>81</v>
      </c>
      <c r="AY540" s="133" t="s">
        <v>169</v>
      </c>
      <c r="BE540" s="243">
        <f>IF(N540="základní",J540,0)</f>
        <v>0</v>
      </c>
      <c r="BF540" s="243">
        <f>IF(N540="snížená",J540,0)</f>
        <v>0</v>
      </c>
      <c r="BG540" s="243">
        <f>IF(N540="zákl. přenesená",J540,0)</f>
        <v>0</v>
      </c>
      <c r="BH540" s="243">
        <f>IF(N540="sníž. přenesená",J540,0)</f>
        <v>0</v>
      </c>
      <c r="BI540" s="243">
        <f>IF(N540="nulová",J540,0)</f>
        <v>0</v>
      </c>
      <c r="BJ540" s="133" t="s">
        <v>79</v>
      </c>
      <c r="BK540" s="243">
        <f>ROUND(I540*H540,2)</f>
        <v>0</v>
      </c>
      <c r="BL540" s="133" t="s">
        <v>176</v>
      </c>
      <c r="BM540" s="133" t="s">
        <v>671</v>
      </c>
    </row>
    <row r="541" spans="2:65" s="145" customFormat="1" ht="108">
      <c r="B541" s="146"/>
      <c r="D541" s="246" t="s">
        <v>207</v>
      </c>
      <c r="F541" s="268" t="s">
        <v>672</v>
      </c>
      <c r="L541" s="146"/>
      <c r="M541" s="269"/>
      <c r="N541" s="147"/>
      <c r="O541" s="147"/>
      <c r="P541" s="147"/>
      <c r="Q541" s="147"/>
      <c r="R541" s="147"/>
      <c r="S541" s="147"/>
      <c r="T541" s="270"/>
      <c r="AT541" s="133" t="s">
        <v>207</v>
      </c>
      <c r="AU541" s="133" t="s">
        <v>81</v>
      </c>
    </row>
    <row r="542" spans="2:65" s="245" customFormat="1">
      <c r="B542" s="244"/>
      <c r="D542" s="246" t="s">
        <v>178</v>
      </c>
      <c r="E542" s="247" t="s">
        <v>5</v>
      </c>
      <c r="F542" s="248" t="s">
        <v>661</v>
      </c>
      <c r="H542" s="247" t="s">
        <v>5</v>
      </c>
      <c r="L542" s="244"/>
      <c r="M542" s="249"/>
      <c r="N542" s="250"/>
      <c r="O542" s="250"/>
      <c r="P542" s="250"/>
      <c r="Q542" s="250"/>
      <c r="R542" s="250"/>
      <c r="S542" s="250"/>
      <c r="T542" s="251"/>
      <c r="AT542" s="247" t="s">
        <v>178</v>
      </c>
      <c r="AU542" s="247" t="s">
        <v>81</v>
      </c>
      <c r="AV542" s="245" t="s">
        <v>79</v>
      </c>
      <c r="AW542" s="245" t="s">
        <v>35</v>
      </c>
      <c r="AX542" s="245" t="s">
        <v>71</v>
      </c>
      <c r="AY542" s="247" t="s">
        <v>169</v>
      </c>
    </row>
    <row r="543" spans="2:65" s="253" customFormat="1">
      <c r="B543" s="252"/>
      <c r="D543" s="246" t="s">
        <v>178</v>
      </c>
      <c r="E543" s="254" t="s">
        <v>5</v>
      </c>
      <c r="F543" s="255" t="s">
        <v>673</v>
      </c>
      <c r="H543" s="256">
        <v>417.27800000000002</v>
      </c>
      <c r="L543" s="252"/>
      <c r="M543" s="257"/>
      <c r="N543" s="258"/>
      <c r="O543" s="258"/>
      <c r="P543" s="258"/>
      <c r="Q543" s="258"/>
      <c r="R543" s="258"/>
      <c r="S543" s="258"/>
      <c r="T543" s="259"/>
      <c r="AT543" s="254" t="s">
        <v>178</v>
      </c>
      <c r="AU543" s="254" t="s">
        <v>81</v>
      </c>
      <c r="AV543" s="253" t="s">
        <v>81</v>
      </c>
      <c r="AW543" s="253" t="s">
        <v>35</v>
      </c>
      <c r="AX543" s="253" t="s">
        <v>71</v>
      </c>
      <c r="AY543" s="254" t="s">
        <v>169</v>
      </c>
    </row>
    <row r="544" spans="2:65" s="245" customFormat="1">
      <c r="B544" s="244"/>
      <c r="D544" s="246" t="s">
        <v>178</v>
      </c>
      <c r="E544" s="247" t="s">
        <v>5</v>
      </c>
      <c r="F544" s="248" t="s">
        <v>336</v>
      </c>
      <c r="H544" s="247" t="s">
        <v>5</v>
      </c>
      <c r="L544" s="244"/>
      <c r="M544" s="249"/>
      <c r="N544" s="250"/>
      <c r="O544" s="250"/>
      <c r="P544" s="250"/>
      <c r="Q544" s="250"/>
      <c r="R544" s="250"/>
      <c r="S544" s="250"/>
      <c r="T544" s="251"/>
      <c r="AT544" s="247" t="s">
        <v>178</v>
      </c>
      <c r="AU544" s="247" t="s">
        <v>81</v>
      </c>
      <c r="AV544" s="245" t="s">
        <v>79</v>
      </c>
      <c r="AW544" s="245" t="s">
        <v>35</v>
      </c>
      <c r="AX544" s="245" t="s">
        <v>71</v>
      </c>
      <c r="AY544" s="247" t="s">
        <v>169</v>
      </c>
    </row>
    <row r="545" spans="2:65" s="253" customFormat="1">
      <c r="B545" s="252"/>
      <c r="D545" s="246" t="s">
        <v>178</v>
      </c>
      <c r="E545" s="254" t="s">
        <v>5</v>
      </c>
      <c r="F545" s="255" t="s">
        <v>674</v>
      </c>
      <c r="H545" s="256">
        <v>61.75</v>
      </c>
      <c r="L545" s="252"/>
      <c r="M545" s="257"/>
      <c r="N545" s="258"/>
      <c r="O545" s="258"/>
      <c r="P545" s="258"/>
      <c r="Q545" s="258"/>
      <c r="R545" s="258"/>
      <c r="S545" s="258"/>
      <c r="T545" s="259"/>
      <c r="AT545" s="254" t="s">
        <v>178</v>
      </c>
      <c r="AU545" s="254" t="s">
        <v>81</v>
      </c>
      <c r="AV545" s="253" t="s">
        <v>81</v>
      </c>
      <c r="AW545" s="253" t="s">
        <v>35</v>
      </c>
      <c r="AX545" s="253" t="s">
        <v>71</v>
      </c>
      <c r="AY545" s="254" t="s">
        <v>169</v>
      </c>
    </row>
    <row r="546" spans="2:65" s="253" customFormat="1">
      <c r="B546" s="252"/>
      <c r="D546" s="246" t="s">
        <v>178</v>
      </c>
      <c r="E546" s="254" t="s">
        <v>5</v>
      </c>
      <c r="F546" s="255" t="s">
        <v>675</v>
      </c>
      <c r="H546" s="256">
        <v>17.5</v>
      </c>
      <c r="L546" s="252"/>
      <c r="M546" s="257"/>
      <c r="N546" s="258"/>
      <c r="O546" s="258"/>
      <c r="P546" s="258"/>
      <c r="Q546" s="258"/>
      <c r="R546" s="258"/>
      <c r="S546" s="258"/>
      <c r="T546" s="259"/>
      <c r="AT546" s="254" t="s">
        <v>178</v>
      </c>
      <c r="AU546" s="254" t="s">
        <v>81</v>
      </c>
      <c r="AV546" s="253" t="s">
        <v>81</v>
      </c>
      <c r="AW546" s="253" t="s">
        <v>35</v>
      </c>
      <c r="AX546" s="253" t="s">
        <v>71</v>
      </c>
      <c r="AY546" s="254" t="s">
        <v>169</v>
      </c>
    </row>
    <row r="547" spans="2:65" s="253" customFormat="1">
      <c r="B547" s="252"/>
      <c r="D547" s="246" t="s">
        <v>178</v>
      </c>
      <c r="E547" s="254" t="s">
        <v>5</v>
      </c>
      <c r="F547" s="255" t="s">
        <v>676</v>
      </c>
      <c r="H547" s="256">
        <v>5</v>
      </c>
      <c r="L547" s="252"/>
      <c r="M547" s="257"/>
      <c r="N547" s="258"/>
      <c r="O547" s="258"/>
      <c r="P547" s="258"/>
      <c r="Q547" s="258"/>
      <c r="R547" s="258"/>
      <c r="S547" s="258"/>
      <c r="T547" s="259"/>
      <c r="AT547" s="254" t="s">
        <v>178</v>
      </c>
      <c r="AU547" s="254" t="s">
        <v>81</v>
      </c>
      <c r="AV547" s="253" t="s">
        <v>81</v>
      </c>
      <c r="AW547" s="253" t="s">
        <v>35</v>
      </c>
      <c r="AX547" s="253" t="s">
        <v>71</v>
      </c>
      <c r="AY547" s="254" t="s">
        <v>169</v>
      </c>
    </row>
    <row r="548" spans="2:65" s="253" customFormat="1">
      <c r="B548" s="252"/>
      <c r="D548" s="246" t="s">
        <v>178</v>
      </c>
      <c r="E548" s="254" t="s">
        <v>5</v>
      </c>
      <c r="F548" s="255" t="s">
        <v>677</v>
      </c>
      <c r="H548" s="256">
        <v>6.35</v>
      </c>
      <c r="L548" s="252"/>
      <c r="M548" s="257"/>
      <c r="N548" s="258"/>
      <c r="O548" s="258"/>
      <c r="P548" s="258"/>
      <c r="Q548" s="258"/>
      <c r="R548" s="258"/>
      <c r="S548" s="258"/>
      <c r="T548" s="259"/>
      <c r="AT548" s="254" t="s">
        <v>178</v>
      </c>
      <c r="AU548" s="254" t="s">
        <v>81</v>
      </c>
      <c r="AV548" s="253" t="s">
        <v>81</v>
      </c>
      <c r="AW548" s="253" t="s">
        <v>35</v>
      </c>
      <c r="AX548" s="253" t="s">
        <v>71</v>
      </c>
      <c r="AY548" s="254" t="s">
        <v>169</v>
      </c>
    </row>
    <row r="549" spans="2:65" s="253" customFormat="1">
      <c r="B549" s="252"/>
      <c r="D549" s="246" t="s">
        <v>178</v>
      </c>
      <c r="E549" s="254" t="s">
        <v>5</v>
      </c>
      <c r="F549" s="255" t="s">
        <v>678</v>
      </c>
      <c r="H549" s="256">
        <v>18.850000000000001</v>
      </c>
      <c r="L549" s="252"/>
      <c r="M549" s="257"/>
      <c r="N549" s="258"/>
      <c r="O549" s="258"/>
      <c r="P549" s="258"/>
      <c r="Q549" s="258"/>
      <c r="R549" s="258"/>
      <c r="S549" s="258"/>
      <c r="T549" s="259"/>
      <c r="AT549" s="254" t="s">
        <v>178</v>
      </c>
      <c r="AU549" s="254" t="s">
        <v>81</v>
      </c>
      <c r="AV549" s="253" t="s">
        <v>81</v>
      </c>
      <c r="AW549" s="253" t="s">
        <v>35</v>
      </c>
      <c r="AX549" s="253" t="s">
        <v>71</v>
      </c>
      <c r="AY549" s="254" t="s">
        <v>169</v>
      </c>
    </row>
    <row r="550" spans="2:65" s="253" customFormat="1">
      <c r="B550" s="252"/>
      <c r="D550" s="246" t="s">
        <v>178</v>
      </c>
      <c r="E550" s="254" t="s">
        <v>5</v>
      </c>
      <c r="F550" s="255" t="s">
        <v>675</v>
      </c>
      <c r="H550" s="256">
        <v>17.5</v>
      </c>
      <c r="L550" s="252"/>
      <c r="M550" s="257"/>
      <c r="N550" s="258"/>
      <c r="O550" s="258"/>
      <c r="P550" s="258"/>
      <c r="Q550" s="258"/>
      <c r="R550" s="258"/>
      <c r="S550" s="258"/>
      <c r="T550" s="259"/>
      <c r="AT550" s="254" t="s">
        <v>178</v>
      </c>
      <c r="AU550" s="254" t="s">
        <v>81</v>
      </c>
      <c r="AV550" s="253" t="s">
        <v>81</v>
      </c>
      <c r="AW550" s="253" t="s">
        <v>35</v>
      </c>
      <c r="AX550" s="253" t="s">
        <v>71</v>
      </c>
      <c r="AY550" s="254" t="s">
        <v>169</v>
      </c>
    </row>
    <row r="551" spans="2:65" s="261" customFormat="1">
      <c r="B551" s="260"/>
      <c r="D551" s="246" t="s">
        <v>178</v>
      </c>
      <c r="E551" s="262" t="s">
        <v>5</v>
      </c>
      <c r="F551" s="263" t="s">
        <v>181</v>
      </c>
      <c r="H551" s="264">
        <v>544.22799999999995</v>
      </c>
      <c r="L551" s="260"/>
      <c r="M551" s="265"/>
      <c r="N551" s="266"/>
      <c r="O551" s="266"/>
      <c r="P551" s="266"/>
      <c r="Q551" s="266"/>
      <c r="R551" s="266"/>
      <c r="S551" s="266"/>
      <c r="T551" s="267"/>
      <c r="AT551" s="262" t="s">
        <v>178</v>
      </c>
      <c r="AU551" s="262" t="s">
        <v>81</v>
      </c>
      <c r="AV551" s="261" t="s">
        <v>176</v>
      </c>
      <c r="AW551" s="261" t="s">
        <v>35</v>
      </c>
      <c r="AX551" s="261" t="s">
        <v>79</v>
      </c>
      <c r="AY551" s="262" t="s">
        <v>169</v>
      </c>
    </row>
    <row r="552" spans="2:65" s="145" customFormat="1" ht="25.5" customHeight="1">
      <c r="B552" s="146"/>
      <c r="C552" s="233" t="s">
        <v>679</v>
      </c>
      <c r="D552" s="233" t="s">
        <v>171</v>
      </c>
      <c r="E552" s="234" t="s">
        <v>680</v>
      </c>
      <c r="F552" s="235" t="s">
        <v>681</v>
      </c>
      <c r="G552" s="236" t="s">
        <v>188</v>
      </c>
      <c r="H552" s="237">
        <v>544.22799999999995</v>
      </c>
      <c r="I552" s="87"/>
      <c r="J552" s="238">
        <f>ROUND(I552*H552,2)</f>
        <v>0</v>
      </c>
      <c r="K552" s="235" t="s">
        <v>175</v>
      </c>
      <c r="L552" s="146"/>
      <c r="M552" s="239" t="s">
        <v>5</v>
      </c>
      <c r="N552" s="240" t="s">
        <v>42</v>
      </c>
      <c r="O552" s="147"/>
      <c r="P552" s="241">
        <f>O552*H552</f>
        <v>0</v>
      </c>
      <c r="Q552" s="241">
        <v>0</v>
      </c>
      <c r="R552" s="241">
        <f>Q552*H552</f>
        <v>0</v>
      </c>
      <c r="S552" s="241">
        <v>0</v>
      </c>
      <c r="T552" s="242">
        <f>S552*H552</f>
        <v>0</v>
      </c>
      <c r="AR552" s="133" t="s">
        <v>176</v>
      </c>
      <c r="AT552" s="133" t="s">
        <v>171</v>
      </c>
      <c r="AU552" s="133" t="s">
        <v>81</v>
      </c>
      <c r="AY552" s="133" t="s">
        <v>169</v>
      </c>
      <c r="BE552" s="243">
        <f>IF(N552="základní",J552,0)</f>
        <v>0</v>
      </c>
      <c r="BF552" s="243">
        <f>IF(N552="snížená",J552,0)</f>
        <v>0</v>
      </c>
      <c r="BG552" s="243">
        <f>IF(N552="zákl. přenesená",J552,0)</f>
        <v>0</v>
      </c>
      <c r="BH552" s="243">
        <f>IF(N552="sníž. přenesená",J552,0)</f>
        <v>0</v>
      </c>
      <c r="BI552" s="243">
        <f>IF(N552="nulová",J552,0)</f>
        <v>0</v>
      </c>
      <c r="BJ552" s="133" t="s">
        <v>79</v>
      </c>
      <c r="BK552" s="243">
        <f>ROUND(I552*H552,2)</f>
        <v>0</v>
      </c>
      <c r="BL552" s="133" t="s">
        <v>176</v>
      </c>
      <c r="BM552" s="133" t="s">
        <v>682</v>
      </c>
    </row>
    <row r="553" spans="2:65" s="145" customFormat="1" ht="108">
      <c r="B553" s="146"/>
      <c r="D553" s="246" t="s">
        <v>207</v>
      </c>
      <c r="F553" s="268" t="s">
        <v>672</v>
      </c>
      <c r="L553" s="146"/>
      <c r="M553" s="269"/>
      <c r="N553" s="147"/>
      <c r="O553" s="147"/>
      <c r="P553" s="147"/>
      <c r="Q553" s="147"/>
      <c r="R553" s="147"/>
      <c r="S553" s="147"/>
      <c r="T553" s="270"/>
      <c r="AT553" s="133" t="s">
        <v>207</v>
      </c>
      <c r="AU553" s="133" t="s">
        <v>81</v>
      </c>
    </row>
    <row r="554" spans="2:65" s="145" customFormat="1" ht="25.5" customHeight="1">
      <c r="B554" s="146"/>
      <c r="C554" s="233" t="s">
        <v>683</v>
      </c>
      <c r="D554" s="233" t="s">
        <v>171</v>
      </c>
      <c r="E554" s="234" t="s">
        <v>684</v>
      </c>
      <c r="F554" s="235" t="s">
        <v>685</v>
      </c>
      <c r="G554" s="236" t="s">
        <v>316</v>
      </c>
      <c r="H554" s="237">
        <v>7.83</v>
      </c>
      <c r="I554" s="87"/>
      <c r="J554" s="238">
        <f>ROUND(I554*H554,2)</f>
        <v>0</v>
      </c>
      <c r="K554" s="235" t="s">
        <v>175</v>
      </c>
      <c r="L554" s="146"/>
      <c r="M554" s="239" t="s">
        <v>5</v>
      </c>
      <c r="N554" s="240" t="s">
        <v>42</v>
      </c>
      <c r="O554" s="147"/>
      <c r="P554" s="241">
        <f>O554*H554</f>
        <v>0</v>
      </c>
      <c r="Q554" s="241">
        <v>1.0461400000000001</v>
      </c>
      <c r="R554" s="241">
        <f>Q554*H554</f>
        <v>8.1912762000000008</v>
      </c>
      <c r="S554" s="241">
        <v>0</v>
      </c>
      <c r="T554" s="242">
        <f>S554*H554</f>
        <v>0</v>
      </c>
      <c r="AR554" s="133" t="s">
        <v>176</v>
      </c>
      <c r="AT554" s="133" t="s">
        <v>171</v>
      </c>
      <c r="AU554" s="133" t="s">
        <v>81</v>
      </c>
      <c r="AY554" s="133" t="s">
        <v>169</v>
      </c>
      <c r="BE554" s="243">
        <f>IF(N554="základní",J554,0)</f>
        <v>0</v>
      </c>
      <c r="BF554" s="243">
        <f>IF(N554="snížená",J554,0)</f>
        <v>0</v>
      </c>
      <c r="BG554" s="243">
        <f>IF(N554="zákl. přenesená",J554,0)</f>
        <v>0</v>
      </c>
      <c r="BH554" s="243">
        <f>IF(N554="sníž. přenesená",J554,0)</f>
        <v>0</v>
      </c>
      <c r="BI554" s="243">
        <f>IF(N554="nulová",J554,0)</f>
        <v>0</v>
      </c>
      <c r="BJ554" s="133" t="s">
        <v>79</v>
      </c>
      <c r="BK554" s="243">
        <f>ROUND(I554*H554,2)</f>
        <v>0</v>
      </c>
      <c r="BL554" s="133" t="s">
        <v>176</v>
      </c>
      <c r="BM554" s="133" t="s">
        <v>686</v>
      </c>
    </row>
    <row r="555" spans="2:65" s="253" customFormat="1">
      <c r="B555" s="252"/>
      <c r="D555" s="246" t="s">
        <v>178</v>
      </c>
      <c r="E555" s="254" t="s">
        <v>5</v>
      </c>
      <c r="F555" s="255" t="s">
        <v>687</v>
      </c>
      <c r="H555" s="256">
        <v>7.83</v>
      </c>
      <c r="L555" s="252"/>
      <c r="M555" s="257"/>
      <c r="N555" s="258"/>
      <c r="O555" s="258"/>
      <c r="P555" s="258"/>
      <c r="Q555" s="258"/>
      <c r="R555" s="258"/>
      <c r="S555" s="258"/>
      <c r="T555" s="259"/>
      <c r="AT555" s="254" t="s">
        <v>178</v>
      </c>
      <c r="AU555" s="254" t="s">
        <v>81</v>
      </c>
      <c r="AV555" s="253" t="s">
        <v>81</v>
      </c>
      <c r="AW555" s="253" t="s">
        <v>35</v>
      </c>
      <c r="AX555" s="253" t="s">
        <v>71</v>
      </c>
      <c r="AY555" s="254" t="s">
        <v>169</v>
      </c>
    </row>
    <row r="556" spans="2:65" s="261" customFormat="1">
      <c r="B556" s="260"/>
      <c r="D556" s="246" t="s">
        <v>178</v>
      </c>
      <c r="E556" s="262" t="s">
        <v>5</v>
      </c>
      <c r="F556" s="263" t="s">
        <v>181</v>
      </c>
      <c r="H556" s="264">
        <v>7.83</v>
      </c>
      <c r="L556" s="260"/>
      <c r="M556" s="265"/>
      <c r="N556" s="266"/>
      <c r="O556" s="266"/>
      <c r="P556" s="266"/>
      <c r="Q556" s="266"/>
      <c r="R556" s="266"/>
      <c r="S556" s="266"/>
      <c r="T556" s="267"/>
      <c r="AT556" s="262" t="s">
        <v>178</v>
      </c>
      <c r="AU556" s="262" t="s">
        <v>81</v>
      </c>
      <c r="AV556" s="261" t="s">
        <v>176</v>
      </c>
      <c r="AW556" s="261" t="s">
        <v>35</v>
      </c>
      <c r="AX556" s="261" t="s">
        <v>79</v>
      </c>
      <c r="AY556" s="262" t="s">
        <v>169</v>
      </c>
    </row>
    <row r="557" spans="2:65" s="145" customFormat="1" ht="25.5" customHeight="1">
      <c r="B557" s="146"/>
      <c r="C557" s="233" t="s">
        <v>688</v>
      </c>
      <c r="D557" s="233" t="s">
        <v>171</v>
      </c>
      <c r="E557" s="234" t="s">
        <v>689</v>
      </c>
      <c r="F557" s="235" t="s">
        <v>690</v>
      </c>
      <c r="G557" s="236" t="s">
        <v>174</v>
      </c>
      <c r="H557" s="237">
        <v>13</v>
      </c>
      <c r="I557" s="87"/>
      <c r="J557" s="238">
        <f>ROUND(I557*H557,2)</f>
        <v>0</v>
      </c>
      <c r="K557" s="235" t="s">
        <v>5</v>
      </c>
      <c r="L557" s="146"/>
      <c r="M557" s="239" t="s">
        <v>5</v>
      </c>
      <c r="N557" s="240" t="s">
        <v>42</v>
      </c>
      <c r="O557" s="147"/>
      <c r="P557" s="241">
        <f>O557*H557</f>
        <v>0</v>
      </c>
      <c r="Q557" s="241">
        <v>2.12E-2</v>
      </c>
      <c r="R557" s="241">
        <f>Q557*H557</f>
        <v>0.27560000000000001</v>
      </c>
      <c r="S557" s="241">
        <v>0</v>
      </c>
      <c r="T557" s="242">
        <f>S557*H557</f>
        <v>0</v>
      </c>
      <c r="AR557" s="133" t="s">
        <v>176</v>
      </c>
      <c r="AT557" s="133" t="s">
        <v>171</v>
      </c>
      <c r="AU557" s="133" t="s">
        <v>81</v>
      </c>
      <c r="AY557" s="133" t="s">
        <v>169</v>
      </c>
      <c r="BE557" s="243">
        <f>IF(N557="základní",J557,0)</f>
        <v>0</v>
      </c>
      <c r="BF557" s="243">
        <f>IF(N557="snížená",J557,0)</f>
        <v>0</v>
      </c>
      <c r="BG557" s="243">
        <f>IF(N557="zákl. přenesená",J557,0)</f>
        <v>0</v>
      </c>
      <c r="BH557" s="243">
        <f>IF(N557="sníž. přenesená",J557,0)</f>
        <v>0</v>
      </c>
      <c r="BI557" s="243">
        <f>IF(N557="nulová",J557,0)</f>
        <v>0</v>
      </c>
      <c r="BJ557" s="133" t="s">
        <v>79</v>
      </c>
      <c r="BK557" s="243">
        <f>ROUND(I557*H557,2)</f>
        <v>0</v>
      </c>
      <c r="BL557" s="133" t="s">
        <v>176</v>
      </c>
      <c r="BM557" s="133" t="s">
        <v>691</v>
      </c>
    </row>
    <row r="558" spans="2:65" s="221" customFormat="1" ht="29.85" customHeight="1">
      <c r="B558" s="220"/>
      <c r="D558" s="222" t="s">
        <v>70</v>
      </c>
      <c r="E558" s="231" t="s">
        <v>176</v>
      </c>
      <c r="F558" s="231" t="s">
        <v>692</v>
      </c>
      <c r="J558" s="232">
        <f>BK558</f>
        <v>0</v>
      </c>
      <c r="L558" s="220"/>
      <c r="M558" s="225"/>
      <c r="N558" s="226"/>
      <c r="O558" s="226"/>
      <c r="P558" s="227">
        <f>SUM(P559:P607)</f>
        <v>0</v>
      </c>
      <c r="Q558" s="226"/>
      <c r="R558" s="227">
        <f>SUM(R559:R607)</f>
        <v>414.70910542999997</v>
      </c>
      <c r="S558" s="226"/>
      <c r="T558" s="228">
        <f>SUM(T559:T607)</f>
        <v>0</v>
      </c>
      <c r="AR558" s="222" t="s">
        <v>79</v>
      </c>
      <c r="AT558" s="229" t="s">
        <v>70</v>
      </c>
      <c r="AU558" s="229" t="s">
        <v>79</v>
      </c>
      <c r="AY558" s="222" t="s">
        <v>169</v>
      </c>
      <c r="BK558" s="230">
        <f>SUM(BK559:BK607)</f>
        <v>0</v>
      </c>
    </row>
    <row r="559" spans="2:65" s="145" customFormat="1" ht="38.25" customHeight="1">
      <c r="B559" s="146"/>
      <c r="C559" s="233" t="s">
        <v>693</v>
      </c>
      <c r="D559" s="233" t="s">
        <v>171</v>
      </c>
      <c r="E559" s="234" t="s">
        <v>694</v>
      </c>
      <c r="F559" s="235" t="s">
        <v>695</v>
      </c>
      <c r="G559" s="236" t="s">
        <v>205</v>
      </c>
      <c r="H559" s="237">
        <v>133.58699999999999</v>
      </c>
      <c r="I559" s="87"/>
      <c r="J559" s="238">
        <f>ROUND(I559*H559,2)</f>
        <v>0</v>
      </c>
      <c r="K559" s="235" t="s">
        <v>175</v>
      </c>
      <c r="L559" s="146"/>
      <c r="M559" s="239" t="s">
        <v>5</v>
      </c>
      <c r="N559" s="240" t="s">
        <v>42</v>
      </c>
      <c r="O559" s="147"/>
      <c r="P559" s="241">
        <f>O559*H559</f>
        <v>0</v>
      </c>
      <c r="Q559" s="241">
        <v>2.45343</v>
      </c>
      <c r="R559" s="241">
        <f>Q559*H559</f>
        <v>327.74635340999998</v>
      </c>
      <c r="S559" s="241">
        <v>0</v>
      </c>
      <c r="T559" s="242">
        <f>S559*H559</f>
        <v>0</v>
      </c>
      <c r="AR559" s="133" t="s">
        <v>176</v>
      </c>
      <c r="AT559" s="133" t="s">
        <v>171</v>
      </c>
      <c r="AU559" s="133" t="s">
        <v>81</v>
      </c>
      <c r="AY559" s="133" t="s">
        <v>169</v>
      </c>
      <c r="BE559" s="243">
        <f>IF(N559="základní",J559,0)</f>
        <v>0</v>
      </c>
      <c r="BF559" s="243">
        <f>IF(N559="snížená",J559,0)</f>
        <v>0</v>
      </c>
      <c r="BG559" s="243">
        <f>IF(N559="zákl. přenesená",J559,0)</f>
        <v>0</v>
      </c>
      <c r="BH559" s="243">
        <f>IF(N559="sníž. přenesená",J559,0)</f>
        <v>0</v>
      </c>
      <c r="BI559" s="243">
        <f>IF(N559="nulová",J559,0)</f>
        <v>0</v>
      </c>
      <c r="BJ559" s="133" t="s">
        <v>79</v>
      </c>
      <c r="BK559" s="243">
        <f>ROUND(I559*H559,2)</f>
        <v>0</v>
      </c>
      <c r="BL559" s="133" t="s">
        <v>176</v>
      </c>
      <c r="BM559" s="133" t="s">
        <v>696</v>
      </c>
    </row>
    <row r="560" spans="2:65" s="145" customFormat="1" ht="40.5">
      <c r="B560" s="146"/>
      <c r="D560" s="246" t="s">
        <v>207</v>
      </c>
      <c r="F560" s="268" t="s">
        <v>697</v>
      </c>
      <c r="L560" s="146"/>
      <c r="M560" s="269"/>
      <c r="N560" s="147"/>
      <c r="O560" s="147"/>
      <c r="P560" s="147"/>
      <c r="Q560" s="147"/>
      <c r="R560" s="147"/>
      <c r="S560" s="147"/>
      <c r="T560" s="270"/>
      <c r="AT560" s="133" t="s">
        <v>207</v>
      </c>
      <c r="AU560" s="133" t="s">
        <v>81</v>
      </c>
    </row>
    <row r="561" spans="2:65" s="245" customFormat="1">
      <c r="B561" s="244"/>
      <c r="D561" s="246" t="s">
        <v>178</v>
      </c>
      <c r="E561" s="247" t="s">
        <v>5</v>
      </c>
      <c r="F561" s="248" t="s">
        <v>698</v>
      </c>
      <c r="H561" s="247" t="s">
        <v>5</v>
      </c>
      <c r="L561" s="244"/>
      <c r="M561" s="249"/>
      <c r="N561" s="250"/>
      <c r="O561" s="250"/>
      <c r="P561" s="250"/>
      <c r="Q561" s="250"/>
      <c r="R561" s="250"/>
      <c r="S561" s="250"/>
      <c r="T561" s="251"/>
      <c r="AT561" s="247" t="s">
        <v>178</v>
      </c>
      <c r="AU561" s="247" t="s">
        <v>81</v>
      </c>
      <c r="AV561" s="245" t="s">
        <v>79</v>
      </c>
      <c r="AW561" s="245" t="s">
        <v>35</v>
      </c>
      <c r="AX561" s="245" t="s">
        <v>71</v>
      </c>
      <c r="AY561" s="247" t="s">
        <v>169</v>
      </c>
    </row>
    <row r="562" spans="2:65" s="253" customFormat="1">
      <c r="B562" s="252"/>
      <c r="D562" s="246" t="s">
        <v>178</v>
      </c>
      <c r="E562" s="254" t="s">
        <v>5</v>
      </c>
      <c r="F562" s="255" t="s">
        <v>699</v>
      </c>
      <c r="H562" s="256">
        <v>31.419</v>
      </c>
      <c r="L562" s="252"/>
      <c r="M562" s="257"/>
      <c r="N562" s="258"/>
      <c r="O562" s="258"/>
      <c r="P562" s="258"/>
      <c r="Q562" s="258"/>
      <c r="R562" s="258"/>
      <c r="S562" s="258"/>
      <c r="T562" s="259"/>
      <c r="AT562" s="254" t="s">
        <v>178</v>
      </c>
      <c r="AU562" s="254" t="s">
        <v>81</v>
      </c>
      <c r="AV562" s="253" t="s">
        <v>81</v>
      </c>
      <c r="AW562" s="253" t="s">
        <v>35</v>
      </c>
      <c r="AX562" s="253" t="s">
        <v>71</v>
      </c>
      <c r="AY562" s="254" t="s">
        <v>169</v>
      </c>
    </row>
    <row r="563" spans="2:65" s="253" customFormat="1">
      <c r="B563" s="252"/>
      <c r="D563" s="246" t="s">
        <v>178</v>
      </c>
      <c r="E563" s="254" t="s">
        <v>5</v>
      </c>
      <c r="F563" s="255" t="s">
        <v>700</v>
      </c>
      <c r="H563" s="256">
        <v>3.8769999999999998</v>
      </c>
      <c r="L563" s="252"/>
      <c r="M563" s="257"/>
      <c r="N563" s="258"/>
      <c r="O563" s="258"/>
      <c r="P563" s="258"/>
      <c r="Q563" s="258"/>
      <c r="R563" s="258"/>
      <c r="S563" s="258"/>
      <c r="T563" s="259"/>
      <c r="AT563" s="254" t="s">
        <v>178</v>
      </c>
      <c r="AU563" s="254" t="s">
        <v>81</v>
      </c>
      <c r="AV563" s="253" t="s">
        <v>81</v>
      </c>
      <c r="AW563" s="253" t="s">
        <v>35</v>
      </c>
      <c r="AX563" s="253" t="s">
        <v>71</v>
      </c>
      <c r="AY563" s="254" t="s">
        <v>169</v>
      </c>
    </row>
    <row r="564" spans="2:65" s="253" customFormat="1">
      <c r="B564" s="252"/>
      <c r="D564" s="246" t="s">
        <v>178</v>
      </c>
      <c r="E564" s="254" t="s">
        <v>5</v>
      </c>
      <c r="F564" s="255" t="s">
        <v>701</v>
      </c>
      <c r="H564" s="256">
        <v>69.256</v>
      </c>
      <c r="L564" s="252"/>
      <c r="M564" s="257"/>
      <c r="N564" s="258"/>
      <c r="O564" s="258"/>
      <c r="P564" s="258"/>
      <c r="Q564" s="258"/>
      <c r="R564" s="258"/>
      <c r="S564" s="258"/>
      <c r="T564" s="259"/>
      <c r="AT564" s="254" t="s">
        <v>178</v>
      </c>
      <c r="AU564" s="254" t="s">
        <v>81</v>
      </c>
      <c r="AV564" s="253" t="s">
        <v>81</v>
      </c>
      <c r="AW564" s="253" t="s">
        <v>35</v>
      </c>
      <c r="AX564" s="253" t="s">
        <v>71</v>
      </c>
      <c r="AY564" s="254" t="s">
        <v>169</v>
      </c>
    </row>
    <row r="565" spans="2:65" s="253" customFormat="1">
      <c r="B565" s="252"/>
      <c r="D565" s="246" t="s">
        <v>178</v>
      </c>
      <c r="E565" s="254" t="s">
        <v>5</v>
      </c>
      <c r="F565" s="255" t="s">
        <v>702</v>
      </c>
      <c r="H565" s="256">
        <v>22.039000000000001</v>
      </c>
      <c r="L565" s="252"/>
      <c r="M565" s="257"/>
      <c r="N565" s="258"/>
      <c r="O565" s="258"/>
      <c r="P565" s="258"/>
      <c r="Q565" s="258"/>
      <c r="R565" s="258"/>
      <c r="S565" s="258"/>
      <c r="T565" s="259"/>
      <c r="AT565" s="254" t="s">
        <v>178</v>
      </c>
      <c r="AU565" s="254" t="s">
        <v>81</v>
      </c>
      <c r="AV565" s="253" t="s">
        <v>81</v>
      </c>
      <c r="AW565" s="253" t="s">
        <v>35</v>
      </c>
      <c r="AX565" s="253" t="s">
        <v>71</v>
      </c>
      <c r="AY565" s="254" t="s">
        <v>169</v>
      </c>
    </row>
    <row r="566" spans="2:65" s="281" customFormat="1">
      <c r="B566" s="280"/>
      <c r="D566" s="246" t="s">
        <v>178</v>
      </c>
      <c r="E566" s="282" t="s">
        <v>5</v>
      </c>
      <c r="F566" s="283" t="s">
        <v>525</v>
      </c>
      <c r="H566" s="284">
        <v>126.59099999999999</v>
      </c>
      <c r="L566" s="280"/>
      <c r="M566" s="285"/>
      <c r="N566" s="286"/>
      <c r="O566" s="286"/>
      <c r="P566" s="286"/>
      <c r="Q566" s="286"/>
      <c r="R566" s="286"/>
      <c r="S566" s="286"/>
      <c r="T566" s="287"/>
      <c r="AT566" s="282" t="s">
        <v>178</v>
      </c>
      <c r="AU566" s="282" t="s">
        <v>81</v>
      </c>
      <c r="AV566" s="281" t="s">
        <v>185</v>
      </c>
      <c r="AW566" s="281" t="s">
        <v>35</v>
      </c>
      <c r="AX566" s="281" t="s">
        <v>71</v>
      </c>
      <c r="AY566" s="282" t="s">
        <v>169</v>
      </c>
    </row>
    <row r="567" spans="2:65" s="245" customFormat="1">
      <c r="B567" s="244"/>
      <c r="D567" s="246" t="s">
        <v>178</v>
      </c>
      <c r="E567" s="247" t="s">
        <v>5</v>
      </c>
      <c r="F567" s="248" t="s">
        <v>336</v>
      </c>
      <c r="H567" s="247" t="s">
        <v>5</v>
      </c>
      <c r="L567" s="244"/>
      <c r="M567" s="249"/>
      <c r="N567" s="250"/>
      <c r="O567" s="250"/>
      <c r="P567" s="250"/>
      <c r="Q567" s="250"/>
      <c r="R567" s="250"/>
      <c r="S567" s="250"/>
      <c r="T567" s="251"/>
      <c r="AT567" s="247" t="s">
        <v>178</v>
      </c>
      <c r="AU567" s="247" t="s">
        <v>81</v>
      </c>
      <c r="AV567" s="245" t="s">
        <v>79</v>
      </c>
      <c r="AW567" s="245" t="s">
        <v>35</v>
      </c>
      <c r="AX567" s="245" t="s">
        <v>71</v>
      </c>
      <c r="AY567" s="247" t="s">
        <v>169</v>
      </c>
    </row>
    <row r="568" spans="2:65" s="253" customFormat="1">
      <c r="B568" s="252"/>
      <c r="D568" s="246" t="s">
        <v>178</v>
      </c>
      <c r="E568" s="254" t="s">
        <v>5</v>
      </c>
      <c r="F568" s="255" t="s">
        <v>667</v>
      </c>
      <c r="H568" s="256">
        <v>2.3559999999999999</v>
      </c>
      <c r="L568" s="252"/>
      <c r="M568" s="257"/>
      <c r="N568" s="258"/>
      <c r="O568" s="258"/>
      <c r="P568" s="258"/>
      <c r="Q568" s="258"/>
      <c r="R568" s="258"/>
      <c r="S568" s="258"/>
      <c r="T568" s="259"/>
      <c r="AT568" s="254" t="s">
        <v>178</v>
      </c>
      <c r="AU568" s="254" t="s">
        <v>81</v>
      </c>
      <c r="AV568" s="253" t="s">
        <v>81</v>
      </c>
      <c r="AW568" s="253" t="s">
        <v>35</v>
      </c>
      <c r="AX568" s="253" t="s">
        <v>71</v>
      </c>
      <c r="AY568" s="254" t="s">
        <v>169</v>
      </c>
    </row>
    <row r="569" spans="2:65" s="253" customFormat="1">
      <c r="B569" s="252"/>
      <c r="D569" s="246" t="s">
        <v>178</v>
      </c>
      <c r="E569" s="254" t="s">
        <v>5</v>
      </c>
      <c r="F569" s="255" t="s">
        <v>703</v>
      </c>
      <c r="H569" s="256">
        <v>0.78100000000000003</v>
      </c>
      <c r="L569" s="252"/>
      <c r="M569" s="257"/>
      <c r="N569" s="258"/>
      <c r="O569" s="258"/>
      <c r="P569" s="258"/>
      <c r="Q569" s="258"/>
      <c r="R569" s="258"/>
      <c r="S569" s="258"/>
      <c r="T569" s="259"/>
      <c r="AT569" s="254" t="s">
        <v>178</v>
      </c>
      <c r="AU569" s="254" t="s">
        <v>81</v>
      </c>
      <c r="AV569" s="253" t="s">
        <v>81</v>
      </c>
      <c r="AW569" s="253" t="s">
        <v>35</v>
      </c>
      <c r="AX569" s="253" t="s">
        <v>71</v>
      </c>
      <c r="AY569" s="254" t="s">
        <v>169</v>
      </c>
    </row>
    <row r="570" spans="2:65" s="253" customFormat="1">
      <c r="B570" s="252"/>
      <c r="D570" s="246" t="s">
        <v>178</v>
      </c>
      <c r="E570" s="254" t="s">
        <v>5</v>
      </c>
      <c r="F570" s="255" t="s">
        <v>704</v>
      </c>
      <c r="H570" s="256">
        <v>3.859</v>
      </c>
      <c r="L570" s="252"/>
      <c r="M570" s="257"/>
      <c r="N570" s="258"/>
      <c r="O570" s="258"/>
      <c r="P570" s="258"/>
      <c r="Q570" s="258"/>
      <c r="R570" s="258"/>
      <c r="S570" s="258"/>
      <c r="T570" s="259"/>
      <c r="AT570" s="254" t="s">
        <v>178</v>
      </c>
      <c r="AU570" s="254" t="s">
        <v>81</v>
      </c>
      <c r="AV570" s="253" t="s">
        <v>81</v>
      </c>
      <c r="AW570" s="253" t="s">
        <v>35</v>
      </c>
      <c r="AX570" s="253" t="s">
        <v>71</v>
      </c>
      <c r="AY570" s="254" t="s">
        <v>169</v>
      </c>
    </row>
    <row r="571" spans="2:65" s="281" customFormat="1">
      <c r="B571" s="280"/>
      <c r="D571" s="246" t="s">
        <v>178</v>
      </c>
      <c r="E571" s="282" t="s">
        <v>5</v>
      </c>
      <c r="F571" s="283" t="s">
        <v>525</v>
      </c>
      <c r="H571" s="284">
        <v>6.9960000000000004</v>
      </c>
      <c r="L571" s="280"/>
      <c r="M571" s="285"/>
      <c r="N571" s="286"/>
      <c r="O571" s="286"/>
      <c r="P571" s="286"/>
      <c r="Q571" s="286"/>
      <c r="R571" s="286"/>
      <c r="S571" s="286"/>
      <c r="T571" s="287"/>
      <c r="AT571" s="282" t="s">
        <v>178</v>
      </c>
      <c r="AU571" s="282" t="s">
        <v>81</v>
      </c>
      <c r="AV571" s="281" t="s">
        <v>185</v>
      </c>
      <c r="AW571" s="281" t="s">
        <v>35</v>
      </c>
      <c r="AX571" s="281" t="s">
        <v>71</v>
      </c>
      <c r="AY571" s="282" t="s">
        <v>169</v>
      </c>
    </row>
    <row r="572" spans="2:65" s="261" customFormat="1">
      <c r="B572" s="260"/>
      <c r="D572" s="246" t="s">
        <v>178</v>
      </c>
      <c r="E572" s="262" t="s">
        <v>5</v>
      </c>
      <c r="F572" s="263" t="s">
        <v>181</v>
      </c>
      <c r="H572" s="264">
        <v>133.58699999999999</v>
      </c>
      <c r="L572" s="260"/>
      <c r="M572" s="265"/>
      <c r="N572" s="266"/>
      <c r="O572" s="266"/>
      <c r="P572" s="266"/>
      <c r="Q572" s="266"/>
      <c r="R572" s="266"/>
      <c r="S572" s="266"/>
      <c r="T572" s="267"/>
      <c r="AT572" s="262" t="s">
        <v>178</v>
      </c>
      <c r="AU572" s="262" t="s">
        <v>81</v>
      </c>
      <c r="AV572" s="261" t="s">
        <v>176</v>
      </c>
      <c r="AW572" s="261" t="s">
        <v>35</v>
      </c>
      <c r="AX572" s="261" t="s">
        <v>79</v>
      </c>
      <c r="AY572" s="262" t="s">
        <v>169</v>
      </c>
    </row>
    <row r="573" spans="2:65" s="145" customFormat="1" ht="25.5" customHeight="1">
      <c r="B573" s="146"/>
      <c r="C573" s="233" t="s">
        <v>340</v>
      </c>
      <c r="D573" s="233" t="s">
        <v>171</v>
      </c>
      <c r="E573" s="234" t="s">
        <v>705</v>
      </c>
      <c r="F573" s="235" t="s">
        <v>706</v>
      </c>
      <c r="G573" s="236" t="s">
        <v>188</v>
      </c>
      <c r="H573" s="237">
        <v>602.65</v>
      </c>
      <c r="I573" s="87"/>
      <c r="J573" s="238">
        <f>ROUND(I573*H573,2)</f>
        <v>0</v>
      </c>
      <c r="K573" s="235" t="s">
        <v>175</v>
      </c>
      <c r="L573" s="146"/>
      <c r="M573" s="239" t="s">
        <v>5</v>
      </c>
      <c r="N573" s="240" t="s">
        <v>42</v>
      </c>
      <c r="O573" s="147"/>
      <c r="P573" s="241">
        <f>O573*H573</f>
        <v>0</v>
      </c>
      <c r="Q573" s="241">
        <v>5.3299999999999997E-3</v>
      </c>
      <c r="R573" s="241">
        <f>Q573*H573</f>
        <v>3.2121244999999998</v>
      </c>
      <c r="S573" s="241">
        <v>0</v>
      </c>
      <c r="T573" s="242">
        <f>S573*H573</f>
        <v>0</v>
      </c>
      <c r="AR573" s="133" t="s">
        <v>176</v>
      </c>
      <c r="AT573" s="133" t="s">
        <v>171</v>
      </c>
      <c r="AU573" s="133" t="s">
        <v>81</v>
      </c>
      <c r="AY573" s="133" t="s">
        <v>169</v>
      </c>
      <c r="BE573" s="243">
        <f>IF(N573="základní",J573,0)</f>
        <v>0</v>
      </c>
      <c r="BF573" s="243">
        <f>IF(N573="snížená",J573,0)</f>
        <v>0</v>
      </c>
      <c r="BG573" s="243">
        <f>IF(N573="zákl. přenesená",J573,0)</f>
        <v>0</v>
      </c>
      <c r="BH573" s="243">
        <f>IF(N573="sníž. přenesená",J573,0)</f>
        <v>0</v>
      </c>
      <c r="BI573" s="243">
        <f>IF(N573="nulová",J573,0)</f>
        <v>0</v>
      </c>
      <c r="BJ573" s="133" t="s">
        <v>79</v>
      </c>
      <c r="BK573" s="243">
        <f>ROUND(I573*H573,2)</f>
        <v>0</v>
      </c>
      <c r="BL573" s="133" t="s">
        <v>176</v>
      </c>
      <c r="BM573" s="133" t="s">
        <v>707</v>
      </c>
    </row>
    <row r="574" spans="2:65" s="145" customFormat="1" ht="202.5">
      <c r="B574" s="146"/>
      <c r="D574" s="246" t="s">
        <v>207</v>
      </c>
      <c r="F574" s="268" t="s">
        <v>708</v>
      </c>
      <c r="L574" s="146"/>
      <c r="M574" s="269"/>
      <c r="N574" s="147"/>
      <c r="O574" s="147"/>
      <c r="P574" s="147"/>
      <c r="Q574" s="147"/>
      <c r="R574" s="147"/>
      <c r="S574" s="147"/>
      <c r="T574" s="270"/>
      <c r="AT574" s="133" t="s">
        <v>207</v>
      </c>
      <c r="AU574" s="133" t="s">
        <v>81</v>
      </c>
    </row>
    <row r="575" spans="2:65" s="245" customFormat="1">
      <c r="B575" s="244"/>
      <c r="D575" s="246" t="s">
        <v>178</v>
      </c>
      <c r="E575" s="247" t="s">
        <v>5</v>
      </c>
      <c r="F575" s="248" t="s">
        <v>698</v>
      </c>
      <c r="H575" s="247" t="s">
        <v>5</v>
      </c>
      <c r="L575" s="244"/>
      <c r="M575" s="249"/>
      <c r="N575" s="250"/>
      <c r="O575" s="250"/>
      <c r="P575" s="250"/>
      <c r="Q575" s="250"/>
      <c r="R575" s="250"/>
      <c r="S575" s="250"/>
      <c r="T575" s="251"/>
      <c r="AT575" s="247" t="s">
        <v>178</v>
      </c>
      <c r="AU575" s="247" t="s">
        <v>81</v>
      </c>
      <c r="AV575" s="245" t="s">
        <v>79</v>
      </c>
      <c r="AW575" s="245" t="s">
        <v>35</v>
      </c>
      <c r="AX575" s="245" t="s">
        <v>71</v>
      </c>
      <c r="AY575" s="247" t="s">
        <v>169</v>
      </c>
    </row>
    <row r="576" spans="2:65" s="253" customFormat="1">
      <c r="B576" s="252"/>
      <c r="D576" s="246" t="s">
        <v>178</v>
      </c>
      <c r="E576" s="254" t="s">
        <v>5</v>
      </c>
      <c r="F576" s="255" t="s">
        <v>709</v>
      </c>
      <c r="H576" s="256">
        <v>120.842</v>
      </c>
      <c r="L576" s="252"/>
      <c r="M576" s="257"/>
      <c r="N576" s="258"/>
      <c r="O576" s="258"/>
      <c r="P576" s="258"/>
      <c r="Q576" s="258"/>
      <c r="R576" s="258"/>
      <c r="S576" s="258"/>
      <c r="T576" s="259"/>
      <c r="AT576" s="254" t="s">
        <v>178</v>
      </c>
      <c r="AU576" s="254" t="s">
        <v>81</v>
      </c>
      <c r="AV576" s="253" t="s">
        <v>81</v>
      </c>
      <c r="AW576" s="253" t="s">
        <v>35</v>
      </c>
      <c r="AX576" s="253" t="s">
        <v>71</v>
      </c>
      <c r="AY576" s="254" t="s">
        <v>169</v>
      </c>
    </row>
    <row r="577" spans="2:65" s="253" customFormat="1">
      <c r="B577" s="252"/>
      <c r="D577" s="246" t="s">
        <v>178</v>
      </c>
      <c r="E577" s="254" t="s">
        <v>5</v>
      </c>
      <c r="F577" s="255" t="s">
        <v>710</v>
      </c>
      <c r="H577" s="256">
        <v>19.384</v>
      </c>
      <c r="L577" s="252"/>
      <c r="M577" s="257"/>
      <c r="N577" s="258"/>
      <c r="O577" s="258"/>
      <c r="P577" s="258"/>
      <c r="Q577" s="258"/>
      <c r="R577" s="258"/>
      <c r="S577" s="258"/>
      <c r="T577" s="259"/>
      <c r="AT577" s="254" t="s">
        <v>178</v>
      </c>
      <c r="AU577" s="254" t="s">
        <v>81</v>
      </c>
      <c r="AV577" s="253" t="s">
        <v>81</v>
      </c>
      <c r="AW577" s="253" t="s">
        <v>35</v>
      </c>
      <c r="AX577" s="253" t="s">
        <v>71</v>
      </c>
      <c r="AY577" s="254" t="s">
        <v>169</v>
      </c>
    </row>
    <row r="578" spans="2:65" s="253" customFormat="1">
      <c r="B578" s="252"/>
      <c r="D578" s="246" t="s">
        <v>178</v>
      </c>
      <c r="E578" s="254" t="s">
        <v>5</v>
      </c>
      <c r="F578" s="255" t="s">
        <v>711</v>
      </c>
      <c r="H578" s="256">
        <v>346.279</v>
      </c>
      <c r="L578" s="252"/>
      <c r="M578" s="257"/>
      <c r="N578" s="258"/>
      <c r="O578" s="258"/>
      <c r="P578" s="258"/>
      <c r="Q578" s="258"/>
      <c r="R578" s="258"/>
      <c r="S578" s="258"/>
      <c r="T578" s="259"/>
      <c r="AT578" s="254" t="s">
        <v>178</v>
      </c>
      <c r="AU578" s="254" t="s">
        <v>81</v>
      </c>
      <c r="AV578" s="253" t="s">
        <v>81</v>
      </c>
      <c r="AW578" s="253" t="s">
        <v>35</v>
      </c>
      <c r="AX578" s="253" t="s">
        <v>71</v>
      </c>
      <c r="AY578" s="254" t="s">
        <v>169</v>
      </c>
    </row>
    <row r="579" spans="2:65" s="253" customFormat="1">
      <c r="B579" s="252"/>
      <c r="D579" s="246" t="s">
        <v>178</v>
      </c>
      <c r="E579" s="254" t="s">
        <v>5</v>
      </c>
      <c r="F579" s="255" t="s">
        <v>712</v>
      </c>
      <c r="H579" s="256">
        <v>88.156999999999996</v>
      </c>
      <c r="L579" s="252"/>
      <c r="M579" s="257"/>
      <c r="N579" s="258"/>
      <c r="O579" s="258"/>
      <c r="P579" s="258"/>
      <c r="Q579" s="258"/>
      <c r="R579" s="258"/>
      <c r="S579" s="258"/>
      <c r="T579" s="259"/>
      <c r="AT579" s="254" t="s">
        <v>178</v>
      </c>
      <c r="AU579" s="254" t="s">
        <v>81</v>
      </c>
      <c r="AV579" s="253" t="s">
        <v>81</v>
      </c>
      <c r="AW579" s="253" t="s">
        <v>35</v>
      </c>
      <c r="AX579" s="253" t="s">
        <v>71</v>
      </c>
      <c r="AY579" s="254" t="s">
        <v>169</v>
      </c>
    </row>
    <row r="580" spans="2:65" s="245" customFormat="1">
      <c r="B580" s="244"/>
      <c r="D580" s="246" t="s">
        <v>178</v>
      </c>
      <c r="E580" s="247" t="s">
        <v>5</v>
      </c>
      <c r="F580" s="248" t="s">
        <v>336</v>
      </c>
      <c r="H580" s="247" t="s">
        <v>5</v>
      </c>
      <c r="L580" s="244"/>
      <c r="M580" s="249"/>
      <c r="N580" s="250"/>
      <c r="O580" s="250"/>
      <c r="P580" s="250"/>
      <c r="Q580" s="250"/>
      <c r="R580" s="250"/>
      <c r="S580" s="250"/>
      <c r="T580" s="251"/>
      <c r="AT580" s="247" t="s">
        <v>178</v>
      </c>
      <c r="AU580" s="247" t="s">
        <v>81</v>
      </c>
      <c r="AV580" s="245" t="s">
        <v>79</v>
      </c>
      <c r="AW580" s="245" t="s">
        <v>35</v>
      </c>
      <c r="AX580" s="245" t="s">
        <v>71</v>
      </c>
      <c r="AY580" s="247" t="s">
        <v>169</v>
      </c>
    </row>
    <row r="581" spans="2:65" s="253" customFormat="1">
      <c r="B581" s="252"/>
      <c r="D581" s="246" t="s">
        <v>178</v>
      </c>
      <c r="E581" s="254" t="s">
        <v>5</v>
      </c>
      <c r="F581" s="255" t="s">
        <v>713</v>
      </c>
      <c r="H581" s="256">
        <v>9.4250000000000007</v>
      </c>
      <c r="L581" s="252"/>
      <c r="M581" s="257"/>
      <c r="N581" s="258"/>
      <c r="O581" s="258"/>
      <c r="P581" s="258"/>
      <c r="Q581" s="258"/>
      <c r="R581" s="258"/>
      <c r="S581" s="258"/>
      <c r="T581" s="259"/>
      <c r="AT581" s="254" t="s">
        <v>178</v>
      </c>
      <c r="AU581" s="254" t="s">
        <v>81</v>
      </c>
      <c r="AV581" s="253" t="s">
        <v>81</v>
      </c>
      <c r="AW581" s="253" t="s">
        <v>35</v>
      </c>
      <c r="AX581" s="253" t="s">
        <v>71</v>
      </c>
      <c r="AY581" s="254" t="s">
        <v>169</v>
      </c>
    </row>
    <row r="582" spans="2:65" s="253" customFormat="1">
      <c r="B582" s="252"/>
      <c r="D582" s="246" t="s">
        <v>178</v>
      </c>
      <c r="E582" s="254" t="s">
        <v>5</v>
      </c>
      <c r="F582" s="255" t="s">
        <v>714</v>
      </c>
      <c r="H582" s="256">
        <v>3.125</v>
      </c>
      <c r="L582" s="252"/>
      <c r="M582" s="257"/>
      <c r="N582" s="258"/>
      <c r="O582" s="258"/>
      <c r="P582" s="258"/>
      <c r="Q582" s="258"/>
      <c r="R582" s="258"/>
      <c r="S582" s="258"/>
      <c r="T582" s="259"/>
      <c r="AT582" s="254" t="s">
        <v>178</v>
      </c>
      <c r="AU582" s="254" t="s">
        <v>81</v>
      </c>
      <c r="AV582" s="253" t="s">
        <v>81</v>
      </c>
      <c r="AW582" s="253" t="s">
        <v>35</v>
      </c>
      <c r="AX582" s="253" t="s">
        <v>71</v>
      </c>
      <c r="AY582" s="254" t="s">
        <v>169</v>
      </c>
    </row>
    <row r="583" spans="2:65" s="253" customFormat="1">
      <c r="B583" s="252"/>
      <c r="D583" s="246" t="s">
        <v>178</v>
      </c>
      <c r="E583" s="254" t="s">
        <v>5</v>
      </c>
      <c r="F583" s="255" t="s">
        <v>715</v>
      </c>
      <c r="H583" s="256">
        <v>15.438000000000001</v>
      </c>
      <c r="L583" s="252"/>
      <c r="M583" s="257"/>
      <c r="N583" s="258"/>
      <c r="O583" s="258"/>
      <c r="P583" s="258"/>
      <c r="Q583" s="258"/>
      <c r="R583" s="258"/>
      <c r="S583" s="258"/>
      <c r="T583" s="259"/>
      <c r="AT583" s="254" t="s">
        <v>178</v>
      </c>
      <c r="AU583" s="254" t="s">
        <v>81</v>
      </c>
      <c r="AV583" s="253" t="s">
        <v>81</v>
      </c>
      <c r="AW583" s="253" t="s">
        <v>35</v>
      </c>
      <c r="AX583" s="253" t="s">
        <v>71</v>
      </c>
      <c r="AY583" s="254" t="s">
        <v>169</v>
      </c>
    </row>
    <row r="584" spans="2:65" s="261" customFormat="1">
      <c r="B584" s="260"/>
      <c r="D584" s="246" t="s">
        <v>178</v>
      </c>
      <c r="E584" s="262" t="s">
        <v>5</v>
      </c>
      <c r="F584" s="263" t="s">
        <v>181</v>
      </c>
      <c r="H584" s="264">
        <v>602.65</v>
      </c>
      <c r="L584" s="260"/>
      <c r="M584" s="265"/>
      <c r="N584" s="266"/>
      <c r="O584" s="266"/>
      <c r="P584" s="266"/>
      <c r="Q584" s="266"/>
      <c r="R584" s="266"/>
      <c r="S584" s="266"/>
      <c r="T584" s="267"/>
      <c r="AT584" s="262" t="s">
        <v>178</v>
      </c>
      <c r="AU584" s="262" t="s">
        <v>81</v>
      </c>
      <c r="AV584" s="261" t="s">
        <v>176</v>
      </c>
      <c r="AW584" s="261" t="s">
        <v>35</v>
      </c>
      <c r="AX584" s="261" t="s">
        <v>79</v>
      </c>
      <c r="AY584" s="262" t="s">
        <v>169</v>
      </c>
    </row>
    <row r="585" spans="2:65" s="145" customFormat="1" ht="25.5" customHeight="1">
      <c r="B585" s="146"/>
      <c r="C585" s="233" t="s">
        <v>716</v>
      </c>
      <c r="D585" s="233" t="s">
        <v>171</v>
      </c>
      <c r="E585" s="234" t="s">
        <v>717</v>
      </c>
      <c r="F585" s="235" t="s">
        <v>718</v>
      </c>
      <c r="G585" s="236" t="s">
        <v>188</v>
      </c>
      <c r="H585" s="237">
        <v>602.65</v>
      </c>
      <c r="I585" s="87"/>
      <c r="J585" s="238">
        <f>ROUND(I585*H585,2)</f>
        <v>0</v>
      </c>
      <c r="K585" s="235" t="s">
        <v>175</v>
      </c>
      <c r="L585" s="146"/>
      <c r="M585" s="239" t="s">
        <v>5</v>
      </c>
      <c r="N585" s="240" t="s">
        <v>42</v>
      </c>
      <c r="O585" s="147"/>
      <c r="P585" s="241">
        <f>O585*H585</f>
        <v>0</v>
      </c>
      <c r="Q585" s="241">
        <v>0</v>
      </c>
      <c r="R585" s="241">
        <f>Q585*H585</f>
        <v>0</v>
      </c>
      <c r="S585" s="241">
        <v>0</v>
      </c>
      <c r="T585" s="242">
        <f>S585*H585</f>
        <v>0</v>
      </c>
      <c r="AR585" s="133" t="s">
        <v>176</v>
      </c>
      <c r="AT585" s="133" t="s">
        <v>171</v>
      </c>
      <c r="AU585" s="133" t="s">
        <v>81</v>
      </c>
      <c r="AY585" s="133" t="s">
        <v>169</v>
      </c>
      <c r="BE585" s="243">
        <f>IF(N585="základní",J585,0)</f>
        <v>0</v>
      </c>
      <c r="BF585" s="243">
        <f>IF(N585="snížená",J585,0)</f>
        <v>0</v>
      </c>
      <c r="BG585" s="243">
        <f>IF(N585="zákl. přenesená",J585,0)</f>
        <v>0</v>
      </c>
      <c r="BH585" s="243">
        <f>IF(N585="sníž. přenesená",J585,0)</f>
        <v>0</v>
      </c>
      <c r="BI585" s="243">
        <f>IF(N585="nulová",J585,0)</f>
        <v>0</v>
      </c>
      <c r="BJ585" s="133" t="s">
        <v>79</v>
      </c>
      <c r="BK585" s="243">
        <f>ROUND(I585*H585,2)</f>
        <v>0</v>
      </c>
      <c r="BL585" s="133" t="s">
        <v>176</v>
      </c>
      <c r="BM585" s="133" t="s">
        <v>719</v>
      </c>
    </row>
    <row r="586" spans="2:65" s="145" customFormat="1" ht="202.5">
      <c r="B586" s="146"/>
      <c r="D586" s="246" t="s">
        <v>207</v>
      </c>
      <c r="F586" s="268" t="s">
        <v>708</v>
      </c>
      <c r="L586" s="146"/>
      <c r="M586" s="269"/>
      <c r="N586" s="147"/>
      <c r="O586" s="147"/>
      <c r="P586" s="147"/>
      <c r="Q586" s="147"/>
      <c r="R586" s="147"/>
      <c r="S586" s="147"/>
      <c r="T586" s="270"/>
      <c r="AT586" s="133" t="s">
        <v>207</v>
      </c>
      <c r="AU586" s="133" t="s">
        <v>81</v>
      </c>
    </row>
    <row r="587" spans="2:65" s="145" customFormat="1" ht="25.5" customHeight="1">
      <c r="B587" s="146"/>
      <c r="C587" s="233" t="s">
        <v>720</v>
      </c>
      <c r="D587" s="233" t="s">
        <v>171</v>
      </c>
      <c r="E587" s="234" t="s">
        <v>721</v>
      </c>
      <c r="F587" s="235" t="s">
        <v>722</v>
      </c>
      <c r="G587" s="236" t="s">
        <v>188</v>
      </c>
      <c r="H587" s="237">
        <v>602.65</v>
      </c>
      <c r="I587" s="87"/>
      <c r="J587" s="238">
        <f>ROUND(I587*H587,2)</f>
        <v>0</v>
      </c>
      <c r="K587" s="235" t="s">
        <v>175</v>
      </c>
      <c r="L587" s="146"/>
      <c r="M587" s="239" t="s">
        <v>5</v>
      </c>
      <c r="N587" s="240" t="s">
        <v>42</v>
      </c>
      <c r="O587" s="147"/>
      <c r="P587" s="241">
        <f>O587*H587</f>
        <v>0</v>
      </c>
      <c r="Q587" s="241">
        <v>8.8000000000000003E-4</v>
      </c>
      <c r="R587" s="241">
        <f>Q587*H587</f>
        <v>0.53033200000000003</v>
      </c>
      <c r="S587" s="241">
        <v>0</v>
      </c>
      <c r="T587" s="242">
        <f>S587*H587</f>
        <v>0</v>
      </c>
      <c r="AR587" s="133" t="s">
        <v>176</v>
      </c>
      <c r="AT587" s="133" t="s">
        <v>171</v>
      </c>
      <c r="AU587" s="133" t="s">
        <v>81</v>
      </c>
      <c r="AY587" s="133" t="s">
        <v>169</v>
      </c>
      <c r="BE587" s="243">
        <f>IF(N587="základní",J587,0)</f>
        <v>0</v>
      </c>
      <c r="BF587" s="243">
        <f>IF(N587="snížená",J587,0)</f>
        <v>0</v>
      </c>
      <c r="BG587" s="243">
        <f>IF(N587="zákl. přenesená",J587,0)</f>
        <v>0</v>
      </c>
      <c r="BH587" s="243">
        <f>IF(N587="sníž. přenesená",J587,0)</f>
        <v>0</v>
      </c>
      <c r="BI587" s="243">
        <f>IF(N587="nulová",J587,0)</f>
        <v>0</v>
      </c>
      <c r="BJ587" s="133" t="s">
        <v>79</v>
      </c>
      <c r="BK587" s="243">
        <f>ROUND(I587*H587,2)</f>
        <v>0</v>
      </c>
      <c r="BL587" s="133" t="s">
        <v>176</v>
      </c>
      <c r="BM587" s="133" t="s">
        <v>723</v>
      </c>
    </row>
    <row r="588" spans="2:65" s="145" customFormat="1" ht="27">
      <c r="B588" s="146"/>
      <c r="D588" s="246" t="s">
        <v>207</v>
      </c>
      <c r="F588" s="268" t="s">
        <v>724</v>
      </c>
      <c r="L588" s="146"/>
      <c r="M588" s="269"/>
      <c r="N588" s="147"/>
      <c r="O588" s="147"/>
      <c r="P588" s="147"/>
      <c r="Q588" s="147"/>
      <c r="R588" s="147"/>
      <c r="S588" s="147"/>
      <c r="T588" s="270"/>
      <c r="AT588" s="133" t="s">
        <v>207</v>
      </c>
      <c r="AU588" s="133" t="s">
        <v>81</v>
      </c>
    </row>
    <row r="589" spans="2:65" s="253" customFormat="1">
      <c r="B589" s="252"/>
      <c r="D589" s="246" t="s">
        <v>178</v>
      </c>
      <c r="E589" s="254" t="s">
        <v>5</v>
      </c>
      <c r="F589" s="255" t="s">
        <v>725</v>
      </c>
      <c r="H589" s="256">
        <v>602.65</v>
      </c>
      <c r="L589" s="252"/>
      <c r="M589" s="257"/>
      <c r="N589" s="258"/>
      <c r="O589" s="258"/>
      <c r="P589" s="258"/>
      <c r="Q589" s="258"/>
      <c r="R589" s="258"/>
      <c r="S589" s="258"/>
      <c r="T589" s="259"/>
      <c r="AT589" s="254" t="s">
        <v>178</v>
      </c>
      <c r="AU589" s="254" t="s">
        <v>81</v>
      </c>
      <c r="AV589" s="253" t="s">
        <v>81</v>
      </c>
      <c r="AW589" s="253" t="s">
        <v>35</v>
      </c>
      <c r="AX589" s="253" t="s">
        <v>71</v>
      </c>
      <c r="AY589" s="254" t="s">
        <v>169</v>
      </c>
    </row>
    <row r="590" spans="2:65" s="261" customFormat="1">
      <c r="B590" s="260"/>
      <c r="D590" s="246" t="s">
        <v>178</v>
      </c>
      <c r="E590" s="262" t="s">
        <v>5</v>
      </c>
      <c r="F590" s="263" t="s">
        <v>181</v>
      </c>
      <c r="H590" s="264">
        <v>602.65</v>
      </c>
      <c r="L590" s="260"/>
      <c r="M590" s="265"/>
      <c r="N590" s="266"/>
      <c r="O590" s="266"/>
      <c r="P590" s="266"/>
      <c r="Q590" s="266"/>
      <c r="R590" s="266"/>
      <c r="S590" s="266"/>
      <c r="T590" s="267"/>
      <c r="AT590" s="262" t="s">
        <v>178</v>
      </c>
      <c r="AU590" s="262" t="s">
        <v>81</v>
      </c>
      <c r="AV590" s="261" t="s">
        <v>176</v>
      </c>
      <c r="AW590" s="261" t="s">
        <v>35</v>
      </c>
      <c r="AX590" s="261" t="s">
        <v>79</v>
      </c>
      <c r="AY590" s="262" t="s">
        <v>169</v>
      </c>
    </row>
    <row r="591" spans="2:65" s="145" customFormat="1" ht="25.5" customHeight="1">
      <c r="B591" s="146"/>
      <c r="C591" s="233" t="s">
        <v>726</v>
      </c>
      <c r="D591" s="233" t="s">
        <v>171</v>
      </c>
      <c r="E591" s="234" t="s">
        <v>727</v>
      </c>
      <c r="F591" s="235" t="s">
        <v>728</v>
      </c>
      <c r="G591" s="236" t="s">
        <v>188</v>
      </c>
      <c r="H591" s="237">
        <v>602.65</v>
      </c>
      <c r="I591" s="87"/>
      <c r="J591" s="238">
        <f>ROUND(I591*H591,2)</f>
        <v>0</v>
      </c>
      <c r="K591" s="235" t="s">
        <v>175</v>
      </c>
      <c r="L591" s="146"/>
      <c r="M591" s="239" t="s">
        <v>5</v>
      </c>
      <c r="N591" s="240" t="s">
        <v>42</v>
      </c>
      <c r="O591" s="147"/>
      <c r="P591" s="241">
        <f>O591*H591</f>
        <v>0</v>
      </c>
      <c r="Q591" s="241">
        <v>0</v>
      </c>
      <c r="R591" s="241">
        <f>Q591*H591</f>
        <v>0</v>
      </c>
      <c r="S591" s="241">
        <v>0</v>
      </c>
      <c r="T591" s="242">
        <f>S591*H591</f>
        <v>0</v>
      </c>
      <c r="AR591" s="133" t="s">
        <v>176</v>
      </c>
      <c r="AT591" s="133" t="s">
        <v>171</v>
      </c>
      <c r="AU591" s="133" t="s">
        <v>81</v>
      </c>
      <c r="AY591" s="133" t="s">
        <v>169</v>
      </c>
      <c r="BE591" s="243">
        <f>IF(N591="základní",J591,0)</f>
        <v>0</v>
      </c>
      <c r="BF591" s="243">
        <f>IF(N591="snížená",J591,0)</f>
        <v>0</v>
      </c>
      <c r="BG591" s="243">
        <f>IF(N591="zákl. přenesená",J591,0)</f>
        <v>0</v>
      </c>
      <c r="BH591" s="243">
        <f>IF(N591="sníž. přenesená",J591,0)</f>
        <v>0</v>
      </c>
      <c r="BI591" s="243">
        <f>IF(N591="nulová",J591,0)</f>
        <v>0</v>
      </c>
      <c r="BJ591" s="133" t="s">
        <v>79</v>
      </c>
      <c r="BK591" s="243">
        <f>ROUND(I591*H591,2)</f>
        <v>0</v>
      </c>
      <c r="BL591" s="133" t="s">
        <v>176</v>
      </c>
      <c r="BM591" s="133" t="s">
        <v>729</v>
      </c>
    </row>
    <row r="592" spans="2:65" s="145" customFormat="1" ht="27">
      <c r="B592" s="146"/>
      <c r="D592" s="246" t="s">
        <v>207</v>
      </c>
      <c r="F592" s="268" t="s">
        <v>724</v>
      </c>
      <c r="L592" s="146"/>
      <c r="M592" s="269"/>
      <c r="N592" s="147"/>
      <c r="O592" s="147"/>
      <c r="P592" s="147"/>
      <c r="Q592" s="147"/>
      <c r="R592" s="147"/>
      <c r="S592" s="147"/>
      <c r="T592" s="270"/>
      <c r="AT592" s="133" t="s">
        <v>207</v>
      </c>
      <c r="AU592" s="133" t="s">
        <v>81</v>
      </c>
    </row>
    <row r="593" spans="2:65" s="145" customFormat="1" ht="63.75" customHeight="1">
      <c r="B593" s="146"/>
      <c r="C593" s="233" t="s">
        <v>730</v>
      </c>
      <c r="D593" s="233" t="s">
        <v>171</v>
      </c>
      <c r="E593" s="234" t="s">
        <v>731</v>
      </c>
      <c r="F593" s="235" t="s">
        <v>732</v>
      </c>
      <c r="G593" s="236" t="s">
        <v>316</v>
      </c>
      <c r="H593" s="237">
        <v>25.288</v>
      </c>
      <c r="I593" s="87"/>
      <c r="J593" s="238">
        <f>ROUND(I593*H593,2)</f>
        <v>0</v>
      </c>
      <c r="K593" s="235" t="s">
        <v>175</v>
      </c>
      <c r="L593" s="146"/>
      <c r="M593" s="239" t="s">
        <v>5</v>
      </c>
      <c r="N593" s="240" t="s">
        <v>42</v>
      </c>
      <c r="O593" s="147"/>
      <c r="P593" s="241">
        <f>O593*H593</f>
        <v>0</v>
      </c>
      <c r="Q593" s="241">
        <v>1.0551600000000001</v>
      </c>
      <c r="R593" s="241">
        <f>Q593*H593</f>
        <v>26.682886080000003</v>
      </c>
      <c r="S593" s="241">
        <v>0</v>
      </c>
      <c r="T593" s="242">
        <f>S593*H593</f>
        <v>0</v>
      </c>
      <c r="AR593" s="133" t="s">
        <v>176</v>
      </c>
      <c r="AT593" s="133" t="s">
        <v>171</v>
      </c>
      <c r="AU593" s="133" t="s">
        <v>81</v>
      </c>
      <c r="AY593" s="133" t="s">
        <v>169</v>
      </c>
      <c r="BE593" s="243">
        <f>IF(N593="základní",J593,0)</f>
        <v>0</v>
      </c>
      <c r="BF593" s="243">
        <f>IF(N593="snížená",J593,0)</f>
        <v>0</v>
      </c>
      <c r="BG593" s="243">
        <f>IF(N593="zákl. přenesená",J593,0)</f>
        <v>0</v>
      </c>
      <c r="BH593" s="243">
        <f>IF(N593="sníž. přenesená",J593,0)</f>
        <v>0</v>
      </c>
      <c r="BI593" s="243">
        <f>IF(N593="nulová",J593,0)</f>
        <v>0</v>
      </c>
      <c r="BJ593" s="133" t="s">
        <v>79</v>
      </c>
      <c r="BK593" s="243">
        <f>ROUND(I593*H593,2)</f>
        <v>0</v>
      </c>
      <c r="BL593" s="133" t="s">
        <v>176</v>
      </c>
      <c r="BM593" s="133" t="s">
        <v>733</v>
      </c>
    </row>
    <row r="594" spans="2:65" s="245" customFormat="1">
      <c r="B594" s="244"/>
      <c r="D594" s="246" t="s">
        <v>178</v>
      </c>
      <c r="E594" s="247" t="s">
        <v>5</v>
      </c>
      <c r="F594" s="248" t="s">
        <v>698</v>
      </c>
      <c r="H594" s="247" t="s">
        <v>5</v>
      </c>
      <c r="L594" s="244"/>
      <c r="M594" s="249"/>
      <c r="N594" s="250"/>
      <c r="O594" s="250"/>
      <c r="P594" s="250"/>
      <c r="Q594" s="250"/>
      <c r="R594" s="250"/>
      <c r="S594" s="250"/>
      <c r="T594" s="251"/>
      <c r="AT594" s="247" t="s">
        <v>178</v>
      </c>
      <c r="AU594" s="247" t="s">
        <v>81</v>
      </c>
      <c r="AV594" s="245" t="s">
        <v>79</v>
      </c>
      <c r="AW594" s="245" t="s">
        <v>35</v>
      </c>
      <c r="AX594" s="245" t="s">
        <v>71</v>
      </c>
      <c r="AY594" s="247" t="s">
        <v>169</v>
      </c>
    </row>
    <row r="595" spans="2:65" s="253" customFormat="1">
      <c r="B595" s="252"/>
      <c r="D595" s="246" t="s">
        <v>178</v>
      </c>
      <c r="E595" s="254" t="s">
        <v>5</v>
      </c>
      <c r="F595" s="255" t="s">
        <v>734</v>
      </c>
      <c r="H595" s="256">
        <v>22.152999999999999</v>
      </c>
      <c r="L595" s="252"/>
      <c r="M595" s="257"/>
      <c r="N595" s="258"/>
      <c r="O595" s="258"/>
      <c r="P595" s="258"/>
      <c r="Q595" s="258"/>
      <c r="R595" s="258"/>
      <c r="S595" s="258"/>
      <c r="T595" s="259"/>
      <c r="AT595" s="254" t="s">
        <v>178</v>
      </c>
      <c r="AU595" s="254" t="s">
        <v>81</v>
      </c>
      <c r="AV595" s="253" t="s">
        <v>81</v>
      </c>
      <c r="AW595" s="253" t="s">
        <v>35</v>
      </c>
      <c r="AX595" s="253" t="s">
        <v>71</v>
      </c>
      <c r="AY595" s="254" t="s">
        <v>169</v>
      </c>
    </row>
    <row r="596" spans="2:65" s="245" customFormat="1">
      <c r="B596" s="244"/>
      <c r="D596" s="246" t="s">
        <v>178</v>
      </c>
      <c r="E596" s="247" t="s">
        <v>5</v>
      </c>
      <c r="F596" s="248" t="s">
        <v>336</v>
      </c>
      <c r="H596" s="247" t="s">
        <v>5</v>
      </c>
      <c r="L596" s="244"/>
      <c r="M596" s="249"/>
      <c r="N596" s="250"/>
      <c r="O596" s="250"/>
      <c r="P596" s="250"/>
      <c r="Q596" s="250"/>
      <c r="R596" s="250"/>
      <c r="S596" s="250"/>
      <c r="T596" s="251"/>
      <c r="AT596" s="247" t="s">
        <v>178</v>
      </c>
      <c r="AU596" s="247" t="s">
        <v>81</v>
      </c>
      <c r="AV596" s="245" t="s">
        <v>79</v>
      </c>
      <c r="AW596" s="245" t="s">
        <v>35</v>
      </c>
      <c r="AX596" s="245" t="s">
        <v>71</v>
      </c>
      <c r="AY596" s="247" t="s">
        <v>169</v>
      </c>
    </row>
    <row r="597" spans="2:65" s="253" customFormat="1">
      <c r="B597" s="252"/>
      <c r="D597" s="246" t="s">
        <v>178</v>
      </c>
      <c r="E597" s="254" t="s">
        <v>5</v>
      </c>
      <c r="F597" s="255" t="s">
        <v>735</v>
      </c>
      <c r="H597" s="256">
        <v>3.1349999999999998</v>
      </c>
      <c r="L597" s="252"/>
      <c r="M597" s="257"/>
      <c r="N597" s="258"/>
      <c r="O597" s="258"/>
      <c r="P597" s="258"/>
      <c r="Q597" s="258"/>
      <c r="R597" s="258"/>
      <c r="S597" s="258"/>
      <c r="T597" s="259"/>
      <c r="AT597" s="254" t="s">
        <v>178</v>
      </c>
      <c r="AU597" s="254" t="s">
        <v>81</v>
      </c>
      <c r="AV597" s="253" t="s">
        <v>81</v>
      </c>
      <c r="AW597" s="253" t="s">
        <v>35</v>
      </c>
      <c r="AX597" s="253" t="s">
        <v>71</v>
      </c>
      <c r="AY597" s="254" t="s">
        <v>169</v>
      </c>
    </row>
    <row r="598" spans="2:65" s="261" customFormat="1">
      <c r="B598" s="260"/>
      <c r="D598" s="246" t="s">
        <v>178</v>
      </c>
      <c r="E598" s="262" t="s">
        <v>5</v>
      </c>
      <c r="F598" s="263" t="s">
        <v>181</v>
      </c>
      <c r="H598" s="264">
        <v>25.288</v>
      </c>
      <c r="L598" s="260"/>
      <c r="M598" s="265"/>
      <c r="N598" s="266"/>
      <c r="O598" s="266"/>
      <c r="P598" s="266"/>
      <c r="Q598" s="266"/>
      <c r="R598" s="266"/>
      <c r="S598" s="266"/>
      <c r="T598" s="267"/>
      <c r="AT598" s="262" t="s">
        <v>178</v>
      </c>
      <c r="AU598" s="262" t="s">
        <v>81</v>
      </c>
      <c r="AV598" s="261" t="s">
        <v>176</v>
      </c>
      <c r="AW598" s="261" t="s">
        <v>35</v>
      </c>
      <c r="AX598" s="261" t="s">
        <v>79</v>
      </c>
      <c r="AY598" s="262" t="s">
        <v>169</v>
      </c>
    </row>
    <row r="599" spans="2:65" s="145" customFormat="1" ht="25.5" customHeight="1">
      <c r="B599" s="146"/>
      <c r="C599" s="233" t="s">
        <v>736</v>
      </c>
      <c r="D599" s="233" t="s">
        <v>171</v>
      </c>
      <c r="E599" s="234" t="s">
        <v>737</v>
      </c>
      <c r="F599" s="235" t="s">
        <v>738</v>
      </c>
      <c r="G599" s="236" t="s">
        <v>739</v>
      </c>
      <c r="H599" s="237">
        <v>1</v>
      </c>
      <c r="I599" s="87"/>
      <c r="J599" s="238">
        <f>ROUND(I599*H599,2)</f>
        <v>0</v>
      </c>
      <c r="K599" s="235" t="s">
        <v>5</v>
      </c>
      <c r="L599" s="146"/>
      <c r="M599" s="239" t="s">
        <v>5</v>
      </c>
      <c r="N599" s="240" t="s">
        <v>42</v>
      </c>
      <c r="O599" s="147"/>
      <c r="P599" s="241">
        <f>O599*H599</f>
        <v>0</v>
      </c>
      <c r="Q599" s="241">
        <v>0</v>
      </c>
      <c r="R599" s="241">
        <f>Q599*H599</f>
        <v>0</v>
      </c>
      <c r="S599" s="241">
        <v>0</v>
      </c>
      <c r="T599" s="242">
        <f>S599*H599</f>
        <v>0</v>
      </c>
      <c r="AR599" s="133" t="s">
        <v>176</v>
      </c>
      <c r="AT599" s="133" t="s">
        <v>171</v>
      </c>
      <c r="AU599" s="133" t="s">
        <v>81</v>
      </c>
      <c r="AY599" s="133" t="s">
        <v>169</v>
      </c>
      <c r="BE599" s="243">
        <f>IF(N599="základní",J599,0)</f>
        <v>0</v>
      </c>
      <c r="BF599" s="243">
        <f>IF(N599="snížená",J599,0)</f>
        <v>0</v>
      </c>
      <c r="BG599" s="243">
        <f>IF(N599="zákl. přenesená",J599,0)</f>
        <v>0</v>
      </c>
      <c r="BH599" s="243">
        <f>IF(N599="sníž. přenesená",J599,0)</f>
        <v>0</v>
      </c>
      <c r="BI599" s="243">
        <f>IF(N599="nulová",J599,0)</f>
        <v>0</v>
      </c>
      <c r="BJ599" s="133" t="s">
        <v>79</v>
      </c>
      <c r="BK599" s="243">
        <f>ROUND(I599*H599,2)</f>
        <v>0</v>
      </c>
      <c r="BL599" s="133" t="s">
        <v>176</v>
      </c>
      <c r="BM599" s="133" t="s">
        <v>740</v>
      </c>
    </row>
    <row r="600" spans="2:65" s="145" customFormat="1" ht="16.5" customHeight="1">
      <c r="B600" s="146"/>
      <c r="C600" s="233" t="s">
        <v>741</v>
      </c>
      <c r="D600" s="233" t="s">
        <v>171</v>
      </c>
      <c r="E600" s="234" t="s">
        <v>742</v>
      </c>
      <c r="F600" s="235" t="s">
        <v>743</v>
      </c>
      <c r="G600" s="236" t="s">
        <v>205</v>
      </c>
      <c r="H600" s="237">
        <v>21.49</v>
      </c>
      <c r="I600" s="87"/>
      <c r="J600" s="238">
        <f>ROUND(I600*H600,2)</f>
        <v>0</v>
      </c>
      <c r="K600" s="235" t="s">
        <v>175</v>
      </c>
      <c r="L600" s="146"/>
      <c r="M600" s="239" t="s">
        <v>5</v>
      </c>
      <c r="N600" s="240" t="s">
        <v>42</v>
      </c>
      <c r="O600" s="147"/>
      <c r="P600" s="241">
        <f>O600*H600</f>
        <v>0</v>
      </c>
      <c r="Q600" s="241">
        <v>2.4533999999999998</v>
      </c>
      <c r="R600" s="241">
        <f>Q600*H600</f>
        <v>52.723565999999991</v>
      </c>
      <c r="S600" s="241">
        <v>0</v>
      </c>
      <c r="T600" s="242">
        <f>S600*H600</f>
        <v>0</v>
      </c>
      <c r="AR600" s="133" t="s">
        <v>176</v>
      </c>
      <c r="AT600" s="133" t="s">
        <v>171</v>
      </c>
      <c r="AU600" s="133" t="s">
        <v>81</v>
      </c>
      <c r="AY600" s="133" t="s">
        <v>169</v>
      </c>
      <c r="BE600" s="243">
        <f>IF(N600="základní",J600,0)</f>
        <v>0</v>
      </c>
      <c r="BF600" s="243">
        <f>IF(N600="snížená",J600,0)</f>
        <v>0</v>
      </c>
      <c r="BG600" s="243">
        <f>IF(N600="zákl. přenesená",J600,0)</f>
        <v>0</v>
      </c>
      <c r="BH600" s="243">
        <f>IF(N600="sníž. přenesená",J600,0)</f>
        <v>0</v>
      </c>
      <c r="BI600" s="243">
        <f>IF(N600="nulová",J600,0)</f>
        <v>0</v>
      </c>
      <c r="BJ600" s="133" t="s">
        <v>79</v>
      </c>
      <c r="BK600" s="243">
        <f>ROUND(I600*H600,2)</f>
        <v>0</v>
      </c>
      <c r="BL600" s="133" t="s">
        <v>176</v>
      </c>
      <c r="BM600" s="133" t="s">
        <v>744</v>
      </c>
    </row>
    <row r="601" spans="2:65" s="253" customFormat="1">
      <c r="B601" s="252"/>
      <c r="D601" s="246" t="s">
        <v>178</v>
      </c>
      <c r="E601" s="254" t="s">
        <v>5</v>
      </c>
      <c r="F601" s="255" t="s">
        <v>745</v>
      </c>
      <c r="H601" s="256">
        <v>21.49</v>
      </c>
      <c r="L601" s="252"/>
      <c r="M601" s="257"/>
      <c r="N601" s="258"/>
      <c r="O601" s="258"/>
      <c r="P601" s="258"/>
      <c r="Q601" s="258"/>
      <c r="R601" s="258"/>
      <c r="S601" s="258"/>
      <c r="T601" s="259"/>
      <c r="AT601" s="254" t="s">
        <v>178</v>
      </c>
      <c r="AU601" s="254" t="s">
        <v>81</v>
      </c>
      <c r="AV601" s="253" t="s">
        <v>81</v>
      </c>
      <c r="AW601" s="253" t="s">
        <v>35</v>
      </c>
      <c r="AX601" s="253" t="s">
        <v>71</v>
      </c>
      <c r="AY601" s="254" t="s">
        <v>169</v>
      </c>
    </row>
    <row r="602" spans="2:65" s="261" customFormat="1">
      <c r="B602" s="260"/>
      <c r="D602" s="246" t="s">
        <v>178</v>
      </c>
      <c r="E602" s="262" t="s">
        <v>5</v>
      </c>
      <c r="F602" s="263" t="s">
        <v>181</v>
      </c>
      <c r="H602" s="264">
        <v>21.49</v>
      </c>
      <c r="L602" s="260"/>
      <c r="M602" s="265"/>
      <c r="N602" s="266"/>
      <c r="O602" s="266"/>
      <c r="P602" s="266"/>
      <c r="Q602" s="266"/>
      <c r="R602" s="266"/>
      <c r="S602" s="266"/>
      <c r="T602" s="267"/>
      <c r="AT602" s="262" t="s">
        <v>178</v>
      </c>
      <c r="AU602" s="262" t="s">
        <v>81</v>
      </c>
      <c r="AV602" s="261" t="s">
        <v>176</v>
      </c>
      <c r="AW602" s="261" t="s">
        <v>35</v>
      </c>
      <c r="AX602" s="261" t="s">
        <v>79</v>
      </c>
      <c r="AY602" s="262" t="s">
        <v>169</v>
      </c>
    </row>
    <row r="603" spans="2:65" s="145" customFormat="1" ht="16.5" customHeight="1">
      <c r="B603" s="146"/>
      <c r="C603" s="233" t="s">
        <v>746</v>
      </c>
      <c r="D603" s="233" t="s">
        <v>171</v>
      </c>
      <c r="E603" s="234" t="s">
        <v>747</v>
      </c>
      <c r="F603" s="235" t="s">
        <v>748</v>
      </c>
      <c r="G603" s="236" t="s">
        <v>188</v>
      </c>
      <c r="H603" s="237">
        <v>81</v>
      </c>
      <c r="I603" s="87"/>
      <c r="J603" s="238">
        <f>ROUND(I603*H603,2)</f>
        <v>0</v>
      </c>
      <c r="K603" s="235" t="s">
        <v>175</v>
      </c>
      <c r="L603" s="146"/>
      <c r="M603" s="239" t="s">
        <v>5</v>
      </c>
      <c r="N603" s="240" t="s">
        <v>42</v>
      </c>
      <c r="O603" s="147"/>
      <c r="P603" s="241">
        <f>O603*H603</f>
        <v>0</v>
      </c>
      <c r="Q603" s="241">
        <v>5.1900000000000002E-3</v>
      </c>
      <c r="R603" s="241">
        <f>Q603*H603</f>
        <v>0.42039000000000004</v>
      </c>
      <c r="S603" s="241">
        <v>0</v>
      </c>
      <c r="T603" s="242">
        <f>S603*H603</f>
        <v>0</v>
      </c>
      <c r="AR603" s="133" t="s">
        <v>176</v>
      </c>
      <c r="AT603" s="133" t="s">
        <v>171</v>
      </c>
      <c r="AU603" s="133" t="s">
        <v>81</v>
      </c>
      <c r="AY603" s="133" t="s">
        <v>169</v>
      </c>
      <c r="BE603" s="243">
        <f>IF(N603="základní",J603,0)</f>
        <v>0</v>
      </c>
      <c r="BF603" s="243">
        <f>IF(N603="snížená",J603,0)</f>
        <v>0</v>
      </c>
      <c r="BG603" s="243">
        <f>IF(N603="zákl. přenesená",J603,0)</f>
        <v>0</v>
      </c>
      <c r="BH603" s="243">
        <f>IF(N603="sníž. přenesená",J603,0)</f>
        <v>0</v>
      </c>
      <c r="BI603" s="243">
        <f>IF(N603="nulová",J603,0)</f>
        <v>0</v>
      </c>
      <c r="BJ603" s="133" t="s">
        <v>79</v>
      </c>
      <c r="BK603" s="243">
        <f>ROUND(I603*H603,2)</f>
        <v>0</v>
      </c>
      <c r="BL603" s="133" t="s">
        <v>176</v>
      </c>
      <c r="BM603" s="133" t="s">
        <v>749</v>
      </c>
    </row>
    <row r="604" spans="2:65" s="145" customFormat="1" ht="16.5" customHeight="1">
      <c r="B604" s="146"/>
      <c r="C604" s="233" t="s">
        <v>750</v>
      </c>
      <c r="D604" s="233" t="s">
        <v>171</v>
      </c>
      <c r="E604" s="234" t="s">
        <v>751</v>
      </c>
      <c r="F604" s="235" t="s">
        <v>752</v>
      </c>
      <c r="G604" s="236" t="s">
        <v>188</v>
      </c>
      <c r="H604" s="237">
        <v>81</v>
      </c>
      <c r="I604" s="87"/>
      <c r="J604" s="238">
        <f>ROUND(I604*H604,2)</f>
        <v>0</v>
      </c>
      <c r="K604" s="235" t="s">
        <v>175</v>
      </c>
      <c r="L604" s="146"/>
      <c r="M604" s="239" t="s">
        <v>5</v>
      </c>
      <c r="N604" s="240" t="s">
        <v>42</v>
      </c>
      <c r="O604" s="147"/>
      <c r="P604" s="241">
        <f>O604*H604</f>
        <v>0</v>
      </c>
      <c r="Q604" s="241">
        <v>0</v>
      </c>
      <c r="R604" s="241">
        <f>Q604*H604</f>
        <v>0</v>
      </c>
      <c r="S604" s="241">
        <v>0</v>
      </c>
      <c r="T604" s="242">
        <f>S604*H604</f>
        <v>0</v>
      </c>
      <c r="AR604" s="133" t="s">
        <v>176</v>
      </c>
      <c r="AT604" s="133" t="s">
        <v>171</v>
      </c>
      <c r="AU604" s="133" t="s">
        <v>81</v>
      </c>
      <c r="AY604" s="133" t="s">
        <v>169</v>
      </c>
      <c r="BE604" s="243">
        <f>IF(N604="základní",J604,0)</f>
        <v>0</v>
      </c>
      <c r="BF604" s="243">
        <f>IF(N604="snížená",J604,0)</f>
        <v>0</v>
      </c>
      <c r="BG604" s="243">
        <f>IF(N604="zákl. přenesená",J604,0)</f>
        <v>0</v>
      </c>
      <c r="BH604" s="243">
        <f>IF(N604="sníž. přenesená",J604,0)</f>
        <v>0</v>
      </c>
      <c r="BI604" s="243">
        <f>IF(N604="nulová",J604,0)</f>
        <v>0</v>
      </c>
      <c r="BJ604" s="133" t="s">
        <v>79</v>
      </c>
      <c r="BK604" s="243">
        <f>ROUND(I604*H604,2)</f>
        <v>0</v>
      </c>
      <c r="BL604" s="133" t="s">
        <v>176</v>
      </c>
      <c r="BM604" s="133" t="s">
        <v>753</v>
      </c>
    </row>
    <row r="605" spans="2:65" s="145" customFormat="1" ht="25.5" customHeight="1">
      <c r="B605" s="146"/>
      <c r="C605" s="233" t="s">
        <v>754</v>
      </c>
      <c r="D605" s="233" t="s">
        <v>171</v>
      </c>
      <c r="E605" s="234" t="s">
        <v>755</v>
      </c>
      <c r="F605" s="235" t="s">
        <v>756</v>
      </c>
      <c r="G605" s="236" t="s">
        <v>316</v>
      </c>
      <c r="H605" s="237">
        <v>3.2240000000000002</v>
      </c>
      <c r="I605" s="87"/>
      <c r="J605" s="238">
        <f>ROUND(I605*H605,2)</f>
        <v>0</v>
      </c>
      <c r="K605" s="235" t="s">
        <v>175</v>
      </c>
      <c r="L605" s="146"/>
      <c r="M605" s="239" t="s">
        <v>5</v>
      </c>
      <c r="N605" s="240" t="s">
        <v>42</v>
      </c>
      <c r="O605" s="147"/>
      <c r="P605" s="241">
        <f>O605*H605</f>
        <v>0</v>
      </c>
      <c r="Q605" s="241">
        <v>1.0525599999999999</v>
      </c>
      <c r="R605" s="241">
        <f>Q605*H605</f>
        <v>3.39345344</v>
      </c>
      <c r="S605" s="241">
        <v>0</v>
      </c>
      <c r="T605" s="242">
        <f>S605*H605</f>
        <v>0</v>
      </c>
      <c r="AR605" s="133" t="s">
        <v>176</v>
      </c>
      <c r="AT605" s="133" t="s">
        <v>171</v>
      </c>
      <c r="AU605" s="133" t="s">
        <v>81</v>
      </c>
      <c r="AY605" s="133" t="s">
        <v>169</v>
      </c>
      <c r="BE605" s="243">
        <f>IF(N605="základní",J605,0)</f>
        <v>0</v>
      </c>
      <c r="BF605" s="243">
        <f>IF(N605="snížená",J605,0)</f>
        <v>0</v>
      </c>
      <c r="BG605" s="243">
        <f>IF(N605="zákl. přenesená",J605,0)</f>
        <v>0</v>
      </c>
      <c r="BH605" s="243">
        <f>IF(N605="sníž. přenesená",J605,0)</f>
        <v>0</v>
      </c>
      <c r="BI605" s="243">
        <f>IF(N605="nulová",J605,0)</f>
        <v>0</v>
      </c>
      <c r="BJ605" s="133" t="s">
        <v>79</v>
      </c>
      <c r="BK605" s="243">
        <f>ROUND(I605*H605,2)</f>
        <v>0</v>
      </c>
      <c r="BL605" s="133" t="s">
        <v>176</v>
      </c>
      <c r="BM605" s="133" t="s">
        <v>757</v>
      </c>
    </row>
    <row r="606" spans="2:65" s="253" customFormat="1">
      <c r="B606" s="252"/>
      <c r="D606" s="246" t="s">
        <v>178</v>
      </c>
      <c r="E606" s="254" t="s">
        <v>5</v>
      </c>
      <c r="F606" s="255" t="s">
        <v>758</v>
      </c>
      <c r="H606" s="256">
        <v>3.2240000000000002</v>
      </c>
      <c r="L606" s="252"/>
      <c r="M606" s="257"/>
      <c r="N606" s="258"/>
      <c r="O606" s="258"/>
      <c r="P606" s="258"/>
      <c r="Q606" s="258"/>
      <c r="R606" s="258"/>
      <c r="S606" s="258"/>
      <c r="T606" s="259"/>
      <c r="AT606" s="254" t="s">
        <v>178</v>
      </c>
      <c r="AU606" s="254" t="s">
        <v>81</v>
      </c>
      <c r="AV606" s="253" t="s">
        <v>81</v>
      </c>
      <c r="AW606" s="253" t="s">
        <v>35</v>
      </c>
      <c r="AX606" s="253" t="s">
        <v>71</v>
      </c>
      <c r="AY606" s="254" t="s">
        <v>169</v>
      </c>
    </row>
    <row r="607" spans="2:65" s="261" customFormat="1">
      <c r="B607" s="260"/>
      <c r="D607" s="246" t="s">
        <v>178</v>
      </c>
      <c r="E607" s="262" t="s">
        <v>5</v>
      </c>
      <c r="F607" s="263" t="s">
        <v>181</v>
      </c>
      <c r="H607" s="264">
        <v>3.2240000000000002</v>
      </c>
      <c r="L607" s="260"/>
      <c r="M607" s="265"/>
      <c r="N607" s="266"/>
      <c r="O607" s="266"/>
      <c r="P607" s="266"/>
      <c r="Q607" s="266"/>
      <c r="R607" s="266"/>
      <c r="S607" s="266"/>
      <c r="T607" s="267"/>
      <c r="AT607" s="262" t="s">
        <v>178</v>
      </c>
      <c r="AU607" s="262" t="s">
        <v>81</v>
      </c>
      <c r="AV607" s="261" t="s">
        <v>176</v>
      </c>
      <c r="AW607" s="261" t="s">
        <v>35</v>
      </c>
      <c r="AX607" s="261" t="s">
        <v>79</v>
      </c>
      <c r="AY607" s="262" t="s">
        <v>169</v>
      </c>
    </row>
    <row r="608" spans="2:65" s="221" customFormat="1" ht="29.85" customHeight="1">
      <c r="B608" s="220"/>
      <c r="D608" s="222" t="s">
        <v>70</v>
      </c>
      <c r="E608" s="231" t="s">
        <v>196</v>
      </c>
      <c r="F608" s="231" t="s">
        <v>759</v>
      </c>
      <c r="J608" s="232">
        <f>BK608</f>
        <v>0</v>
      </c>
      <c r="L608" s="220"/>
      <c r="M608" s="225"/>
      <c r="N608" s="226"/>
      <c r="O608" s="226"/>
      <c r="P608" s="227">
        <f>SUM(P609:P619)</f>
        <v>0</v>
      </c>
      <c r="Q608" s="226"/>
      <c r="R608" s="227">
        <f>SUM(R609:R619)</f>
        <v>15.015600000000001</v>
      </c>
      <c r="S608" s="226"/>
      <c r="T608" s="228">
        <f>SUM(T609:T619)</f>
        <v>0</v>
      </c>
      <c r="AR608" s="222" t="s">
        <v>79</v>
      </c>
      <c r="AT608" s="229" t="s">
        <v>70</v>
      </c>
      <c r="AU608" s="229" t="s">
        <v>79</v>
      </c>
      <c r="AY608" s="222" t="s">
        <v>169</v>
      </c>
      <c r="BK608" s="230">
        <f>SUM(BK609:BK619)</f>
        <v>0</v>
      </c>
    </row>
    <row r="609" spans="2:65" s="145" customFormat="1" ht="25.5" customHeight="1">
      <c r="B609" s="146"/>
      <c r="C609" s="233" t="s">
        <v>760</v>
      </c>
      <c r="D609" s="233" t="s">
        <v>171</v>
      </c>
      <c r="E609" s="234" t="s">
        <v>761</v>
      </c>
      <c r="F609" s="235" t="s">
        <v>762</v>
      </c>
      <c r="G609" s="236" t="s">
        <v>188</v>
      </c>
      <c r="H609" s="237">
        <v>72</v>
      </c>
      <c r="I609" s="87"/>
      <c r="J609" s="238">
        <f>ROUND(I609*H609,2)</f>
        <v>0</v>
      </c>
      <c r="K609" s="235" t="s">
        <v>175</v>
      </c>
      <c r="L609" s="146"/>
      <c r="M609" s="239" t="s">
        <v>5</v>
      </c>
      <c r="N609" s="240" t="s">
        <v>42</v>
      </c>
      <c r="O609" s="147"/>
      <c r="P609" s="241">
        <f>O609*H609</f>
        <v>0</v>
      </c>
      <c r="Q609" s="241">
        <v>0</v>
      </c>
      <c r="R609" s="241">
        <f>Q609*H609</f>
        <v>0</v>
      </c>
      <c r="S609" s="241">
        <v>0</v>
      </c>
      <c r="T609" s="242">
        <f>S609*H609</f>
        <v>0</v>
      </c>
      <c r="AR609" s="133" t="s">
        <v>176</v>
      </c>
      <c r="AT609" s="133" t="s">
        <v>171</v>
      </c>
      <c r="AU609" s="133" t="s">
        <v>81</v>
      </c>
      <c r="AY609" s="133" t="s">
        <v>169</v>
      </c>
      <c r="BE609" s="243">
        <f>IF(N609="základní",J609,0)</f>
        <v>0</v>
      </c>
      <c r="BF609" s="243">
        <f>IF(N609="snížená",J609,0)</f>
        <v>0</v>
      </c>
      <c r="BG609" s="243">
        <f>IF(N609="zákl. přenesená",J609,0)</f>
        <v>0</v>
      </c>
      <c r="BH609" s="243">
        <f>IF(N609="sníž. přenesená",J609,0)</f>
        <v>0</v>
      </c>
      <c r="BI609" s="243">
        <f>IF(N609="nulová",J609,0)</f>
        <v>0</v>
      </c>
      <c r="BJ609" s="133" t="s">
        <v>79</v>
      </c>
      <c r="BK609" s="243">
        <f>ROUND(I609*H609,2)</f>
        <v>0</v>
      </c>
      <c r="BL609" s="133" t="s">
        <v>176</v>
      </c>
      <c r="BM609" s="133" t="s">
        <v>763</v>
      </c>
    </row>
    <row r="610" spans="2:65" s="245" customFormat="1">
      <c r="B610" s="244"/>
      <c r="D610" s="246" t="s">
        <v>178</v>
      </c>
      <c r="E610" s="247" t="s">
        <v>5</v>
      </c>
      <c r="F610" s="248" t="s">
        <v>339</v>
      </c>
      <c r="H610" s="247" t="s">
        <v>5</v>
      </c>
      <c r="L610" s="244"/>
      <c r="M610" s="249"/>
      <c r="N610" s="250"/>
      <c r="O610" s="250"/>
      <c r="P610" s="250"/>
      <c r="Q610" s="250"/>
      <c r="R610" s="250"/>
      <c r="S610" s="250"/>
      <c r="T610" s="251"/>
      <c r="AT610" s="247" t="s">
        <v>178</v>
      </c>
      <c r="AU610" s="247" t="s">
        <v>81</v>
      </c>
      <c r="AV610" s="245" t="s">
        <v>79</v>
      </c>
      <c r="AW610" s="245" t="s">
        <v>35</v>
      </c>
      <c r="AX610" s="245" t="s">
        <v>71</v>
      </c>
      <c r="AY610" s="247" t="s">
        <v>169</v>
      </c>
    </row>
    <row r="611" spans="2:65" s="253" customFormat="1">
      <c r="B611" s="252"/>
      <c r="D611" s="246" t="s">
        <v>178</v>
      </c>
      <c r="E611" s="254" t="s">
        <v>5</v>
      </c>
      <c r="F611" s="255" t="s">
        <v>340</v>
      </c>
      <c r="H611" s="256">
        <v>72</v>
      </c>
      <c r="L611" s="252"/>
      <c r="M611" s="257"/>
      <c r="N611" s="258"/>
      <c r="O611" s="258"/>
      <c r="P611" s="258"/>
      <c r="Q611" s="258"/>
      <c r="R611" s="258"/>
      <c r="S611" s="258"/>
      <c r="T611" s="259"/>
      <c r="AT611" s="254" t="s">
        <v>178</v>
      </c>
      <c r="AU611" s="254" t="s">
        <v>81</v>
      </c>
      <c r="AV611" s="253" t="s">
        <v>81</v>
      </c>
      <c r="AW611" s="253" t="s">
        <v>35</v>
      </c>
      <c r="AX611" s="253" t="s">
        <v>71</v>
      </c>
      <c r="AY611" s="254" t="s">
        <v>169</v>
      </c>
    </row>
    <row r="612" spans="2:65" s="261" customFormat="1">
      <c r="B612" s="260"/>
      <c r="D612" s="246" t="s">
        <v>178</v>
      </c>
      <c r="E612" s="262" t="s">
        <v>5</v>
      </c>
      <c r="F612" s="263" t="s">
        <v>181</v>
      </c>
      <c r="H612" s="264">
        <v>72</v>
      </c>
      <c r="L612" s="260"/>
      <c r="M612" s="265"/>
      <c r="N612" s="266"/>
      <c r="O612" s="266"/>
      <c r="P612" s="266"/>
      <c r="Q612" s="266"/>
      <c r="R612" s="266"/>
      <c r="S612" s="266"/>
      <c r="T612" s="267"/>
      <c r="AT612" s="262" t="s">
        <v>178</v>
      </c>
      <c r="AU612" s="262" t="s">
        <v>81</v>
      </c>
      <c r="AV612" s="261" t="s">
        <v>176</v>
      </c>
      <c r="AW612" s="261" t="s">
        <v>35</v>
      </c>
      <c r="AX612" s="261" t="s">
        <v>79</v>
      </c>
      <c r="AY612" s="262" t="s">
        <v>169</v>
      </c>
    </row>
    <row r="613" spans="2:65" s="145" customFormat="1" ht="25.5" customHeight="1">
      <c r="B613" s="146"/>
      <c r="C613" s="233" t="s">
        <v>764</v>
      </c>
      <c r="D613" s="233" t="s">
        <v>171</v>
      </c>
      <c r="E613" s="234" t="s">
        <v>765</v>
      </c>
      <c r="F613" s="235" t="s">
        <v>766</v>
      </c>
      <c r="G613" s="236" t="s">
        <v>188</v>
      </c>
      <c r="H613" s="237">
        <v>40</v>
      </c>
      <c r="I613" s="87"/>
      <c r="J613" s="238">
        <f>ROUND(I613*H613,2)</f>
        <v>0</v>
      </c>
      <c r="K613" s="235" t="s">
        <v>175</v>
      </c>
      <c r="L613" s="146"/>
      <c r="M613" s="239" t="s">
        <v>5</v>
      </c>
      <c r="N613" s="240" t="s">
        <v>42</v>
      </c>
      <c r="O613" s="147"/>
      <c r="P613" s="241">
        <f>O613*H613</f>
        <v>0</v>
      </c>
      <c r="Q613" s="241">
        <v>0</v>
      </c>
      <c r="R613" s="241">
        <f>Q613*H613</f>
        <v>0</v>
      </c>
      <c r="S613" s="241">
        <v>0</v>
      </c>
      <c r="T613" s="242">
        <f>S613*H613</f>
        <v>0</v>
      </c>
      <c r="AR613" s="133" t="s">
        <v>176</v>
      </c>
      <c r="AT613" s="133" t="s">
        <v>171</v>
      </c>
      <c r="AU613" s="133" t="s">
        <v>81</v>
      </c>
      <c r="AY613" s="133" t="s">
        <v>169</v>
      </c>
      <c r="BE613" s="243">
        <f>IF(N613="základní",J613,0)</f>
        <v>0</v>
      </c>
      <c r="BF613" s="243">
        <f>IF(N613="snížená",J613,0)</f>
        <v>0</v>
      </c>
      <c r="BG613" s="243">
        <f>IF(N613="zákl. přenesená",J613,0)</f>
        <v>0</v>
      </c>
      <c r="BH613" s="243">
        <f>IF(N613="sníž. přenesená",J613,0)</f>
        <v>0</v>
      </c>
      <c r="BI613" s="243">
        <f>IF(N613="nulová",J613,0)</f>
        <v>0</v>
      </c>
      <c r="BJ613" s="133" t="s">
        <v>79</v>
      </c>
      <c r="BK613" s="243">
        <f>ROUND(I613*H613,2)</f>
        <v>0</v>
      </c>
      <c r="BL613" s="133" t="s">
        <v>176</v>
      </c>
      <c r="BM613" s="133" t="s">
        <v>767</v>
      </c>
    </row>
    <row r="614" spans="2:65" s="245" customFormat="1">
      <c r="B614" s="244"/>
      <c r="D614" s="246" t="s">
        <v>178</v>
      </c>
      <c r="E614" s="247" t="s">
        <v>5</v>
      </c>
      <c r="F614" s="248" t="s">
        <v>341</v>
      </c>
      <c r="H614" s="247" t="s">
        <v>5</v>
      </c>
      <c r="L614" s="244"/>
      <c r="M614" s="249"/>
      <c r="N614" s="250"/>
      <c r="O614" s="250"/>
      <c r="P614" s="250"/>
      <c r="Q614" s="250"/>
      <c r="R614" s="250"/>
      <c r="S614" s="250"/>
      <c r="T614" s="251"/>
      <c r="AT614" s="247" t="s">
        <v>178</v>
      </c>
      <c r="AU614" s="247" t="s">
        <v>81</v>
      </c>
      <c r="AV614" s="245" t="s">
        <v>79</v>
      </c>
      <c r="AW614" s="245" t="s">
        <v>35</v>
      </c>
      <c r="AX614" s="245" t="s">
        <v>71</v>
      </c>
      <c r="AY614" s="247" t="s">
        <v>169</v>
      </c>
    </row>
    <row r="615" spans="2:65" s="253" customFormat="1">
      <c r="B615" s="252"/>
      <c r="D615" s="246" t="s">
        <v>178</v>
      </c>
      <c r="E615" s="254" t="s">
        <v>5</v>
      </c>
      <c r="F615" s="255" t="s">
        <v>342</v>
      </c>
      <c r="H615" s="256">
        <v>40</v>
      </c>
      <c r="L615" s="252"/>
      <c r="M615" s="257"/>
      <c r="N615" s="258"/>
      <c r="O615" s="258"/>
      <c r="P615" s="258"/>
      <c r="Q615" s="258"/>
      <c r="R615" s="258"/>
      <c r="S615" s="258"/>
      <c r="T615" s="259"/>
      <c r="AT615" s="254" t="s">
        <v>178</v>
      </c>
      <c r="AU615" s="254" t="s">
        <v>81</v>
      </c>
      <c r="AV615" s="253" t="s">
        <v>81</v>
      </c>
      <c r="AW615" s="253" t="s">
        <v>35</v>
      </c>
      <c r="AX615" s="253" t="s">
        <v>71</v>
      </c>
      <c r="AY615" s="254" t="s">
        <v>169</v>
      </c>
    </row>
    <row r="616" spans="2:65" s="261" customFormat="1">
      <c r="B616" s="260"/>
      <c r="D616" s="246" t="s">
        <v>178</v>
      </c>
      <c r="E616" s="262" t="s">
        <v>5</v>
      </c>
      <c r="F616" s="263" t="s">
        <v>181</v>
      </c>
      <c r="H616" s="264">
        <v>40</v>
      </c>
      <c r="L616" s="260"/>
      <c r="M616" s="265"/>
      <c r="N616" s="266"/>
      <c r="O616" s="266"/>
      <c r="P616" s="266"/>
      <c r="Q616" s="266"/>
      <c r="R616" s="266"/>
      <c r="S616" s="266"/>
      <c r="T616" s="267"/>
      <c r="AT616" s="262" t="s">
        <v>178</v>
      </c>
      <c r="AU616" s="262" t="s">
        <v>81</v>
      </c>
      <c r="AV616" s="261" t="s">
        <v>176</v>
      </c>
      <c r="AW616" s="261" t="s">
        <v>35</v>
      </c>
      <c r="AX616" s="261" t="s">
        <v>79</v>
      </c>
      <c r="AY616" s="262" t="s">
        <v>169</v>
      </c>
    </row>
    <row r="617" spans="2:65" s="145" customFormat="1" ht="51" customHeight="1">
      <c r="B617" s="146"/>
      <c r="C617" s="233" t="s">
        <v>768</v>
      </c>
      <c r="D617" s="233" t="s">
        <v>171</v>
      </c>
      <c r="E617" s="234" t="s">
        <v>769</v>
      </c>
      <c r="F617" s="235" t="s">
        <v>770</v>
      </c>
      <c r="G617" s="236" t="s">
        <v>188</v>
      </c>
      <c r="H617" s="237">
        <v>72</v>
      </c>
      <c r="I617" s="87"/>
      <c r="J617" s="238">
        <f>ROUND(I617*H617,2)</f>
        <v>0</v>
      </c>
      <c r="K617" s="235" t="s">
        <v>175</v>
      </c>
      <c r="L617" s="146"/>
      <c r="M617" s="239" t="s">
        <v>5</v>
      </c>
      <c r="N617" s="240" t="s">
        <v>42</v>
      </c>
      <c r="O617" s="147"/>
      <c r="P617" s="241">
        <f>O617*H617</f>
        <v>0</v>
      </c>
      <c r="Q617" s="241">
        <v>8.4250000000000005E-2</v>
      </c>
      <c r="R617" s="241">
        <f>Q617*H617</f>
        <v>6.0660000000000007</v>
      </c>
      <c r="S617" s="241">
        <v>0</v>
      </c>
      <c r="T617" s="242">
        <f>S617*H617</f>
        <v>0</v>
      </c>
      <c r="AR617" s="133" t="s">
        <v>176</v>
      </c>
      <c r="AT617" s="133" t="s">
        <v>171</v>
      </c>
      <c r="AU617" s="133" t="s">
        <v>81</v>
      </c>
      <c r="AY617" s="133" t="s">
        <v>169</v>
      </c>
      <c r="BE617" s="243">
        <f>IF(N617="základní",J617,0)</f>
        <v>0</v>
      </c>
      <c r="BF617" s="243">
        <f>IF(N617="snížená",J617,0)</f>
        <v>0</v>
      </c>
      <c r="BG617" s="243">
        <f>IF(N617="zákl. přenesená",J617,0)</f>
        <v>0</v>
      </c>
      <c r="BH617" s="243">
        <f>IF(N617="sníž. přenesená",J617,0)</f>
        <v>0</v>
      </c>
      <c r="BI617" s="243">
        <f>IF(N617="nulová",J617,0)</f>
        <v>0</v>
      </c>
      <c r="BJ617" s="133" t="s">
        <v>79</v>
      </c>
      <c r="BK617" s="243">
        <f>ROUND(I617*H617,2)</f>
        <v>0</v>
      </c>
      <c r="BL617" s="133" t="s">
        <v>176</v>
      </c>
      <c r="BM617" s="133" t="s">
        <v>771</v>
      </c>
    </row>
    <row r="618" spans="2:65" s="145" customFormat="1" ht="16.5" customHeight="1">
      <c r="B618" s="146"/>
      <c r="C618" s="271" t="s">
        <v>772</v>
      </c>
      <c r="D618" s="271" t="s">
        <v>404</v>
      </c>
      <c r="E618" s="272" t="s">
        <v>773</v>
      </c>
      <c r="F618" s="273" t="s">
        <v>774</v>
      </c>
      <c r="G618" s="274" t="s">
        <v>188</v>
      </c>
      <c r="H618" s="275">
        <v>79.2</v>
      </c>
      <c r="I618" s="88"/>
      <c r="J618" s="276">
        <f>ROUND(I618*H618,2)</f>
        <v>0</v>
      </c>
      <c r="K618" s="273" t="s">
        <v>175</v>
      </c>
      <c r="L618" s="277"/>
      <c r="M618" s="278" t="s">
        <v>5</v>
      </c>
      <c r="N618" s="279" t="s">
        <v>42</v>
      </c>
      <c r="O618" s="147"/>
      <c r="P618" s="241">
        <f>O618*H618</f>
        <v>0</v>
      </c>
      <c r="Q618" s="241">
        <v>0.113</v>
      </c>
      <c r="R618" s="241">
        <f>Q618*H618</f>
        <v>8.9496000000000002</v>
      </c>
      <c r="S618" s="241">
        <v>0</v>
      </c>
      <c r="T618" s="242">
        <f>S618*H618</f>
        <v>0</v>
      </c>
      <c r="AR618" s="133" t="s">
        <v>225</v>
      </c>
      <c r="AT618" s="133" t="s">
        <v>404</v>
      </c>
      <c r="AU618" s="133" t="s">
        <v>81</v>
      </c>
      <c r="AY618" s="133" t="s">
        <v>169</v>
      </c>
      <c r="BE618" s="243">
        <f>IF(N618="základní",J618,0)</f>
        <v>0</v>
      </c>
      <c r="BF618" s="243">
        <f>IF(N618="snížená",J618,0)</f>
        <v>0</v>
      </c>
      <c r="BG618" s="243">
        <f>IF(N618="zákl. přenesená",J618,0)</f>
        <v>0</v>
      </c>
      <c r="BH618" s="243">
        <f>IF(N618="sníž. přenesená",J618,0)</f>
        <v>0</v>
      </c>
      <c r="BI618" s="243">
        <f>IF(N618="nulová",J618,0)</f>
        <v>0</v>
      </c>
      <c r="BJ618" s="133" t="s">
        <v>79</v>
      </c>
      <c r="BK618" s="243">
        <f>ROUND(I618*H618,2)</f>
        <v>0</v>
      </c>
      <c r="BL618" s="133" t="s">
        <v>176</v>
      </c>
      <c r="BM618" s="133" t="s">
        <v>775</v>
      </c>
    </row>
    <row r="619" spans="2:65" s="253" customFormat="1">
      <c r="B619" s="252"/>
      <c r="D619" s="246" t="s">
        <v>178</v>
      </c>
      <c r="F619" s="255" t="s">
        <v>776</v>
      </c>
      <c r="H619" s="256">
        <v>79.2</v>
      </c>
      <c r="L619" s="252"/>
      <c r="M619" s="257"/>
      <c r="N619" s="258"/>
      <c r="O619" s="258"/>
      <c r="P619" s="258"/>
      <c r="Q619" s="258"/>
      <c r="R619" s="258"/>
      <c r="S619" s="258"/>
      <c r="T619" s="259"/>
      <c r="AT619" s="254" t="s">
        <v>178</v>
      </c>
      <c r="AU619" s="254" t="s">
        <v>81</v>
      </c>
      <c r="AV619" s="253" t="s">
        <v>81</v>
      </c>
      <c r="AW619" s="253" t="s">
        <v>6</v>
      </c>
      <c r="AX619" s="253" t="s">
        <v>79</v>
      </c>
      <c r="AY619" s="254" t="s">
        <v>169</v>
      </c>
    </row>
    <row r="620" spans="2:65" s="221" customFormat="1" ht="29.85" customHeight="1">
      <c r="B620" s="220"/>
      <c r="D620" s="222" t="s">
        <v>70</v>
      </c>
      <c r="E620" s="231" t="s">
        <v>180</v>
      </c>
      <c r="F620" s="231" t="s">
        <v>777</v>
      </c>
      <c r="J620" s="232">
        <f>BK620</f>
        <v>0</v>
      </c>
      <c r="L620" s="220"/>
      <c r="M620" s="225"/>
      <c r="N620" s="226"/>
      <c r="O620" s="226"/>
      <c r="P620" s="227">
        <f>SUM(P621:P724)</f>
        <v>0</v>
      </c>
      <c r="Q620" s="226"/>
      <c r="R620" s="227">
        <f>SUM(R621:R724)</f>
        <v>163.31729818000002</v>
      </c>
      <c r="S620" s="226"/>
      <c r="T620" s="228">
        <f>SUM(T621:T724)</f>
        <v>0</v>
      </c>
      <c r="AR620" s="222" t="s">
        <v>79</v>
      </c>
      <c r="AT620" s="229" t="s">
        <v>70</v>
      </c>
      <c r="AU620" s="229" t="s">
        <v>79</v>
      </c>
      <c r="AY620" s="222" t="s">
        <v>169</v>
      </c>
      <c r="BK620" s="230">
        <f>SUM(BK621:BK724)</f>
        <v>0</v>
      </c>
    </row>
    <row r="621" spans="2:65" s="145" customFormat="1" ht="25.5" customHeight="1">
      <c r="B621" s="146"/>
      <c r="C621" s="233" t="s">
        <v>778</v>
      </c>
      <c r="D621" s="233" t="s">
        <v>171</v>
      </c>
      <c r="E621" s="234" t="s">
        <v>779</v>
      </c>
      <c r="F621" s="235" t="s">
        <v>780</v>
      </c>
      <c r="G621" s="236" t="s">
        <v>188</v>
      </c>
      <c r="H621" s="237">
        <v>725.03200000000004</v>
      </c>
      <c r="I621" s="87"/>
      <c r="J621" s="238">
        <f>ROUND(I621*H621,2)</f>
        <v>0</v>
      </c>
      <c r="K621" s="235" t="s">
        <v>175</v>
      </c>
      <c r="L621" s="146"/>
      <c r="M621" s="239" t="s">
        <v>5</v>
      </c>
      <c r="N621" s="240" t="s">
        <v>42</v>
      </c>
      <c r="O621" s="147"/>
      <c r="P621" s="241">
        <f>O621*H621</f>
        <v>0</v>
      </c>
      <c r="Q621" s="241">
        <v>6.4999999999999997E-3</v>
      </c>
      <c r="R621" s="241">
        <f>Q621*H621</f>
        <v>4.7127080000000001</v>
      </c>
      <c r="S621" s="241">
        <v>0</v>
      </c>
      <c r="T621" s="242">
        <f>S621*H621</f>
        <v>0</v>
      </c>
      <c r="AR621" s="133" t="s">
        <v>176</v>
      </c>
      <c r="AT621" s="133" t="s">
        <v>171</v>
      </c>
      <c r="AU621" s="133" t="s">
        <v>81</v>
      </c>
      <c r="AY621" s="133" t="s">
        <v>169</v>
      </c>
      <c r="BE621" s="243">
        <f>IF(N621="základní",J621,0)</f>
        <v>0</v>
      </c>
      <c r="BF621" s="243">
        <f>IF(N621="snížená",J621,0)</f>
        <v>0</v>
      </c>
      <c r="BG621" s="243">
        <f>IF(N621="zákl. přenesená",J621,0)</f>
        <v>0</v>
      </c>
      <c r="BH621" s="243">
        <f>IF(N621="sníž. přenesená",J621,0)</f>
        <v>0</v>
      </c>
      <c r="BI621" s="243">
        <f>IF(N621="nulová",J621,0)</f>
        <v>0</v>
      </c>
      <c r="BJ621" s="133" t="s">
        <v>79</v>
      </c>
      <c r="BK621" s="243">
        <f>ROUND(I621*H621,2)</f>
        <v>0</v>
      </c>
      <c r="BL621" s="133" t="s">
        <v>176</v>
      </c>
      <c r="BM621" s="133" t="s">
        <v>781</v>
      </c>
    </row>
    <row r="622" spans="2:65" s="145" customFormat="1" ht="38.25" customHeight="1">
      <c r="B622" s="146"/>
      <c r="C622" s="233" t="s">
        <v>782</v>
      </c>
      <c r="D622" s="233" t="s">
        <v>171</v>
      </c>
      <c r="E622" s="234" t="s">
        <v>783</v>
      </c>
      <c r="F622" s="235" t="s">
        <v>784</v>
      </c>
      <c r="G622" s="236" t="s">
        <v>188</v>
      </c>
      <c r="H622" s="237">
        <v>725.03200000000004</v>
      </c>
      <c r="I622" s="87"/>
      <c r="J622" s="238">
        <f>ROUND(I622*H622,2)</f>
        <v>0</v>
      </c>
      <c r="K622" s="235" t="s">
        <v>175</v>
      </c>
      <c r="L622" s="146"/>
      <c r="M622" s="239" t="s">
        <v>5</v>
      </c>
      <c r="N622" s="240" t="s">
        <v>42</v>
      </c>
      <c r="O622" s="147"/>
      <c r="P622" s="241">
        <f>O622*H622</f>
        <v>0</v>
      </c>
      <c r="Q622" s="241">
        <v>1.6279999999999999E-2</v>
      </c>
      <c r="R622" s="241">
        <f>Q622*H622</f>
        <v>11.80352096</v>
      </c>
      <c r="S622" s="241">
        <v>0</v>
      </c>
      <c r="T622" s="242">
        <f>S622*H622</f>
        <v>0</v>
      </c>
      <c r="AR622" s="133" t="s">
        <v>176</v>
      </c>
      <c r="AT622" s="133" t="s">
        <v>171</v>
      </c>
      <c r="AU622" s="133" t="s">
        <v>81</v>
      </c>
      <c r="AY622" s="133" t="s">
        <v>169</v>
      </c>
      <c r="BE622" s="243">
        <f>IF(N622="základní",J622,0)</f>
        <v>0</v>
      </c>
      <c r="BF622" s="243">
        <f>IF(N622="snížená",J622,0)</f>
        <v>0</v>
      </c>
      <c r="BG622" s="243">
        <f>IF(N622="zákl. přenesená",J622,0)</f>
        <v>0</v>
      </c>
      <c r="BH622" s="243">
        <f>IF(N622="sníž. přenesená",J622,0)</f>
        <v>0</v>
      </c>
      <c r="BI622" s="243">
        <f>IF(N622="nulová",J622,0)</f>
        <v>0</v>
      </c>
      <c r="BJ622" s="133" t="s">
        <v>79</v>
      </c>
      <c r="BK622" s="243">
        <f>ROUND(I622*H622,2)</f>
        <v>0</v>
      </c>
      <c r="BL622" s="133" t="s">
        <v>176</v>
      </c>
      <c r="BM622" s="133" t="s">
        <v>785</v>
      </c>
    </row>
    <row r="623" spans="2:65" s="145" customFormat="1" ht="67.5">
      <c r="B623" s="146"/>
      <c r="D623" s="246" t="s">
        <v>207</v>
      </c>
      <c r="F623" s="268" t="s">
        <v>786</v>
      </c>
      <c r="L623" s="146"/>
      <c r="M623" s="269"/>
      <c r="N623" s="147"/>
      <c r="O623" s="147"/>
      <c r="P623" s="147"/>
      <c r="Q623" s="147"/>
      <c r="R623" s="147"/>
      <c r="S623" s="147"/>
      <c r="T623" s="270"/>
      <c r="AT623" s="133" t="s">
        <v>207</v>
      </c>
      <c r="AU623" s="133" t="s">
        <v>81</v>
      </c>
    </row>
    <row r="624" spans="2:65" s="245" customFormat="1">
      <c r="B624" s="244"/>
      <c r="D624" s="246" t="s">
        <v>178</v>
      </c>
      <c r="E624" s="247" t="s">
        <v>5</v>
      </c>
      <c r="F624" s="248" t="s">
        <v>787</v>
      </c>
      <c r="H624" s="247" t="s">
        <v>5</v>
      </c>
      <c r="L624" s="244"/>
      <c r="M624" s="249"/>
      <c r="N624" s="250"/>
      <c r="O624" s="250"/>
      <c r="P624" s="250"/>
      <c r="Q624" s="250"/>
      <c r="R624" s="250"/>
      <c r="S624" s="250"/>
      <c r="T624" s="251"/>
      <c r="AT624" s="247" t="s">
        <v>178</v>
      </c>
      <c r="AU624" s="247" t="s">
        <v>81</v>
      </c>
      <c r="AV624" s="245" t="s">
        <v>79</v>
      </c>
      <c r="AW624" s="245" t="s">
        <v>35</v>
      </c>
      <c r="AX624" s="245" t="s">
        <v>71</v>
      </c>
      <c r="AY624" s="247" t="s">
        <v>169</v>
      </c>
    </row>
    <row r="625" spans="2:65" s="253" customFormat="1">
      <c r="B625" s="252"/>
      <c r="D625" s="246" t="s">
        <v>178</v>
      </c>
      <c r="E625" s="254" t="s">
        <v>5</v>
      </c>
      <c r="F625" s="255" t="s">
        <v>788</v>
      </c>
      <c r="H625" s="256">
        <v>36.494999999999997</v>
      </c>
      <c r="L625" s="252"/>
      <c r="M625" s="257"/>
      <c r="N625" s="258"/>
      <c r="O625" s="258"/>
      <c r="P625" s="258"/>
      <c r="Q625" s="258"/>
      <c r="R625" s="258"/>
      <c r="S625" s="258"/>
      <c r="T625" s="259"/>
      <c r="AT625" s="254" t="s">
        <v>178</v>
      </c>
      <c r="AU625" s="254" t="s">
        <v>81</v>
      </c>
      <c r="AV625" s="253" t="s">
        <v>81</v>
      </c>
      <c r="AW625" s="253" t="s">
        <v>35</v>
      </c>
      <c r="AX625" s="253" t="s">
        <v>71</v>
      </c>
      <c r="AY625" s="254" t="s">
        <v>169</v>
      </c>
    </row>
    <row r="626" spans="2:65" s="253" customFormat="1">
      <c r="B626" s="252"/>
      <c r="D626" s="246" t="s">
        <v>178</v>
      </c>
      <c r="E626" s="254" t="s">
        <v>5</v>
      </c>
      <c r="F626" s="255" t="s">
        <v>789</v>
      </c>
      <c r="H626" s="256">
        <v>220.01599999999999</v>
      </c>
      <c r="L626" s="252"/>
      <c r="M626" s="257"/>
      <c r="N626" s="258"/>
      <c r="O626" s="258"/>
      <c r="P626" s="258"/>
      <c r="Q626" s="258"/>
      <c r="R626" s="258"/>
      <c r="S626" s="258"/>
      <c r="T626" s="259"/>
      <c r="AT626" s="254" t="s">
        <v>178</v>
      </c>
      <c r="AU626" s="254" t="s">
        <v>81</v>
      </c>
      <c r="AV626" s="253" t="s">
        <v>81</v>
      </c>
      <c r="AW626" s="253" t="s">
        <v>35</v>
      </c>
      <c r="AX626" s="253" t="s">
        <v>71</v>
      </c>
      <c r="AY626" s="254" t="s">
        <v>169</v>
      </c>
    </row>
    <row r="627" spans="2:65" s="253" customFormat="1">
      <c r="B627" s="252"/>
      <c r="D627" s="246" t="s">
        <v>178</v>
      </c>
      <c r="E627" s="254" t="s">
        <v>5</v>
      </c>
      <c r="F627" s="255" t="s">
        <v>790</v>
      </c>
      <c r="H627" s="256">
        <v>141.376</v>
      </c>
      <c r="L627" s="252"/>
      <c r="M627" s="257"/>
      <c r="N627" s="258"/>
      <c r="O627" s="258"/>
      <c r="P627" s="258"/>
      <c r="Q627" s="258"/>
      <c r="R627" s="258"/>
      <c r="S627" s="258"/>
      <c r="T627" s="259"/>
      <c r="AT627" s="254" t="s">
        <v>178</v>
      </c>
      <c r="AU627" s="254" t="s">
        <v>81</v>
      </c>
      <c r="AV627" s="253" t="s">
        <v>81</v>
      </c>
      <c r="AW627" s="253" t="s">
        <v>35</v>
      </c>
      <c r="AX627" s="253" t="s">
        <v>71</v>
      </c>
      <c r="AY627" s="254" t="s">
        <v>169</v>
      </c>
    </row>
    <row r="628" spans="2:65" s="253" customFormat="1">
      <c r="B628" s="252"/>
      <c r="D628" s="246" t="s">
        <v>178</v>
      </c>
      <c r="E628" s="254" t="s">
        <v>5</v>
      </c>
      <c r="F628" s="255" t="s">
        <v>791</v>
      </c>
      <c r="H628" s="256">
        <v>39.04</v>
      </c>
      <c r="L628" s="252"/>
      <c r="M628" s="257"/>
      <c r="N628" s="258"/>
      <c r="O628" s="258"/>
      <c r="P628" s="258"/>
      <c r="Q628" s="258"/>
      <c r="R628" s="258"/>
      <c r="S628" s="258"/>
      <c r="T628" s="259"/>
      <c r="AT628" s="254" t="s">
        <v>178</v>
      </c>
      <c r="AU628" s="254" t="s">
        <v>81</v>
      </c>
      <c r="AV628" s="253" t="s">
        <v>81</v>
      </c>
      <c r="AW628" s="253" t="s">
        <v>35</v>
      </c>
      <c r="AX628" s="253" t="s">
        <v>71</v>
      </c>
      <c r="AY628" s="254" t="s">
        <v>169</v>
      </c>
    </row>
    <row r="629" spans="2:65" s="253" customFormat="1">
      <c r="B629" s="252"/>
      <c r="D629" s="246" t="s">
        <v>178</v>
      </c>
      <c r="E629" s="254" t="s">
        <v>5</v>
      </c>
      <c r="F629" s="255" t="s">
        <v>792</v>
      </c>
      <c r="H629" s="256">
        <v>67.14</v>
      </c>
      <c r="L629" s="252"/>
      <c r="M629" s="257"/>
      <c r="N629" s="258"/>
      <c r="O629" s="258"/>
      <c r="P629" s="258"/>
      <c r="Q629" s="258"/>
      <c r="R629" s="258"/>
      <c r="S629" s="258"/>
      <c r="T629" s="259"/>
      <c r="AT629" s="254" t="s">
        <v>178</v>
      </c>
      <c r="AU629" s="254" t="s">
        <v>81</v>
      </c>
      <c r="AV629" s="253" t="s">
        <v>81</v>
      </c>
      <c r="AW629" s="253" t="s">
        <v>35</v>
      </c>
      <c r="AX629" s="253" t="s">
        <v>71</v>
      </c>
      <c r="AY629" s="254" t="s">
        <v>169</v>
      </c>
    </row>
    <row r="630" spans="2:65" s="253" customFormat="1">
      <c r="B630" s="252"/>
      <c r="D630" s="246" t="s">
        <v>178</v>
      </c>
      <c r="E630" s="254" t="s">
        <v>5</v>
      </c>
      <c r="F630" s="255" t="s">
        <v>793</v>
      </c>
      <c r="H630" s="256">
        <v>220.965</v>
      </c>
      <c r="L630" s="252"/>
      <c r="M630" s="257"/>
      <c r="N630" s="258"/>
      <c r="O630" s="258"/>
      <c r="P630" s="258"/>
      <c r="Q630" s="258"/>
      <c r="R630" s="258"/>
      <c r="S630" s="258"/>
      <c r="T630" s="259"/>
      <c r="AT630" s="254" t="s">
        <v>178</v>
      </c>
      <c r="AU630" s="254" t="s">
        <v>81</v>
      </c>
      <c r="AV630" s="253" t="s">
        <v>81</v>
      </c>
      <c r="AW630" s="253" t="s">
        <v>35</v>
      </c>
      <c r="AX630" s="253" t="s">
        <v>71</v>
      </c>
      <c r="AY630" s="254" t="s">
        <v>169</v>
      </c>
    </row>
    <row r="631" spans="2:65" s="261" customFormat="1">
      <c r="B631" s="260"/>
      <c r="D631" s="246" t="s">
        <v>178</v>
      </c>
      <c r="E631" s="262" t="s">
        <v>5</v>
      </c>
      <c r="F631" s="263" t="s">
        <v>181</v>
      </c>
      <c r="H631" s="264">
        <v>725.03200000000004</v>
      </c>
      <c r="L631" s="260"/>
      <c r="M631" s="265"/>
      <c r="N631" s="266"/>
      <c r="O631" s="266"/>
      <c r="P631" s="266"/>
      <c r="Q631" s="266"/>
      <c r="R631" s="266"/>
      <c r="S631" s="266"/>
      <c r="T631" s="267"/>
      <c r="AT631" s="262" t="s">
        <v>178</v>
      </c>
      <c r="AU631" s="262" t="s">
        <v>81</v>
      </c>
      <c r="AV631" s="261" t="s">
        <v>176</v>
      </c>
      <c r="AW631" s="261" t="s">
        <v>35</v>
      </c>
      <c r="AX631" s="261" t="s">
        <v>79</v>
      </c>
      <c r="AY631" s="262" t="s">
        <v>169</v>
      </c>
    </row>
    <row r="632" spans="2:65" s="145" customFormat="1" ht="16.5" customHeight="1">
      <c r="B632" s="146"/>
      <c r="C632" s="233" t="s">
        <v>794</v>
      </c>
      <c r="D632" s="233" t="s">
        <v>171</v>
      </c>
      <c r="E632" s="234" t="s">
        <v>795</v>
      </c>
      <c r="F632" s="235" t="s">
        <v>796</v>
      </c>
      <c r="G632" s="236" t="s">
        <v>188</v>
      </c>
      <c r="H632" s="237">
        <v>2.5680000000000001</v>
      </c>
      <c r="I632" s="87"/>
      <c r="J632" s="238">
        <f>ROUND(I632*H632,2)</f>
        <v>0</v>
      </c>
      <c r="K632" s="235" t="s">
        <v>175</v>
      </c>
      <c r="L632" s="146"/>
      <c r="M632" s="239" t="s">
        <v>5</v>
      </c>
      <c r="N632" s="240" t="s">
        <v>42</v>
      </c>
      <c r="O632" s="147"/>
      <c r="P632" s="241">
        <f>O632*H632</f>
        <v>0</v>
      </c>
      <c r="Q632" s="241">
        <v>4.1529999999999997E-2</v>
      </c>
      <c r="R632" s="241">
        <f>Q632*H632</f>
        <v>0.10664904</v>
      </c>
      <c r="S632" s="241">
        <v>0</v>
      </c>
      <c r="T632" s="242">
        <f>S632*H632</f>
        <v>0</v>
      </c>
      <c r="AR632" s="133" t="s">
        <v>176</v>
      </c>
      <c r="AT632" s="133" t="s">
        <v>171</v>
      </c>
      <c r="AU632" s="133" t="s">
        <v>81</v>
      </c>
      <c r="AY632" s="133" t="s">
        <v>169</v>
      </c>
      <c r="BE632" s="243">
        <f>IF(N632="základní",J632,0)</f>
        <v>0</v>
      </c>
      <c r="BF632" s="243">
        <f>IF(N632="snížená",J632,0)</f>
        <v>0</v>
      </c>
      <c r="BG632" s="243">
        <f>IF(N632="zákl. přenesená",J632,0)</f>
        <v>0</v>
      </c>
      <c r="BH632" s="243">
        <f>IF(N632="sníž. přenesená",J632,0)</f>
        <v>0</v>
      </c>
      <c r="BI632" s="243">
        <f>IF(N632="nulová",J632,0)</f>
        <v>0</v>
      </c>
      <c r="BJ632" s="133" t="s">
        <v>79</v>
      </c>
      <c r="BK632" s="243">
        <f>ROUND(I632*H632,2)</f>
        <v>0</v>
      </c>
      <c r="BL632" s="133" t="s">
        <v>176</v>
      </c>
      <c r="BM632" s="133" t="s">
        <v>797</v>
      </c>
    </row>
    <row r="633" spans="2:65" s="245" customFormat="1">
      <c r="B633" s="244"/>
      <c r="D633" s="246" t="s">
        <v>178</v>
      </c>
      <c r="E633" s="247" t="s">
        <v>5</v>
      </c>
      <c r="F633" s="248" t="s">
        <v>798</v>
      </c>
      <c r="H633" s="247" t="s">
        <v>5</v>
      </c>
      <c r="L633" s="244"/>
      <c r="M633" s="249"/>
      <c r="N633" s="250"/>
      <c r="O633" s="250"/>
      <c r="P633" s="250"/>
      <c r="Q633" s="250"/>
      <c r="R633" s="250"/>
      <c r="S633" s="250"/>
      <c r="T633" s="251"/>
      <c r="AT633" s="247" t="s">
        <v>178</v>
      </c>
      <c r="AU633" s="247" t="s">
        <v>81</v>
      </c>
      <c r="AV633" s="245" t="s">
        <v>79</v>
      </c>
      <c r="AW633" s="245" t="s">
        <v>35</v>
      </c>
      <c r="AX633" s="245" t="s">
        <v>71</v>
      </c>
      <c r="AY633" s="247" t="s">
        <v>169</v>
      </c>
    </row>
    <row r="634" spans="2:65" s="253" customFormat="1">
      <c r="B634" s="252"/>
      <c r="D634" s="246" t="s">
        <v>178</v>
      </c>
      <c r="E634" s="254" t="s">
        <v>5</v>
      </c>
      <c r="F634" s="255" t="s">
        <v>799</v>
      </c>
      <c r="H634" s="256">
        <v>2.5680000000000001</v>
      </c>
      <c r="L634" s="252"/>
      <c r="M634" s="257"/>
      <c r="N634" s="258"/>
      <c r="O634" s="258"/>
      <c r="P634" s="258"/>
      <c r="Q634" s="258"/>
      <c r="R634" s="258"/>
      <c r="S634" s="258"/>
      <c r="T634" s="259"/>
      <c r="AT634" s="254" t="s">
        <v>178</v>
      </c>
      <c r="AU634" s="254" t="s">
        <v>81</v>
      </c>
      <c r="AV634" s="253" t="s">
        <v>81</v>
      </c>
      <c r="AW634" s="253" t="s">
        <v>35</v>
      </c>
      <c r="AX634" s="253" t="s">
        <v>71</v>
      </c>
      <c r="AY634" s="254" t="s">
        <v>169</v>
      </c>
    </row>
    <row r="635" spans="2:65" s="261" customFormat="1">
      <c r="B635" s="260"/>
      <c r="D635" s="246" t="s">
        <v>178</v>
      </c>
      <c r="E635" s="262" t="s">
        <v>5</v>
      </c>
      <c r="F635" s="263" t="s">
        <v>181</v>
      </c>
      <c r="H635" s="264">
        <v>2.5680000000000001</v>
      </c>
      <c r="L635" s="260"/>
      <c r="M635" s="265"/>
      <c r="N635" s="266"/>
      <c r="O635" s="266"/>
      <c r="P635" s="266"/>
      <c r="Q635" s="266"/>
      <c r="R635" s="266"/>
      <c r="S635" s="266"/>
      <c r="T635" s="267"/>
      <c r="AT635" s="262" t="s">
        <v>178</v>
      </c>
      <c r="AU635" s="262" t="s">
        <v>81</v>
      </c>
      <c r="AV635" s="261" t="s">
        <v>176</v>
      </c>
      <c r="AW635" s="261" t="s">
        <v>35</v>
      </c>
      <c r="AX635" s="261" t="s">
        <v>79</v>
      </c>
      <c r="AY635" s="262" t="s">
        <v>169</v>
      </c>
    </row>
    <row r="636" spans="2:65" s="145" customFormat="1" ht="25.5" customHeight="1">
      <c r="B636" s="146"/>
      <c r="C636" s="233" t="s">
        <v>800</v>
      </c>
      <c r="D636" s="233" t="s">
        <v>171</v>
      </c>
      <c r="E636" s="234" t="s">
        <v>801</v>
      </c>
      <c r="F636" s="235" t="s">
        <v>802</v>
      </c>
      <c r="G636" s="236" t="s">
        <v>188</v>
      </c>
      <c r="H636" s="237">
        <v>4.4800000000000004</v>
      </c>
      <c r="I636" s="87"/>
      <c r="J636" s="238">
        <f>ROUND(I636*H636,2)</f>
        <v>0</v>
      </c>
      <c r="K636" s="235" t="s">
        <v>175</v>
      </c>
      <c r="L636" s="146"/>
      <c r="M636" s="239" t="s">
        <v>5</v>
      </c>
      <c r="N636" s="240" t="s">
        <v>42</v>
      </c>
      <c r="O636" s="147"/>
      <c r="P636" s="241">
        <f>O636*H636</f>
        <v>0</v>
      </c>
      <c r="Q636" s="241">
        <v>4.1529999999999997E-2</v>
      </c>
      <c r="R636" s="241">
        <f>Q636*H636</f>
        <v>0.18605440000000001</v>
      </c>
      <c r="S636" s="241">
        <v>0</v>
      </c>
      <c r="T636" s="242">
        <f>S636*H636</f>
        <v>0</v>
      </c>
      <c r="AR636" s="133" t="s">
        <v>176</v>
      </c>
      <c r="AT636" s="133" t="s">
        <v>171</v>
      </c>
      <c r="AU636" s="133" t="s">
        <v>81</v>
      </c>
      <c r="AY636" s="133" t="s">
        <v>169</v>
      </c>
      <c r="BE636" s="243">
        <f>IF(N636="základní",J636,0)</f>
        <v>0</v>
      </c>
      <c r="BF636" s="243">
        <f>IF(N636="snížená",J636,0)</f>
        <v>0</v>
      </c>
      <c r="BG636" s="243">
        <f>IF(N636="zákl. přenesená",J636,0)</f>
        <v>0</v>
      </c>
      <c r="BH636" s="243">
        <f>IF(N636="sníž. přenesená",J636,0)</f>
        <v>0</v>
      </c>
      <c r="BI636" s="243">
        <f>IF(N636="nulová",J636,0)</f>
        <v>0</v>
      </c>
      <c r="BJ636" s="133" t="s">
        <v>79</v>
      </c>
      <c r="BK636" s="243">
        <f>ROUND(I636*H636,2)</f>
        <v>0</v>
      </c>
      <c r="BL636" s="133" t="s">
        <v>176</v>
      </c>
      <c r="BM636" s="133" t="s">
        <v>803</v>
      </c>
    </row>
    <row r="637" spans="2:65" s="245" customFormat="1">
      <c r="B637" s="244"/>
      <c r="D637" s="246" t="s">
        <v>178</v>
      </c>
      <c r="E637" s="247" t="s">
        <v>5</v>
      </c>
      <c r="F637" s="248" t="s">
        <v>804</v>
      </c>
      <c r="H637" s="247" t="s">
        <v>5</v>
      </c>
      <c r="L637" s="244"/>
      <c r="M637" s="249"/>
      <c r="N637" s="250"/>
      <c r="O637" s="250"/>
      <c r="P637" s="250"/>
      <c r="Q637" s="250"/>
      <c r="R637" s="250"/>
      <c r="S637" s="250"/>
      <c r="T637" s="251"/>
      <c r="AT637" s="247" t="s">
        <v>178</v>
      </c>
      <c r="AU637" s="247" t="s">
        <v>81</v>
      </c>
      <c r="AV637" s="245" t="s">
        <v>79</v>
      </c>
      <c r="AW637" s="245" t="s">
        <v>35</v>
      </c>
      <c r="AX637" s="245" t="s">
        <v>71</v>
      </c>
      <c r="AY637" s="247" t="s">
        <v>169</v>
      </c>
    </row>
    <row r="638" spans="2:65" s="253" customFormat="1">
      <c r="B638" s="252"/>
      <c r="D638" s="246" t="s">
        <v>178</v>
      </c>
      <c r="E638" s="254" t="s">
        <v>5</v>
      </c>
      <c r="F638" s="255" t="s">
        <v>805</v>
      </c>
      <c r="H638" s="256">
        <v>4.4800000000000004</v>
      </c>
      <c r="L638" s="252"/>
      <c r="M638" s="257"/>
      <c r="N638" s="258"/>
      <c r="O638" s="258"/>
      <c r="P638" s="258"/>
      <c r="Q638" s="258"/>
      <c r="R638" s="258"/>
      <c r="S638" s="258"/>
      <c r="T638" s="259"/>
      <c r="AT638" s="254" t="s">
        <v>178</v>
      </c>
      <c r="AU638" s="254" t="s">
        <v>81</v>
      </c>
      <c r="AV638" s="253" t="s">
        <v>81</v>
      </c>
      <c r="AW638" s="253" t="s">
        <v>35</v>
      </c>
      <c r="AX638" s="253" t="s">
        <v>71</v>
      </c>
      <c r="AY638" s="254" t="s">
        <v>169</v>
      </c>
    </row>
    <row r="639" spans="2:65" s="261" customFormat="1">
      <c r="B639" s="260"/>
      <c r="D639" s="246" t="s">
        <v>178</v>
      </c>
      <c r="E639" s="262" t="s">
        <v>5</v>
      </c>
      <c r="F639" s="263" t="s">
        <v>181</v>
      </c>
      <c r="H639" s="264">
        <v>4.4800000000000004</v>
      </c>
      <c r="L639" s="260"/>
      <c r="M639" s="265"/>
      <c r="N639" s="266"/>
      <c r="O639" s="266"/>
      <c r="P639" s="266"/>
      <c r="Q639" s="266"/>
      <c r="R639" s="266"/>
      <c r="S639" s="266"/>
      <c r="T639" s="267"/>
      <c r="AT639" s="262" t="s">
        <v>178</v>
      </c>
      <c r="AU639" s="262" t="s">
        <v>81</v>
      </c>
      <c r="AV639" s="261" t="s">
        <v>176</v>
      </c>
      <c r="AW639" s="261" t="s">
        <v>35</v>
      </c>
      <c r="AX639" s="261" t="s">
        <v>79</v>
      </c>
      <c r="AY639" s="262" t="s">
        <v>169</v>
      </c>
    </row>
    <row r="640" spans="2:65" s="145" customFormat="1" ht="16.5" customHeight="1">
      <c r="B640" s="146"/>
      <c r="C640" s="233" t="s">
        <v>806</v>
      </c>
      <c r="D640" s="233" t="s">
        <v>171</v>
      </c>
      <c r="E640" s="234" t="s">
        <v>807</v>
      </c>
      <c r="F640" s="235" t="s">
        <v>808</v>
      </c>
      <c r="G640" s="236" t="s">
        <v>188</v>
      </c>
      <c r="H640" s="237">
        <v>12.935</v>
      </c>
      <c r="I640" s="87"/>
      <c r="J640" s="238">
        <f>ROUND(I640*H640,2)</f>
        <v>0</v>
      </c>
      <c r="K640" s="235" t="s">
        <v>175</v>
      </c>
      <c r="L640" s="146"/>
      <c r="M640" s="239" t="s">
        <v>5</v>
      </c>
      <c r="N640" s="240" t="s">
        <v>42</v>
      </c>
      <c r="O640" s="147"/>
      <c r="P640" s="241">
        <f>O640*H640</f>
        <v>0</v>
      </c>
      <c r="Q640" s="241">
        <v>3.3579999999999999E-2</v>
      </c>
      <c r="R640" s="241">
        <f>Q640*H640</f>
        <v>0.4343573</v>
      </c>
      <c r="S640" s="241">
        <v>0</v>
      </c>
      <c r="T640" s="242">
        <f>S640*H640</f>
        <v>0</v>
      </c>
      <c r="AR640" s="133" t="s">
        <v>176</v>
      </c>
      <c r="AT640" s="133" t="s">
        <v>171</v>
      </c>
      <c r="AU640" s="133" t="s">
        <v>81</v>
      </c>
      <c r="AY640" s="133" t="s">
        <v>169</v>
      </c>
      <c r="BE640" s="243">
        <f>IF(N640="základní",J640,0)</f>
        <v>0</v>
      </c>
      <c r="BF640" s="243">
        <f>IF(N640="snížená",J640,0)</f>
        <v>0</v>
      </c>
      <c r="BG640" s="243">
        <f>IF(N640="zákl. přenesená",J640,0)</f>
        <v>0</v>
      </c>
      <c r="BH640" s="243">
        <f>IF(N640="sníž. přenesená",J640,0)</f>
        <v>0</v>
      </c>
      <c r="BI640" s="243">
        <f>IF(N640="nulová",J640,0)</f>
        <v>0</v>
      </c>
      <c r="BJ640" s="133" t="s">
        <v>79</v>
      </c>
      <c r="BK640" s="243">
        <f>ROUND(I640*H640,2)</f>
        <v>0</v>
      </c>
      <c r="BL640" s="133" t="s">
        <v>176</v>
      </c>
      <c r="BM640" s="133" t="s">
        <v>809</v>
      </c>
    </row>
    <row r="641" spans="2:65" s="145" customFormat="1" ht="40.5">
      <c r="B641" s="146"/>
      <c r="D641" s="246" t="s">
        <v>207</v>
      </c>
      <c r="F641" s="268" t="s">
        <v>810</v>
      </c>
      <c r="L641" s="146"/>
      <c r="M641" s="269"/>
      <c r="N641" s="147"/>
      <c r="O641" s="147"/>
      <c r="P641" s="147"/>
      <c r="Q641" s="147"/>
      <c r="R641" s="147"/>
      <c r="S641" s="147"/>
      <c r="T641" s="270"/>
      <c r="AT641" s="133" t="s">
        <v>207</v>
      </c>
      <c r="AU641" s="133" t="s">
        <v>81</v>
      </c>
    </row>
    <row r="642" spans="2:65" s="245" customFormat="1">
      <c r="B642" s="244"/>
      <c r="D642" s="246" t="s">
        <v>178</v>
      </c>
      <c r="E642" s="247" t="s">
        <v>5</v>
      </c>
      <c r="F642" s="248" t="s">
        <v>811</v>
      </c>
      <c r="H642" s="247" t="s">
        <v>5</v>
      </c>
      <c r="L642" s="244"/>
      <c r="M642" s="249"/>
      <c r="N642" s="250"/>
      <c r="O642" s="250"/>
      <c r="P642" s="250"/>
      <c r="Q642" s="250"/>
      <c r="R642" s="250"/>
      <c r="S642" s="250"/>
      <c r="T642" s="251"/>
      <c r="AT642" s="247" t="s">
        <v>178</v>
      </c>
      <c r="AU642" s="247" t="s">
        <v>81</v>
      </c>
      <c r="AV642" s="245" t="s">
        <v>79</v>
      </c>
      <c r="AW642" s="245" t="s">
        <v>35</v>
      </c>
      <c r="AX642" s="245" t="s">
        <v>71</v>
      </c>
      <c r="AY642" s="247" t="s">
        <v>169</v>
      </c>
    </row>
    <row r="643" spans="2:65" s="253" customFormat="1">
      <c r="B643" s="252"/>
      <c r="D643" s="246" t="s">
        <v>178</v>
      </c>
      <c r="E643" s="254" t="s">
        <v>5</v>
      </c>
      <c r="F643" s="255" t="s">
        <v>812</v>
      </c>
      <c r="H643" s="256">
        <v>3.105</v>
      </c>
      <c r="L643" s="252"/>
      <c r="M643" s="257"/>
      <c r="N643" s="258"/>
      <c r="O643" s="258"/>
      <c r="P643" s="258"/>
      <c r="Q643" s="258"/>
      <c r="R643" s="258"/>
      <c r="S643" s="258"/>
      <c r="T643" s="259"/>
      <c r="AT643" s="254" t="s">
        <v>178</v>
      </c>
      <c r="AU643" s="254" t="s">
        <v>81</v>
      </c>
      <c r="AV643" s="253" t="s">
        <v>81</v>
      </c>
      <c r="AW643" s="253" t="s">
        <v>35</v>
      </c>
      <c r="AX643" s="253" t="s">
        <v>71</v>
      </c>
      <c r="AY643" s="254" t="s">
        <v>169</v>
      </c>
    </row>
    <row r="644" spans="2:65" s="253" customFormat="1">
      <c r="B644" s="252"/>
      <c r="D644" s="246" t="s">
        <v>178</v>
      </c>
      <c r="E644" s="254" t="s">
        <v>5</v>
      </c>
      <c r="F644" s="255" t="s">
        <v>813</v>
      </c>
      <c r="H644" s="256">
        <v>1.575</v>
      </c>
      <c r="L644" s="252"/>
      <c r="M644" s="257"/>
      <c r="N644" s="258"/>
      <c r="O644" s="258"/>
      <c r="P644" s="258"/>
      <c r="Q644" s="258"/>
      <c r="R644" s="258"/>
      <c r="S644" s="258"/>
      <c r="T644" s="259"/>
      <c r="AT644" s="254" t="s">
        <v>178</v>
      </c>
      <c r="AU644" s="254" t="s">
        <v>81</v>
      </c>
      <c r="AV644" s="253" t="s">
        <v>81</v>
      </c>
      <c r="AW644" s="253" t="s">
        <v>35</v>
      </c>
      <c r="AX644" s="253" t="s">
        <v>71</v>
      </c>
      <c r="AY644" s="254" t="s">
        <v>169</v>
      </c>
    </row>
    <row r="645" spans="2:65" s="253" customFormat="1">
      <c r="B645" s="252"/>
      <c r="D645" s="246" t="s">
        <v>178</v>
      </c>
      <c r="E645" s="254" t="s">
        <v>5</v>
      </c>
      <c r="F645" s="255" t="s">
        <v>814</v>
      </c>
      <c r="H645" s="256">
        <v>0.51500000000000001</v>
      </c>
      <c r="L645" s="252"/>
      <c r="M645" s="257"/>
      <c r="N645" s="258"/>
      <c r="O645" s="258"/>
      <c r="P645" s="258"/>
      <c r="Q645" s="258"/>
      <c r="R645" s="258"/>
      <c r="S645" s="258"/>
      <c r="T645" s="259"/>
      <c r="AT645" s="254" t="s">
        <v>178</v>
      </c>
      <c r="AU645" s="254" t="s">
        <v>81</v>
      </c>
      <c r="AV645" s="253" t="s">
        <v>81</v>
      </c>
      <c r="AW645" s="253" t="s">
        <v>35</v>
      </c>
      <c r="AX645" s="253" t="s">
        <v>71</v>
      </c>
      <c r="AY645" s="254" t="s">
        <v>169</v>
      </c>
    </row>
    <row r="646" spans="2:65" s="253" customFormat="1">
      <c r="B646" s="252"/>
      <c r="D646" s="246" t="s">
        <v>178</v>
      </c>
      <c r="E646" s="254" t="s">
        <v>5</v>
      </c>
      <c r="F646" s="255" t="s">
        <v>815</v>
      </c>
      <c r="H646" s="256">
        <v>2.25</v>
      </c>
      <c r="L646" s="252"/>
      <c r="M646" s="257"/>
      <c r="N646" s="258"/>
      <c r="O646" s="258"/>
      <c r="P646" s="258"/>
      <c r="Q646" s="258"/>
      <c r="R646" s="258"/>
      <c r="S646" s="258"/>
      <c r="T646" s="259"/>
      <c r="AT646" s="254" t="s">
        <v>178</v>
      </c>
      <c r="AU646" s="254" t="s">
        <v>81</v>
      </c>
      <c r="AV646" s="253" t="s">
        <v>81</v>
      </c>
      <c r="AW646" s="253" t="s">
        <v>35</v>
      </c>
      <c r="AX646" s="253" t="s">
        <v>71</v>
      </c>
      <c r="AY646" s="254" t="s">
        <v>169</v>
      </c>
    </row>
    <row r="647" spans="2:65" s="253" customFormat="1">
      <c r="B647" s="252"/>
      <c r="D647" s="246" t="s">
        <v>178</v>
      </c>
      <c r="E647" s="254" t="s">
        <v>5</v>
      </c>
      <c r="F647" s="255" t="s">
        <v>816</v>
      </c>
      <c r="H647" s="256">
        <v>1.08</v>
      </c>
      <c r="L647" s="252"/>
      <c r="M647" s="257"/>
      <c r="N647" s="258"/>
      <c r="O647" s="258"/>
      <c r="P647" s="258"/>
      <c r="Q647" s="258"/>
      <c r="R647" s="258"/>
      <c r="S647" s="258"/>
      <c r="T647" s="259"/>
      <c r="AT647" s="254" t="s">
        <v>178</v>
      </c>
      <c r="AU647" s="254" t="s">
        <v>81</v>
      </c>
      <c r="AV647" s="253" t="s">
        <v>81</v>
      </c>
      <c r="AW647" s="253" t="s">
        <v>35</v>
      </c>
      <c r="AX647" s="253" t="s">
        <v>71</v>
      </c>
      <c r="AY647" s="254" t="s">
        <v>169</v>
      </c>
    </row>
    <row r="648" spans="2:65" s="253" customFormat="1">
      <c r="B648" s="252"/>
      <c r="D648" s="246" t="s">
        <v>178</v>
      </c>
      <c r="E648" s="254" t="s">
        <v>5</v>
      </c>
      <c r="F648" s="255" t="s">
        <v>817</v>
      </c>
      <c r="H648" s="256">
        <v>2.0699999999999998</v>
      </c>
      <c r="L648" s="252"/>
      <c r="M648" s="257"/>
      <c r="N648" s="258"/>
      <c r="O648" s="258"/>
      <c r="P648" s="258"/>
      <c r="Q648" s="258"/>
      <c r="R648" s="258"/>
      <c r="S648" s="258"/>
      <c r="T648" s="259"/>
      <c r="AT648" s="254" t="s">
        <v>178</v>
      </c>
      <c r="AU648" s="254" t="s">
        <v>81</v>
      </c>
      <c r="AV648" s="253" t="s">
        <v>81</v>
      </c>
      <c r="AW648" s="253" t="s">
        <v>35</v>
      </c>
      <c r="AX648" s="253" t="s">
        <v>71</v>
      </c>
      <c r="AY648" s="254" t="s">
        <v>169</v>
      </c>
    </row>
    <row r="649" spans="2:65" s="253" customFormat="1">
      <c r="B649" s="252"/>
      <c r="D649" s="246" t="s">
        <v>178</v>
      </c>
      <c r="E649" s="254" t="s">
        <v>5</v>
      </c>
      <c r="F649" s="255" t="s">
        <v>818</v>
      </c>
      <c r="H649" s="256">
        <v>2.34</v>
      </c>
      <c r="L649" s="252"/>
      <c r="M649" s="257"/>
      <c r="N649" s="258"/>
      <c r="O649" s="258"/>
      <c r="P649" s="258"/>
      <c r="Q649" s="258"/>
      <c r="R649" s="258"/>
      <c r="S649" s="258"/>
      <c r="T649" s="259"/>
      <c r="AT649" s="254" t="s">
        <v>178</v>
      </c>
      <c r="AU649" s="254" t="s">
        <v>81</v>
      </c>
      <c r="AV649" s="253" t="s">
        <v>81</v>
      </c>
      <c r="AW649" s="253" t="s">
        <v>35</v>
      </c>
      <c r="AX649" s="253" t="s">
        <v>71</v>
      </c>
      <c r="AY649" s="254" t="s">
        <v>169</v>
      </c>
    </row>
    <row r="650" spans="2:65" s="261" customFormat="1">
      <c r="B650" s="260"/>
      <c r="D650" s="246" t="s">
        <v>178</v>
      </c>
      <c r="E650" s="262" t="s">
        <v>5</v>
      </c>
      <c r="F650" s="263" t="s">
        <v>181</v>
      </c>
      <c r="H650" s="264">
        <v>12.935</v>
      </c>
      <c r="L650" s="260"/>
      <c r="M650" s="265"/>
      <c r="N650" s="266"/>
      <c r="O650" s="266"/>
      <c r="P650" s="266"/>
      <c r="Q650" s="266"/>
      <c r="R650" s="266"/>
      <c r="S650" s="266"/>
      <c r="T650" s="267"/>
      <c r="AT650" s="262" t="s">
        <v>178</v>
      </c>
      <c r="AU650" s="262" t="s">
        <v>81</v>
      </c>
      <c r="AV650" s="261" t="s">
        <v>176</v>
      </c>
      <c r="AW650" s="261" t="s">
        <v>35</v>
      </c>
      <c r="AX650" s="261" t="s">
        <v>79</v>
      </c>
      <c r="AY650" s="262" t="s">
        <v>169</v>
      </c>
    </row>
    <row r="651" spans="2:65" s="145" customFormat="1" ht="25.5" customHeight="1">
      <c r="B651" s="146"/>
      <c r="C651" s="233" t="s">
        <v>819</v>
      </c>
      <c r="D651" s="233" t="s">
        <v>171</v>
      </c>
      <c r="E651" s="234" t="s">
        <v>820</v>
      </c>
      <c r="F651" s="235" t="s">
        <v>821</v>
      </c>
      <c r="G651" s="236" t="s">
        <v>188</v>
      </c>
      <c r="H651" s="237">
        <v>1.75</v>
      </c>
      <c r="I651" s="87"/>
      <c r="J651" s="238">
        <f>ROUND(I651*H651,2)</f>
        <v>0</v>
      </c>
      <c r="K651" s="235" t="s">
        <v>175</v>
      </c>
      <c r="L651" s="146"/>
      <c r="M651" s="239" t="s">
        <v>5</v>
      </c>
      <c r="N651" s="240" t="s">
        <v>42</v>
      </c>
      <c r="O651" s="147"/>
      <c r="P651" s="241">
        <f>O651*H651</f>
        <v>0</v>
      </c>
      <c r="Q651" s="241">
        <v>9.5600000000000008E-3</v>
      </c>
      <c r="R651" s="241">
        <f>Q651*H651</f>
        <v>1.6730000000000002E-2</v>
      </c>
      <c r="S651" s="241">
        <v>0</v>
      </c>
      <c r="T651" s="242">
        <f>S651*H651</f>
        <v>0</v>
      </c>
      <c r="AR651" s="133" t="s">
        <v>176</v>
      </c>
      <c r="AT651" s="133" t="s">
        <v>171</v>
      </c>
      <c r="AU651" s="133" t="s">
        <v>81</v>
      </c>
      <c r="AY651" s="133" t="s">
        <v>169</v>
      </c>
      <c r="BE651" s="243">
        <f>IF(N651="základní",J651,0)</f>
        <v>0</v>
      </c>
      <c r="BF651" s="243">
        <f>IF(N651="snížená",J651,0)</f>
        <v>0</v>
      </c>
      <c r="BG651" s="243">
        <f>IF(N651="zákl. přenesená",J651,0)</f>
        <v>0</v>
      </c>
      <c r="BH651" s="243">
        <f>IF(N651="sníž. přenesená",J651,0)</f>
        <v>0</v>
      </c>
      <c r="BI651" s="243">
        <f>IF(N651="nulová",J651,0)</f>
        <v>0</v>
      </c>
      <c r="BJ651" s="133" t="s">
        <v>79</v>
      </c>
      <c r="BK651" s="243">
        <f>ROUND(I651*H651,2)</f>
        <v>0</v>
      </c>
      <c r="BL651" s="133" t="s">
        <v>176</v>
      </c>
      <c r="BM651" s="133" t="s">
        <v>822</v>
      </c>
    </row>
    <row r="652" spans="2:65" s="245" customFormat="1">
      <c r="B652" s="244"/>
      <c r="D652" s="246" t="s">
        <v>178</v>
      </c>
      <c r="E652" s="247" t="s">
        <v>5</v>
      </c>
      <c r="F652" s="248" t="s">
        <v>823</v>
      </c>
      <c r="H652" s="247" t="s">
        <v>5</v>
      </c>
      <c r="L652" s="244"/>
      <c r="M652" s="249"/>
      <c r="N652" s="250"/>
      <c r="O652" s="250"/>
      <c r="P652" s="250"/>
      <c r="Q652" s="250"/>
      <c r="R652" s="250"/>
      <c r="S652" s="250"/>
      <c r="T652" s="251"/>
      <c r="AT652" s="247" t="s">
        <v>178</v>
      </c>
      <c r="AU652" s="247" t="s">
        <v>81</v>
      </c>
      <c r="AV652" s="245" t="s">
        <v>79</v>
      </c>
      <c r="AW652" s="245" t="s">
        <v>35</v>
      </c>
      <c r="AX652" s="245" t="s">
        <v>71</v>
      </c>
      <c r="AY652" s="247" t="s">
        <v>169</v>
      </c>
    </row>
    <row r="653" spans="2:65" s="253" customFormat="1">
      <c r="B653" s="252"/>
      <c r="D653" s="246" t="s">
        <v>178</v>
      </c>
      <c r="E653" s="254" t="s">
        <v>5</v>
      </c>
      <c r="F653" s="255" t="s">
        <v>824</v>
      </c>
      <c r="H653" s="256">
        <v>1.75</v>
      </c>
      <c r="L653" s="252"/>
      <c r="M653" s="257"/>
      <c r="N653" s="258"/>
      <c r="O653" s="258"/>
      <c r="P653" s="258"/>
      <c r="Q653" s="258"/>
      <c r="R653" s="258"/>
      <c r="S653" s="258"/>
      <c r="T653" s="259"/>
      <c r="AT653" s="254" t="s">
        <v>178</v>
      </c>
      <c r="AU653" s="254" t="s">
        <v>81</v>
      </c>
      <c r="AV653" s="253" t="s">
        <v>81</v>
      </c>
      <c r="AW653" s="253" t="s">
        <v>35</v>
      </c>
      <c r="AX653" s="253" t="s">
        <v>71</v>
      </c>
      <c r="AY653" s="254" t="s">
        <v>169</v>
      </c>
    </row>
    <row r="654" spans="2:65" s="261" customFormat="1">
      <c r="B654" s="260"/>
      <c r="D654" s="246" t="s">
        <v>178</v>
      </c>
      <c r="E654" s="262" t="s">
        <v>5</v>
      </c>
      <c r="F654" s="263" t="s">
        <v>181</v>
      </c>
      <c r="H654" s="264">
        <v>1.75</v>
      </c>
      <c r="L654" s="260"/>
      <c r="M654" s="265"/>
      <c r="N654" s="266"/>
      <c r="O654" s="266"/>
      <c r="P654" s="266"/>
      <c r="Q654" s="266"/>
      <c r="R654" s="266"/>
      <c r="S654" s="266"/>
      <c r="T654" s="267"/>
      <c r="AT654" s="262" t="s">
        <v>178</v>
      </c>
      <c r="AU654" s="262" t="s">
        <v>81</v>
      </c>
      <c r="AV654" s="261" t="s">
        <v>176</v>
      </c>
      <c r="AW654" s="261" t="s">
        <v>35</v>
      </c>
      <c r="AX654" s="261" t="s">
        <v>79</v>
      </c>
      <c r="AY654" s="262" t="s">
        <v>169</v>
      </c>
    </row>
    <row r="655" spans="2:65" s="145" customFormat="1" ht="16.5" customHeight="1">
      <c r="B655" s="146"/>
      <c r="C655" s="271" t="s">
        <v>825</v>
      </c>
      <c r="D655" s="271" t="s">
        <v>404</v>
      </c>
      <c r="E655" s="272" t="s">
        <v>826</v>
      </c>
      <c r="F655" s="273" t="s">
        <v>827</v>
      </c>
      <c r="G655" s="274" t="s">
        <v>188</v>
      </c>
      <c r="H655" s="275">
        <v>1.7849999999999999</v>
      </c>
      <c r="I655" s="88"/>
      <c r="J655" s="276">
        <f>ROUND(I655*H655,2)</f>
        <v>0</v>
      </c>
      <c r="K655" s="273" t="s">
        <v>175</v>
      </c>
      <c r="L655" s="277"/>
      <c r="M655" s="278" t="s">
        <v>5</v>
      </c>
      <c r="N655" s="279" t="s">
        <v>42</v>
      </c>
      <c r="O655" s="147"/>
      <c r="P655" s="241">
        <f>O655*H655</f>
        <v>0</v>
      </c>
      <c r="Q655" s="241">
        <v>1.6500000000000001E-2</v>
      </c>
      <c r="R655" s="241">
        <f>Q655*H655</f>
        <v>2.94525E-2</v>
      </c>
      <c r="S655" s="241">
        <v>0</v>
      </c>
      <c r="T655" s="242">
        <f>S655*H655</f>
        <v>0</v>
      </c>
      <c r="AR655" s="133" t="s">
        <v>225</v>
      </c>
      <c r="AT655" s="133" t="s">
        <v>404</v>
      </c>
      <c r="AU655" s="133" t="s">
        <v>81</v>
      </c>
      <c r="AY655" s="133" t="s">
        <v>169</v>
      </c>
      <c r="BE655" s="243">
        <f>IF(N655="základní",J655,0)</f>
        <v>0</v>
      </c>
      <c r="BF655" s="243">
        <f>IF(N655="snížená",J655,0)</f>
        <v>0</v>
      </c>
      <c r="BG655" s="243">
        <f>IF(N655="zákl. přenesená",J655,0)</f>
        <v>0</v>
      </c>
      <c r="BH655" s="243">
        <f>IF(N655="sníž. přenesená",J655,0)</f>
        <v>0</v>
      </c>
      <c r="BI655" s="243">
        <f>IF(N655="nulová",J655,0)</f>
        <v>0</v>
      </c>
      <c r="BJ655" s="133" t="s">
        <v>79</v>
      </c>
      <c r="BK655" s="243">
        <f>ROUND(I655*H655,2)</f>
        <v>0</v>
      </c>
      <c r="BL655" s="133" t="s">
        <v>176</v>
      </c>
      <c r="BM655" s="133" t="s">
        <v>828</v>
      </c>
    </row>
    <row r="656" spans="2:65" s="253" customFormat="1">
      <c r="B656" s="252"/>
      <c r="D656" s="246" t="s">
        <v>178</v>
      </c>
      <c r="F656" s="255" t="s">
        <v>829</v>
      </c>
      <c r="H656" s="256">
        <v>1.7849999999999999</v>
      </c>
      <c r="L656" s="252"/>
      <c r="M656" s="257"/>
      <c r="N656" s="258"/>
      <c r="O656" s="258"/>
      <c r="P656" s="258"/>
      <c r="Q656" s="258"/>
      <c r="R656" s="258"/>
      <c r="S656" s="258"/>
      <c r="T656" s="259"/>
      <c r="AT656" s="254" t="s">
        <v>178</v>
      </c>
      <c r="AU656" s="254" t="s">
        <v>81</v>
      </c>
      <c r="AV656" s="253" t="s">
        <v>81</v>
      </c>
      <c r="AW656" s="253" t="s">
        <v>6</v>
      </c>
      <c r="AX656" s="253" t="s">
        <v>79</v>
      </c>
      <c r="AY656" s="254" t="s">
        <v>169</v>
      </c>
    </row>
    <row r="657" spans="2:65" s="145" customFormat="1" ht="25.5" customHeight="1">
      <c r="B657" s="146"/>
      <c r="C657" s="233" t="s">
        <v>830</v>
      </c>
      <c r="D657" s="233" t="s">
        <v>171</v>
      </c>
      <c r="E657" s="234" t="s">
        <v>831</v>
      </c>
      <c r="F657" s="235" t="s">
        <v>832</v>
      </c>
      <c r="G657" s="236" t="s">
        <v>188</v>
      </c>
      <c r="H657" s="237">
        <v>1.75</v>
      </c>
      <c r="I657" s="87"/>
      <c r="J657" s="238">
        <f>ROUND(I657*H657,2)</f>
        <v>0</v>
      </c>
      <c r="K657" s="235" t="s">
        <v>175</v>
      </c>
      <c r="L657" s="146"/>
      <c r="M657" s="239" t="s">
        <v>5</v>
      </c>
      <c r="N657" s="240" t="s">
        <v>42</v>
      </c>
      <c r="O657" s="147"/>
      <c r="P657" s="241">
        <f>O657*H657</f>
        <v>0</v>
      </c>
      <c r="Q657" s="241">
        <v>3.48E-3</v>
      </c>
      <c r="R657" s="241">
        <f>Q657*H657</f>
        <v>6.0899999999999999E-3</v>
      </c>
      <c r="S657" s="241">
        <v>0</v>
      </c>
      <c r="T657" s="242">
        <f>S657*H657</f>
        <v>0</v>
      </c>
      <c r="AR657" s="133" t="s">
        <v>176</v>
      </c>
      <c r="AT657" s="133" t="s">
        <v>171</v>
      </c>
      <c r="AU657" s="133" t="s">
        <v>81</v>
      </c>
      <c r="AY657" s="133" t="s">
        <v>169</v>
      </c>
      <c r="BE657" s="243">
        <f>IF(N657="základní",J657,0)</f>
        <v>0</v>
      </c>
      <c r="BF657" s="243">
        <f>IF(N657="snížená",J657,0)</f>
        <v>0</v>
      </c>
      <c r="BG657" s="243">
        <f>IF(N657="zákl. přenesená",J657,0)</f>
        <v>0</v>
      </c>
      <c r="BH657" s="243">
        <f>IF(N657="sníž. přenesená",J657,0)</f>
        <v>0</v>
      </c>
      <c r="BI657" s="243">
        <f>IF(N657="nulová",J657,0)</f>
        <v>0</v>
      </c>
      <c r="BJ657" s="133" t="s">
        <v>79</v>
      </c>
      <c r="BK657" s="243">
        <f>ROUND(I657*H657,2)</f>
        <v>0</v>
      </c>
      <c r="BL657" s="133" t="s">
        <v>176</v>
      </c>
      <c r="BM657" s="133" t="s">
        <v>833</v>
      </c>
    </row>
    <row r="658" spans="2:65" s="145" customFormat="1" ht="25.5" customHeight="1">
      <c r="B658" s="146"/>
      <c r="C658" s="233" t="s">
        <v>834</v>
      </c>
      <c r="D658" s="233" t="s">
        <v>171</v>
      </c>
      <c r="E658" s="234" t="s">
        <v>835</v>
      </c>
      <c r="F658" s="235" t="s">
        <v>836</v>
      </c>
      <c r="G658" s="236" t="s">
        <v>199</v>
      </c>
      <c r="H658" s="237">
        <v>155</v>
      </c>
      <c r="I658" s="87"/>
      <c r="J658" s="238">
        <f>ROUND(I658*H658,2)</f>
        <v>0</v>
      </c>
      <c r="K658" s="235" t="s">
        <v>175</v>
      </c>
      <c r="L658" s="146"/>
      <c r="M658" s="239" t="s">
        <v>5</v>
      </c>
      <c r="N658" s="240" t="s">
        <v>42</v>
      </c>
      <c r="O658" s="147"/>
      <c r="P658" s="241">
        <f>O658*H658</f>
        <v>0</v>
      </c>
      <c r="Q658" s="241">
        <v>0</v>
      </c>
      <c r="R658" s="241">
        <f>Q658*H658</f>
        <v>0</v>
      </c>
      <c r="S658" s="241">
        <v>0</v>
      </c>
      <c r="T658" s="242">
        <f>S658*H658</f>
        <v>0</v>
      </c>
      <c r="AR658" s="133" t="s">
        <v>176</v>
      </c>
      <c r="AT658" s="133" t="s">
        <v>171</v>
      </c>
      <c r="AU658" s="133" t="s">
        <v>81</v>
      </c>
      <c r="AY658" s="133" t="s">
        <v>169</v>
      </c>
      <c r="BE658" s="243">
        <f>IF(N658="základní",J658,0)</f>
        <v>0</v>
      </c>
      <c r="BF658" s="243">
        <f>IF(N658="snížená",J658,0)</f>
        <v>0</v>
      </c>
      <c r="BG658" s="243">
        <f>IF(N658="zákl. přenesená",J658,0)</f>
        <v>0</v>
      </c>
      <c r="BH658" s="243">
        <f>IF(N658="sníž. přenesená",J658,0)</f>
        <v>0</v>
      </c>
      <c r="BI658" s="243">
        <f>IF(N658="nulová",J658,0)</f>
        <v>0</v>
      </c>
      <c r="BJ658" s="133" t="s">
        <v>79</v>
      </c>
      <c r="BK658" s="243">
        <f>ROUND(I658*H658,2)</f>
        <v>0</v>
      </c>
      <c r="BL658" s="133" t="s">
        <v>176</v>
      </c>
      <c r="BM658" s="133" t="s">
        <v>837</v>
      </c>
    </row>
    <row r="659" spans="2:65" s="145" customFormat="1" ht="67.5">
      <c r="B659" s="146"/>
      <c r="D659" s="246" t="s">
        <v>207</v>
      </c>
      <c r="F659" s="268" t="s">
        <v>838</v>
      </c>
      <c r="L659" s="146"/>
      <c r="M659" s="269"/>
      <c r="N659" s="147"/>
      <c r="O659" s="147"/>
      <c r="P659" s="147"/>
      <c r="Q659" s="147"/>
      <c r="R659" s="147"/>
      <c r="S659" s="147"/>
      <c r="T659" s="270"/>
      <c r="AT659" s="133" t="s">
        <v>207</v>
      </c>
      <c r="AU659" s="133" t="s">
        <v>81</v>
      </c>
    </row>
    <row r="660" spans="2:65" s="145" customFormat="1" ht="16.5" customHeight="1">
      <c r="B660" s="146"/>
      <c r="C660" s="271" t="s">
        <v>839</v>
      </c>
      <c r="D660" s="271" t="s">
        <v>404</v>
      </c>
      <c r="E660" s="272" t="s">
        <v>840</v>
      </c>
      <c r="F660" s="273" t="s">
        <v>841</v>
      </c>
      <c r="G660" s="274" t="s">
        <v>199</v>
      </c>
      <c r="H660" s="275">
        <v>162.75</v>
      </c>
      <c r="I660" s="88"/>
      <c r="J660" s="276">
        <f>ROUND(I660*H660,2)</f>
        <v>0</v>
      </c>
      <c r="K660" s="273" t="s">
        <v>175</v>
      </c>
      <c r="L660" s="277"/>
      <c r="M660" s="278" t="s">
        <v>5</v>
      </c>
      <c r="N660" s="279" t="s">
        <v>42</v>
      </c>
      <c r="O660" s="147"/>
      <c r="P660" s="241">
        <f>O660*H660</f>
        <v>0</v>
      </c>
      <c r="Q660" s="241">
        <v>3.0000000000000001E-5</v>
      </c>
      <c r="R660" s="241">
        <f>Q660*H660</f>
        <v>4.8825000000000006E-3</v>
      </c>
      <c r="S660" s="241">
        <v>0</v>
      </c>
      <c r="T660" s="242">
        <f>S660*H660</f>
        <v>0</v>
      </c>
      <c r="AR660" s="133" t="s">
        <v>225</v>
      </c>
      <c r="AT660" s="133" t="s">
        <v>404</v>
      </c>
      <c r="AU660" s="133" t="s">
        <v>81</v>
      </c>
      <c r="AY660" s="133" t="s">
        <v>169</v>
      </c>
      <c r="BE660" s="243">
        <f>IF(N660="základní",J660,0)</f>
        <v>0</v>
      </c>
      <c r="BF660" s="243">
        <f>IF(N660="snížená",J660,0)</f>
        <v>0</v>
      </c>
      <c r="BG660" s="243">
        <f>IF(N660="zákl. přenesená",J660,0)</f>
        <v>0</v>
      </c>
      <c r="BH660" s="243">
        <f>IF(N660="sníž. přenesená",J660,0)</f>
        <v>0</v>
      </c>
      <c r="BI660" s="243">
        <f>IF(N660="nulová",J660,0)</f>
        <v>0</v>
      </c>
      <c r="BJ660" s="133" t="s">
        <v>79</v>
      </c>
      <c r="BK660" s="243">
        <f>ROUND(I660*H660,2)</f>
        <v>0</v>
      </c>
      <c r="BL660" s="133" t="s">
        <v>176</v>
      </c>
      <c r="BM660" s="133" t="s">
        <v>842</v>
      </c>
    </row>
    <row r="661" spans="2:65" s="253" customFormat="1">
      <c r="B661" s="252"/>
      <c r="D661" s="246" t="s">
        <v>178</v>
      </c>
      <c r="F661" s="255" t="s">
        <v>843</v>
      </c>
      <c r="H661" s="256">
        <v>162.75</v>
      </c>
      <c r="L661" s="252"/>
      <c r="M661" s="257"/>
      <c r="N661" s="258"/>
      <c r="O661" s="258"/>
      <c r="P661" s="258"/>
      <c r="Q661" s="258"/>
      <c r="R661" s="258"/>
      <c r="S661" s="258"/>
      <c r="T661" s="259"/>
      <c r="AT661" s="254" t="s">
        <v>178</v>
      </c>
      <c r="AU661" s="254" t="s">
        <v>81</v>
      </c>
      <c r="AV661" s="253" t="s">
        <v>81</v>
      </c>
      <c r="AW661" s="253" t="s">
        <v>6</v>
      </c>
      <c r="AX661" s="253" t="s">
        <v>79</v>
      </c>
      <c r="AY661" s="254" t="s">
        <v>169</v>
      </c>
    </row>
    <row r="662" spans="2:65" s="145" customFormat="1" ht="38.25" customHeight="1">
      <c r="B662" s="146"/>
      <c r="C662" s="233" t="s">
        <v>844</v>
      </c>
      <c r="D662" s="233" t="s">
        <v>171</v>
      </c>
      <c r="E662" s="234" t="s">
        <v>845</v>
      </c>
      <c r="F662" s="235" t="s">
        <v>846</v>
      </c>
      <c r="G662" s="236" t="s">
        <v>199</v>
      </c>
      <c r="H662" s="237">
        <v>73.5</v>
      </c>
      <c r="I662" s="87"/>
      <c r="J662" s="238">
        <f>ROUND(I662*H662,2)</f>
        <v>0</v>
      </c>
      <c r="K662" s="235" t="s">
        <v>175</v>
      </c>
      <c r="L662" s="146"/>
      <c r="M662" s="239" t="s">
        <v>5</v>
      </c>
      <c r="N662" s="240" t="s">
        <v>42</v>
      </c>
      <c r="O662" s="147"/>
      <c r="P662" s="241">
        <f>O662*H662</f>
        <v>0</v>
      </c>
      <c r="Q662" s="241">
        <v>0</v>
      </c>
      <c r="R662" s="241">
        <f>Q662*H662</f>
        <v>0</v>
      </c>
      <c r="S662" s="241">
        <v>0</v>
      </c>
      <c r="T662" s="242">
        <f>S662*H662</f>
        <v>0</v>
      </c>
      <c r="AR662" s="133" t="s">
        <v>176</v>
      </c>
      <c r="AT662" s="133" t="s">
        <v>171</v>
      </c>
      <c r="AU662" s="133" t="s">
        <v>81</v>
      </c>
      <c r="AY662" s="133" t="s">
        <v>169</v>
      </c>
      <c r="BE662" s="243">
        <f>IF(N662="základní",J662,0)</f>
        <v>0</v>
      </c>
      <c r="BF662" s="243">
        <f>IF(N662="snížená",J662,0)</f>
        <v>0</v>
      </c>
      <c r="BG662" s="243">
        <f>IF(N662="zákl. přenesená",J662,0)</f>
        <v>0</v>
      </c>
      <c r="BH662" s="243">
        <f>IF(N662="sníž. přenesená",J662,0)</f>
        <v>0</v>
      </c>
      <c r="BI662" s="243">
        <f>IF(N662="nulová",J662,0)</f>
        <v>0</v>
      </c>
      <c r="BJ662" s="133" t="s">
        <v>79</v>
      </c>
      <c r="BK662" s="243">
        <f>ROUND(I662*H662,2)</f>
        <v>0</v>
      </c>
      <c r="BL662" s="133" t="s">
        <v>176</v>
      </c>
      <c r="BM662" s="133" t="s">
        <v>847</v>
      </c>
    </row>
    <row r="663" spans="2:65" s="145" customFormat="1" ht="67.5">
      <c r="B663" s="146"/>
      <c r="D663" s="246" t="s">
        <v>207</v>
      </c>
      <c r="F663" s="268" t="s">
        <v>838</v>
      </c>
      <c r="L663" s="146"/>
      <c r="M663" s="269"/>
      <c r="N663" s="147"/>
      <c r="O663" s="147"/>
      <c r="P663" s="147"/>
      <c r="Q663" s="147"/>
      <c r="R663" s="147"/>
      <c r="S663" s="147"/>
      <c r="T663" s="270"/>
      <c r="AT663" s="133" t="s">
        <v>207</v>
      </c>
      <c r="AU663" s="133" t="s">
        <v>81</v>
      </c>
    </row>
    <row r="664" spans="2:65" s="145" customFormat="1" ht="16.5" customHeight="1">
      <c r="B664" s="146"/>
      <c r="C664" s="271" t="s">
        <v>848</v>
      </c>
      <c r="D664" s="271" t="s">
        <v>404</v>
      </c>
      <c r="E664" s="272" t="s">
        <v>849</v>
      </c>
      <c r="F664" s="273" t="s">
        <v>850</v>
      </c>
      <c r="G664" s="274" t="s">
        <v>199</v>
      </c>
      <c r="H664" s="275">
        <v>77.174999999999997</v>
      </c>
      <c r="I664" s="88"/>
      <c r="J664" s="276">
        <f>ROUND(I664*H664,2)</f>
        <v>0</v>
      </c>
      <c r="K664" s="273" t="s">
        <v>175</v>
      </c>
      <c r="L664" s="277"/>
      <c r="M664" s="278" t="s">
        <v>5</v>
      </c>
      <c r="N664" s="279" t="s">
        <v>42</v>
      </c>
      <c r="O664" s="147"/>
      <c r="P664" s="241">
        <f>O664*H664</f>
        <v>0</v>
      </c>
      <c r="Q664" s="241">
        <v>4.0000000000000003E-5</v>
      </c>
      <c r="R664" s="241">
        <f>Q664*H664</f>
        <v>3.0870000000000003E-3</v>
      </c>
      <c r="S664" s="241">
        <v>0</v>
      </c>
      <c r="T664" s="242">
        <f>S664*H664</f>
        <v>0</v>
      </c>
      <c r="AR664" s="133" t="s">
        <v>225</v>
      </c>
      <c r="AT664" s="133" t="s">
        <v>404</v>
      </c>
      <c r="AU664" s="133" t="s">
        <v>81</v>
      </c>
      <c r="AY664" s="133" t="s">
        <v>169</v>
      </c>
      <c r="BE664" s="243">
        <f>IF(N664="základní",J664,0)</f>
        <v>0</v>
      </c>
      <c r="BF664" s="243">
        <f>IF(N664="snížená",J664,0)</f>
        <v>0</v>
      </c>
      <c r="BG664" s="243">
        <f>IF(N664="zákl. přenesená",J664,0)</f>
        <v>0</v>
      </c>
      <c r="BH664" s="243">
        <f>IF(N664="sníž. přenesená",J664,0)</f>
        <v>0</v>
      </c>
      <c r="BI664" s="243">
        <f>IF(N664="nulová",J664,0)</f>
        <v>0</v>
      </c>
      <c r="BJ664" s="133" t="s">
        <v>79</v>
      </c>
      <c r="BK664" s="243">
        <f>ROUND(I664*H664,2)</f>
        <v>0</v>
      </c>
      <c r="BL664" s="133" t="s">
        <v>176</v>
      </c>
      <c r="BM664" s="133" t="s">
        <v>851</v>
      </c>
    </row>
    <row r="665" spans="2:65" s="253" customFormat="1">
      <c r="B665" s="252"/>
      <c r="D665" s="246" t="s">
        <v>178</v>
      </c>
      <c r="F665" s="255" t="s">
        <v>852</v>
      </c>
      <c r="H665" s="256">
        <v>77.174999999999997</v>
      </c>
      <c r="L665" s="252"/>
      <c r="M665" s="257"/>
      <c r="N665" s="258"/>
      <c r="O665" s="258"/>
      <c r="P665" s="258"/>
      <c r="Q665" s="258"/>
      <c r="R665" s="258"/>
      <c r="S665" s="258"/>
      <c r="T665" s="259"/>
      <c r="AT665" s="254" t="s">
        <v>178</v>
      </c>
      <c r="AU665" s="254" t="s">
        <v>81</v>
      </c>
      <c r="AV665" s="253" t="s">
        <v>81</v>
      </c>
      <c r="AW665" s="253" t="s">
        <v>6</v>
      </c>
      <c r="AX665" s="253" t="s">
        <v>79</v>
      </c>
      <c r="AY665" s="254" t="s">
        <v>169</v>
      </c>
    </row>
    <row r="666" spans="2:65" s="145" customFormat="1" ht="25.5" customHeight="1">
      <c r="B666" s="146"/>
      <c r="C666" s="233" t="s">
        <v>853</v>
      </c>
      <c r="D666" s="233" t="s">
        <v>171</v>
      </c>
      <c r="E666" s="234" t="s">
        <v>854</v>
      </c>
      <c r="F666" s="235" t="s">
        <v>855</v>
      </c>
      <c r="G666" s="236" t="s">
        <v>188</v>
      </c>
      <c r="H666" s="237">
        <v>278.53500000000003</v>
      </c>
      <c r="I666" s="87"/>
      <c r="J666" s="238">
        <f>ROUND(I666*H666,2)</f>
        <v>0</v>
      </c>
      <c r="K666" s="235" t="s">
        <v>175</v>
      </c>
      <c r="L666" s="146"/>
      <c r="M666" s="239" t="s">
        <v>5</v>
      </c>
      <c r="N666" s="240" t="s">
        <v>42</v>
      </c>
      <c r="O666" s="147"/>
      <c r="P666" s="241">
        <f>O666*H666</f>
        <v>0</v>
      </c>
      <c r="Q666" s="241">
        <v>9.4400000000000005E-3</v>
      </c>
      <c r="R666" s="241">
        <f>Q666*H666</f>
        <v>2.6293704000000004</v>
      </c>
      <c r="S666" s="241">
        <v>0</v>
      </c>
      <c r="T666" s="242">
        <f>S666*H666</f>
        <v>0</v>
      </c>
      <c r="AR666" s="133" t="s">
        <v>176</v>
      </c>
      <c r="AT666" s="133" t="s">
        <v>171</v>
      </c>
      <c r="AU666" s="133" t="s">
        <v>81</v>
      </c>
      <c r="AY666" s="133" t="s">
        <v>169</v>
      </c>
      <c r="BE666" s="243">
        <f>IF(N666="základní",J666,0)</f>
        <v>0</v>
      </c>
      <c r="BF666" s="243">
        <f>IF(N666="snížená",J666,0)</f>
        <v>0</v>
      </c>
      <c r="BG666" s="243">
        <f>IF(N666="zákl. přenesená",J666,0)</f>
        <v>0</v>
      </c>
      <c r="BH666" s="243">
        <f>IF(N666="sníž. přenesená",J666,0)</f>
        <v>0</v>
      </c>
      <c r="BI666" s="243">
        <f>IF(N666="nulová",J666,0)</f>
        <v>0</v>
      </c>
      <c r="BJ666" s="133" t="s">
        <v>79</v>
      </c>
      <c r="BK666" s="243">
        <f>ROUND(I666*H666,2)</f>
        <v>0</v>
      </c>
      <c r="BL666" s="133" t="s">
        <v>176</v>
      </c>
      <c r="BM666" s="133" t="s">
        <v>856</v>
      </c>
    </row>
    <row r="667" spans="2:65" s="145" customFormat="1" ht="175.5">
      <c r="B667" s="146"/>
      <c r="D667" s="246" t="s">
        <v>207</v>
      </c>
      <c r="F667" s="268" t="s">
        <v>857</v>
      </c>
      <c r="L667" s="146"/>
      <c r="M667" s="269"/>
      <c r="N667" s="147"/>
      <c r="O667" s="147"/>
      <c r="P667" s="147"/>
      <c r="Q667" s="147"/>
      <c r="R667" s="147"/>
      <c r="S667" s="147"/>
      <c r="T667" s="270"/>
      <c r="AT667" s="133" t="s">
        <v>207</v>
      </c>
      <c r="AU667" s="133" t="s">
        <v>81</v>
      </c>
    </row>
    <row r="668" spans="2:65" s="245" customFormat="1">
      <c r="B668" s="244"/>
      <c r="D668" s="246" t="s">
        <v>178</v>
      </c>
      <c r="E668" s="247" t="s">
        <v>5</v>
      </c>
      <c r="F668" s="248" t="s">
        <v>858</v>
      </c>
      <c r="H668" s="247" t="s">
        <v>5</v>
      </c>
      <c r="L668" s="244"/>
      <c r="M668" s="249"/>
      <c r="N668" s="250"/>
      <c r="O668" s="250"/>
      <c r="P668" s="250"/>
      <c r="Q668" s="250"/>
      <c r="R668" s="250"/>
      <c r="S668" s="250"/>
      <c r="T668" s="251"/>
      <c r="AT668" s="247" t="s">
        <v>178</v>
      </c>
      <c r="AU668" s="247" t="s">
        <v>81</v>
      </c>
      <c r="AV668" s="245" t="s">
        <v>79</v>
      </c>
      <c r="AW668" s="245" t="s">
        <v>35</v>
      </c>
      <c r="AX668" s="245" t="s">
        <v>71</v>
      </c>
      <c r="AY668" s="247" t="s">
        <v>169</v>
      </c>
    </row>
    <row r="669" spans="2:65" s="253" customFormat="1">
      <c r="B669" s="252"/>
      <c r="D669" s="246" t="s">
        <v>178</v>
      </c>
      <c r="E669" s="254" t="s">
        <v>5</v>
      </c>
      <c r="F669" s="255" t="s">
        <v>859</v>
      </c>
      <c r="H669" s="256">
        <v>278.53500000000003</v>
      </c>
      <c r="L669" s="252"/>
      <c r="M669" s="257"/>
      <c r="N669" s="258"/>
      <c r="O669" s="258"/>
      <c r="P669" s="258"/>
      <c r="Q669" s="258"/>
      <c r="R669" s="258"/>
      <c r="S669" s="258"/>
      <c r="T669" s="259"/>
      <c r="AT669" s="254" t="s">
        <v>178</v>
      </c>
      <c r="AU669" s="254" t="s">
        <v>81</v>
      </c>
      <c r="AV669" s="253" t="s">
        <v>81</v>
      </c>
      <c r="AW669" s="253" t="s">
        <v>35</v>
      </c>
      <c r="AX669" s="253" t="s">
        <v>71</v>
      </c>
      <c r="AY669" s="254" t="s">
        <v>169</v>
      </c>
    </row>
    <row r="670" spans="2:65" s="261" customFormat="1">
      <c r="B670" s="260"/>
      <c r="D670" s="246" t="s">
        <v>178</v>
      </c>
      <c r="E670" s="262" t="s">
        <v>5</v>
      </c>
      <c r="F670" s="263" t="s">
        <v>181</v>
      </c>
      <c r="H670" s="264">
        <v>278.53500000000003</v>
      </c>
      <c r="L670" s="260"/>
      <c r="M670" s="265"/>
      <c r="N670" s="266"/>
      <c r="O670" s="266"/>
      <c r="P670" s="266"/>
      <c r="Q670" s="266"/>
      <c r="R670" s="266"/>
      <c r="S670" s="266"/>
      <c r="T670" s="267"/>
      <c r="AT670" s="262" t="s">
        <v>178</v>
      </c>
      <c r="AU670" s="262" t="s">
        <v>81</v>
      </c>
      <c r="AV670" s="261" t="s">
        <v>176</v>
      </c>
      <c r="AW670" s="261" t="s">
        <v>35</v>
      </c>
      <c r="AX670" s="261" t="s">
        <v>79</v>
      </c>
      <c r="AY670" s="262" t="s">
        <v>169</v>
      </c>
    </row>
    <row r="671" spans="2:65" s="145" customFormat="1" ht="16.5" customHeight="1">
      <c r="B671" s="146"/>
      <c r="C671" s="271" t="s">
        <v>860</v>
      </c>
      <c r="D671" s="271" t="s">
        <v>404</v>
      </c>
      <c r="E671" s="272" t="s">
        <v>826</v>
      </c>
      <c r="F671" s="273" t="s">
        <v>827</v>
      </c>
      <c r="G671" s="274" t="s">
        <v>188</v>
      </c>
      <c r="H671" s="275">
        <v>314.10599999999999</v>
      </c>
      <c r="I671" s="88"/>
      <c r="J671" s="276">
        <f>ROUND(I671*H671,2)</f>
        <v>0</v>
      </c>
      <c r="K671" s="273" t="s">
        <v>175</v>
      </c>
      <c r="L671" s="277"/>
      <c r="M671" s="278" t="s">
        <v>5</v>
      </c>
      <c r="N671" s="279" t="s">
        <v>42</v>
      </c>
      <c r="O671" s="147"/>
      <c r="P671" s="241">
        <f>O671*H671</f>
        <v>0</v>
      </c>
      <c r="Q671" s="241">
        <v>1.6500000000000001E-2</v>
      </c>
      <c r="R671" s="241">
        <f>Q671*H671</f>
        <v>5.1827490000000003</v>
      </c>
      <c r="S671" s="241">
        <v>0</v>
      </c>
      <c r="T671" s="242">
        <f>S671*H671</f>
        <v>0</v>
      </c>
      <c r="AR671" s="133" t="s">
        <v>225</v>
      </c>
      <c r="AT671" s="133" t="s">
        <v>404</v>
      </c>
      <c r="AU671" s="133" t="s">
        <v>81</v>
      </c>
      <c r="AY671" s="133" t="s">
        <v>169</v>
      </c>
      <c r="BE671" s="243">
        <f>IF(N671="základní",J671,0)</f>
        <v>0</v>
      </c>
      <c r="BF671" s="243">
        <f>IF(N671="snížená",J671,0)</f>
        <v>0</v>
      </c>
      <c r="BG671" s="243">
        <f>IF(N671="zákl. přenesená",J671,0)</f>
        <v>0</v>
      </c>
      <c r="BH671" s="243">
        <f>IF(N671="sníž. přenesená",J671,0)</f>
        <v>0</v>
      </c>
      <c r="BI671" s="243">
        <f>IF(N671="nulová",J671,0)</f>
        <v>0</v>
      </c>
      <c r="BJ671" s="133" t="s">
        <v>79</v>
      </c>
      <c r="BK671" s="243">
        <f>ROUND(I671*H671,2)</f>
        <v>0</v>
      </c>
      <c r="BL671" s="133" t="s">
        <v>176</v>
      </c>
      <c r="BM671" s="133" t="s">
        <v>861</v>
      </c>
    </row>
    <row r="672" spans="2:65" s="253" customFormat="1">
      <c r="B672" s="252"/>
      <c r="D672" s="246" t="s">
        <v>178</v>
      </c>
      <c r="F672" s="255" t="s">
        <v>862</v>
      </c>
      <c r="H672" s="256">
        <v>314.10599999999999</v>
      </c>
      <c r="L672" s="252"/>
      <c r="M672" s="257"/>
      <c r="N672" s="258"/>
      <c r="O672" s="258"/>
      <c r="P672" s="258"/>
      <c r="Q672" s="258"/>
      <c r="R672" s="258"/>
      <c r="S672" s="258"/>
      <c r="T672" s="259"/>
      <c r="AT672" s="254" t="s">
        <v>178</v>
      </c>
      <c r="AU672" s="254" t="s">
        <v>81</v>
      </c>
      <c r="AV672" s="253" t="s">
        <v>81</v>
      </c>
      <c r="AW672" s="253" t="s">
        <v>6</v>
      </c>
      <c r="AX672" s="253" t="s">
        <v>79</v>
      </c>
      <c r="AY672" s="254" t="s">
        <v>169</v>
      </c>
    </row>
    <row r="673" spans="2:65" s="145" customFormat="1" ht="38.25" customHeight="1">
      <c r="B673" s="146"/>
      <c r="C673" s="233" t="s">
        <v>863</v>
      </c>
      <c r="D673" s="233" t="s">
        <v>171</v>
      </c>
      <c r="E673" s="234" t="s">
        <v>864</v>
      </c>
      <c r="F673" s="235" t="s">
        <v>865</v>
      </c>
      <c r="G673" s="236" t="s">
        <v>199</v>
      </c>
      <c r="H673" s="237">
        <v>150</v>
      </c>
      <c r="I673" s="87"/>
      <c r="J673" s="238">
        <f>ROUND(I673*H673,2)</f>
        <v>0</v>
      </c>
      <c r="K673" s="235" t="s">
        <v>175</v>
      </c>
      <c r="L673" s="146"/>
      <c r="M673" s="239" t="s">
        <v>5</v>
      </c>
      <c r="N673" s="240" t="s">
        <v>42</v>
      </c>
      <c r="O673" s="147"/>
      <c r="P673" s="241">
        <f>O673*H673</f>
        <v>0</v>
      </c>
      <c r="Q673" s="241">
        <v>1.7600000000000001E-3</v>
      </c>
      <c r="R673" s="241">
        <f>Q673*H673</f>
        <v>0.26400000000000001</v>
      </c>
      <c r="S673" s="241">
        <v>0</v>
      </c>
      <c r="T673" s="242">
        <f>S673*H673</f>
        <v>0</v>
      </c>
      <c r="AR673" s="133" t="s">
        <v>176</v>
      </c>
      <c r="AT673" s="133" t="s">
        <v>171</v>
      </c>
      <c r="AU673" s="133" t="s">
        <v>81</v>
      </c>
      <c r="AY673" s="133" t="s">
        <v>169</v>
      </c>
      <c r="BE673" s="243">
        <f>IF(N673="základní",J673,0)</f>
        <v>0</v>
      </c>
      <c r="BF673" s="243">
        <f>IF(N673="snížená",J673,0)</f>
        <v>0</v>
      </c>
      <c r="BG673" s="243">
        <f>IF(N673="zákl. přenesená",J673,0)</f>
        <v>0</v>
      </c>
      <c r="BH673" s="243">
        <f>IF(N673="sníž. přenesená",J673,0)</f>
        <v>0</v>
      </c>
      <c r="BI673" s="243">
        <f>IF(N673="nulová",J673,0)</f>
        <v>0</v>
      </c>
      <c r="BJ673" s="133" t="s">
        <v>79</v>
      </c>
      <c r="BK673" s="243">
        <f>ROUND(I673*H673,2)</f>
        <v>0</v>
      </c>
      <c r="BL673" s="133" t="s">
        <v>176</v>
      </c>
      <c r="BM673" s="133" t="s">
        <v>866</v>
      </c>
    </row>
    <row r="674" spans="2:65" s="145" customFormat="1" ht="16.5" customHeight="1">
      <c r="B674" s="146"/>
      <c r="C674" s="271" t="s">
        <v>867</v>
      </c>
      <c r="D674" s="271" t="s">
        <v>404</v>
      </c>
      <c r="E674" s="272" t="s">
        <v>868</v>
      </c>
      <c r="F674" s="273" t="s">
        <v>869</v>
      </c>
      <c r="G674" s="274" t="s">
        <v>188</v>
      </c>
      <c r="H674" s="275">
        <v>36.299999999999997</v>
      </c>
      <c r="I674" s="88"/>
      <c r="J674" s="276">
        <f>ROUND(I674*H674,2)</f>
        <v>0</v>
      </c>
      <c r="K674" s="273" t="s">
        <v>175</v>
      </c>
      <c r="L674" s="277"/>
      <c r="M674" s="278" t="s">
        <v>5</v>
      </c>
      <c r="N674" s="279" t="s">
        <v>42</v>
      </c>
      <c r="O674" s="147"/>
      <c r="P674" s="241">
        <f>O674*H674</f>
        <v>0</v>
      </c>
      <c r="Q674" s="241">
        <v>6.0000000000000001E-3</v>
      </c>
      <c r="R674" s="241">
        <f>Q674*H674</f>
        <v>0.21779999999999999</v>
      </c>
      <c r="S674" s="241">
        <v>0</v>
      </c>
      <c r="T674" s="242">
        <f>S674*H674</f>
        <v>0</v>
      </c>
      <c r="AR674" s="133" t="s">
        <v>225</v>
      </c>
      <c r="AT674" s="133" t="s">
        <v>404</v>
      </c>
      <c r="AU674" s="133" t="s">
        <v>81</v>
      </c>
      <c r="AY674" s="133" t="s">
        <v>169</v>
      </c>
      <c r="BE674" s="243">
        <f>IF(N674="základní",J674,0)</f>
        <v>0</v>
      </c>
      <c r="BF674" s="243">
        <f>IF(N674="snížená",J674,0)</f>
        <v>0</v>
      </c>
      <c r="BG674" s="243">
        <f>IF(N674="zákl. přenesená",J674,0)</f>
        <v>0</v>
      </c>
      <c r="BH674" s="243">
        <f>IF(N674="sníž. přenesená",J674,0)</f>
        <v>0</v>
      </c>
      <c r="BI674" s="243">
        <f>IF(N674="nulová",J674,0)</f>
        <v>0</v>
      </c>
      <c r="BJ674" s="133" t="s">
        <v>79</v>
      </c>
      <c r="BK674" s="243">
        <f>ROUND(I674*H674,2)</f>
        <v>0</v>
      </c>
      <c r="BL674" s="133" t="s">
        <v>176</v>
      </c>
      <c r="BM674" s="133" t="s">
        <v>870</v>
      </c>
    </row>
    <row r="675" spans="2:65" s="253" customFormat="1">
      <c r="B675" s="252"/>
      <c r="D675" s="246" t="s">
        <v>178</v>
      </c>
      <c r="E675" s="254" t="s">
        <v>5</v>
      </c>
      <c r="F675" s="255" t="s">
        <v>871</v>
      </c>
      <c r="H675" s="256">
        <v>33</v>
      </c>
      <c r="L675" s="252"/>
      <c r="M675" s="257"/>
      <c r="N675" s="258"/>
      <c r="O675" s="258"/>
      <c r="P675" s="258"/>
      <c r="Q675" s="258"/>
      <c r="R675" s="258"/>
      <c r="S675" s="258"/>
      <c r="T675" s="259"/>
      <c r="AT675" s="254" t="s">
        <v>178</v>
      </c>
      <c r="AU675" s="254" t="s">
        <v>81</v>
      </c>
      <c r="AV675" s="253" t="s">
        <v>81</v>
      </c>
      <c r="AW675" s="253" t="s">
        <v>35</v>
      </c>
      <c r="AX675" s="253" t="s">
        <v>71</v>
      </c>
      <c r="AY675" s="254" t="s">
        <v>169</v>
      </c>
    </row>
    <row r="676" spans="2:65" s="261" customFormat="1">
      <c r="B676" s="260"/>
      <c r="D676" s="246" t="s">
        <v>178</v>
      </c>
      <c r="E676" s="262" t="s">
        <v>5</v>
      </c>
      <c r="F676" s="263" t="s">
        <v>181</v>
      </c>
      <c r="H676" s="264">
        <v>33</v>
      </c>
      <c r="L676" s="260"/>
      <c r="M676" s="265"/>
      <c r="N676" s="266"/>
      <c r="O676" s="266"/>
      <c r="P676" s="266"/>
      <c r="Q676" s="266"/>
      <c r="R676" s="266"/>
      <c r="S676" s="266"/>
      <c r="T676" s="267"/>
      <c r="AT676" s="262" t="s">
        <v>178</v>
      </c>
      <c r="AU676" s="262" t="s">
        <v>81</v>
      </c>
      <c r="AV676" s="261" t="s">
        <v>176</v>
      </c>
      <c r="AW676" s="261" t="s">
        <v>35</v>
      </c>
      <c r="AX676" s="261" t="s">
        <v>79</v>
      </c>
      <c r="AY676" s="262" t="s">
        <v>169</v>
      </c>
    </row>
    <row r="677" spans="2:65" s="253" customFormat="1">
      <c r="B677" s="252"/>
      <c r="D677" s="246" t="s">
        <v>178</v>
      </c>
      <c r="F677" s="255" t="s">
        <v>872</v>
      </c>
      <c r="H677" s="256">
        <v>36.299999999999997</v>
      </c>
      <c r="L677" s="252"/>
      <c r="M677" s="257"/>
      <c r="N677" s="258"/>
      <c r="O677" s="258"/>
      <c r="P677" s="258"/>
      <c r="Q677" s="258"/>
      <c r="R677" s="258"/>
      <c r="S677" s="258"/>
      <c r="T677" s="259"/>
      <c r="AT677" s="254" t="s">
        <v>178</v>
      </c>
      <c r="AU677" s="254" t="s">
        <v>81</v>
      </c>
      <c r="AV677" s="253" t="s">
        <v>81</v>
      </c>
      <c r="AW677" s="253" t="s">
        <v>6</v>
      </c>
      <c r="AX677" s="253" t="s">
        <v>79</v>
      </c>
      <c r="AY677" s="254" t="s">
        <v>169</v>
      </c>
    </row>
    <row r="678" spans="2:65" s="145" customFormat="1" ht="25.5" customHeight="1">
      <c r="B678" s="146"/>
      <c r="C678" s="233" t="s">
        <v>873</v>
      </c>
      <c r="D678" s="233" t="s">
        <v>171</v>
      </c>
      <c r="E678" s="234" t="s">
        <v>874</v>
      </c>
      <c r="F678" s="235" t="s">
        <v>875</v>
      </c>
      <c r="G678" s="236" t="s">
        <v>188</v>
      </c>
      <c r="H678" s="237">
        <v>311.53500000000003</v>
      </c>
      <c r="I678" s="87"/>
      <c r="J678" s="238">
        <f>ROUND(I678*H678,2)</f>
        <v>0</v>
      </c>
      <c r="K678" s="235" t="s">
        <v>175</v>
      </c>
      <c r="L678" s="146"/>
      <c r="M678" s="239" t="s">
        <v>5</v>
      </c>
      <c r="N678" s="240" t="s">
        <v>42</v>
      </c>
      <c r="O678" s="147"/>
      <c r="P678" s="241">
        <f>O678*H678</f>
        <v>0</v>
      </c>
      <c r="Q678" s="241">
        <v>3.48E-3</v>
      </c>
      <c r="R678" s="241">
        <f>Q678*H678</f>
        <v>1.0841418</v>
      </c>
      <c r="S678" s="241">
        <v>0</v>
      </c>
      <c r="T678" s="242">
        <f>S678*H678</f>
        <v>0</v>
      </c>
      <c r="AR678" s="133" t="s">
        <v>176</v>
      </c>
      <c r="AT678" s="133" t="s">
        <v>171</v>
      </c>
      <c r="AU678" s="133" t="s">
        <v>81</v>
      </c>
      <c r="AY678" s="133" t="s">
        <v>169</v>
      </c>
      <c r="BE678" s="243">
        <f>IF(N678="základní",J678,0)</f>
        <v>0</v>
      </c>
      <c r="BF678" s="243">
        <f>IF(N678="snížená",J678,0)</f>
        <v>0</v>
      </c>
      <c r="BG678" s="243">
        <f>IF(N678="zákl. přenesená",J678,0)</f>
        <v>0</v>
      </c>
      <c r="BH678" s="243">
        <f>IF(N678="sníž. přenesená",J678,0)</f>
        <v>0</v>
      </c>
      <c r="BI678" s="243">
        <f>IF(N678="nulová",J678,0)</f>
        <v>0</v>
      </c>
      <c r="BJ678" s="133" t="s">
        <v>79</v>
      </c>
      <c r="BK678" s="243">
        <f>ROUND(I678*H678,2)</f>
        <v>0</v>
      </c>
      <c r="BL678" s="133" t="s">
        <v>176</v>
      </c>
      <c r="BM678" s="133" t="s">
        <v>876</v>
      </c>
    </row>
    <row r="679" spans="2:65" s="253" customFormat="1">
      <c r="B679" s="252"/>
      <c r="D679" s="246" t="s">
        <v>178</v>
      </c>
      <c r="E679" s="254" t="s">
        <v>5</v>
      </c>
      <c r="F679" s="255" t="s">
        <v>877</v>
      </c>
      <c r="H679" s="256">
        <v>311.53500000000003</v>
      </c>
      <c r="L679" s="252"/>
      <c r="M679" s="257"/>
      <c r="N679" s="258"/>
      <c r="O679" s="258"/>
      <c r="P679" s="258"/>
      <c r="Q679" s="258"/>
      <c r="R679" s="258"/>
      <c r="S679" s="258"/>
      <c r="T679" s="259"/>
      <c r="AT679" s="254" t="s">
        <v>178</v>
      </c>
      <c r="AU679" s="254" t="s">
        <v>81</v>
      </c>
      <c r="AV679" s="253" t="s">
        <v>81</v>
      </c>
      <c r="AW679" s="253" t="s">
        <v>35</v>
      </c>
      <c r="AX679" s="253" t="s">
        <v>71</v>
      </c>
      <c r="AY679" s="254" t="s">
        <v>169</v>
      </c>
    </row>
    <row r="680" spans="2:65" s="261" customFormat="1">
      <c r="B680" s="260"/>
      <c r="D680" s="246" t="s">
        <v>178</v>
      </c>
      <c r="E680" s="262" t="s">
        <v>5</v>
      </c>
      <c r="F680" s="263" t="s">
        <v>181</v>
      </c>
      <c r="H680" s="264">
        <v>311.53500000000003</v>
      </c>
      <c r="L680" s="260"/>
      <c r="M680" s="265"/>
      <c r="N680" s="266"/>
      <c r="O680" s="266"/>
      <c r="P680" s="266"/>
      <c r="Q680" s="266"/>
      <c r="R680" s="266"/>
      <c r="S680" s="266"/>
      <c r="T680" s="267"/>
      <c r="AT680" s="262" t="s">
        <v>178</v>
      </c>
      <c r="AU680" s="262" t="s">
        <v>81</v>
      </c>
      <c r="AV680" s="261" t="s">
        <v>176</v>
      </c>
      <c r="AW680" s="261" t="s">
        <v>35</v>
      </c>
      <c r="AX680" s="261" t="s">
        <v>79</v>
      </c>
      <c r="AY680" s="262" t="s">
        <v>169</v>
      </c>
    </row>
    <row r="681" spans="2:65" s="145" customFormat="1" ht="25.5" customHeight="1">
      <c r="B681" s="146"/>
      <c r="C681" s="233" t="s">
        <v>878</v>
      </c>
      <c r="D681" s="233" t="s">
        <v>171</v>
      </c>
      <c r="E681" s="234" t="s">
        <v>879</v>
      </c>
      <c r="F681" s="235" t="s">
        <v>880</v>
      </c>
      <c r="G681" s="236" t="s">
        <v>188</v>
      </c>
      <c r="H681" s="237">
        <v>25.757999999999999</v>
      </c>
      <c r="I681" s="87"/>
      <c r="J681" s="238">
        <f>ROUND(I681*H681,2)</f>
        <v>0</v>
      </c>
      <c r="K681" s="235" t="s">
        <v>175</v>
      </c>
      <c r="L681" s="146"/>
      <c r="M681" s="239" t="s">
        <v>5</v>
      </c>
      <c r="N681" s="240" t="s">
        <v>42</v>
      </c>
      <c r="O681" s="147"/>
      <c r="P681" s="241">
        <f>O681*H681</f>
        <v>0</v>
      </c>
      <c r="Q681" s="241">
        <v>0</v>
      </c>
      <c r="R681" s="241">
        <f>Q681*H681</f>
        <v>0</v>
      </c>
      <c r="S681" s="241">
        <v>0</v>
      </c>
      <c r="T681" s="242">
        <f>S681*H681</f>
        <v>0</v>
      </c>
      <c r="AR681" s="133" t="s">
        <v>176</v>
      </c>
      <c r="AT681" s="133" t="s">
        <v>171</v>
      </c>
      <c r="AU681" s="133" t="s">
        <v>81</v>
      </c>
      <c r="AY681" s="133" t="s">
        <v>169</v>
      </c>
      <c r="BE681" s="243">
        <f>IF(N681="základní",J681,0)</f>
        <v>0</v>
      </c>
      <c r="BF681" s="243">
        <f>IF(N681="snížená",J681,0)</f>
        <v>0</v>
      </c>
      <c r="BG681" s="243">
        <f>IF(N681="zákl. přenesená",J681,0)</f>
        <v>0</v>
      </c>
      <c r="BH681" s="243">
        <f>IF(N681="sníž. přenesená",J681,0)</f>
        <v>0</v>
      </c>
      <c r="BI681" s="243">
        <f>IF(N681="nulová",J681,0)</f>
        <v>0</v>
      </c>
      <c r="BJ681" s="133" t="s">
        <v>79</v>
      </c>
      <c r="BK681" s="243">
        <f>ROUND(I681*H681,2)</f>
        <v>0</v>
      </c>
      <c r="BL681" s="133" t="s">
        <v>176</v>
      </c>
      <c r="BM681" s="133" t="s">
        <v>881</v>
      </c>
    </row>
    <row r="682" spans="2:65" s="245" customFormat="1">
      <c r="B682" s="244"/>
      <c r="D682" s="246" t="s">
        <v>178</v>
      </c>
      <c r="E682" s="247" t="s">
        <v>5</v>
      </c>
      <c r="F682" s="248" t="s">
        <v>882</v>
      </c>
      <c r="H682" s="247" t="s">
        <v>5</v>
      </c>
      <c r="L682" s="244"/>
      <c r="M682" s="249"/>
      <c r="N682" s="250"/>
      <c r="O682" s="250"/>
      <c r="P682" s="250"/>
      <c r="Q682" s="250"/>
      <c r="R682" s="250"/>
      <c r="S682" s="250"/>
      <c r="T682" s="251"/>
      <c r="AT682" s="247" t="s">
        <v>178</v>
      </c>
      <c r="AU682" s="247" t="s">
        <v>81</v>
      </c>
      <c r="AV682" s="245" t="s">
        <v>79</v>
      </c>
      <c r="AW682" s="245" t="s">
        <v>35</v>
      </c>
      <c r="AX682" s="245" t="s">
        <v>71</v>
      </c>
      <c r="AY682" s="247" t="s">
        <v>169</v>
      </c>
    </row>
    <row r="683" spans="2:65" s="253" customFormat="1">
      <c r="B683" s="252"/>
      <c r="D683" s="246" t="s">
        <v>178</v>
      </c>
      <c r="E683" s="254" t="s">
        <v>5</v>
      </c>
      <c r="F683" s="255" t="s">
        <v>883</v>
      </c>
      <c r="H683" s="256">
        <v>25.757999999999999</v>
      </c>
      <c r="L683" s="252"/>
      <c r="M683" s="257"/>
      <c r="N683" s="258"/>
      <c r="O683" s="258"/>
      <c r="P683" s="258"/>
      <c r="Q683" s="258"/>
      <c r="R683" s="258"/>
      <c r="S683" s="258"/>
      <c r="T683" s="259"/>
      <c r="AT683" s="254" t="s">
        <v>178</v>
      </c>
      <c r="AU683" s="254" t="s">
        <v>81</v>
      </c>
      <c r="AV683" s="253" t="s">
        <v>81</v>
      </c>
      <c r="AW683" s="253" t="s">
        <v>35</v>
      </c>
      <c r="AX683" s="253" t="s">
        <v>71</v>
      </c>
      <c r="AY683" s="254" t="s">
        <v>169</v>
      </c>
    </row>
    <row r="684" spans="2:65" s="261" customFormat="1">
      <c r="B684" s="260"/>
      <c r="D684" s="246" t="s">
        <v>178</v>
      </c>
      <c r="E684" s="262" t="s">
        <v>5</v>
      </c>
      <c r="F684" s="263" t="s">
        <v>181</v>
      </c>
      <c r="H684" s="264">
        <v>25.757999999999999</v>
      </c>
      <c r="L684" s="260"/>
      <c r="M684" s="265"/>
      <c r="N684" s="266"/>
      <c r="O684" s="266"/>
      <c r="P684" s="266"/>
      <c r="Q684" s="266"/>
      <c r="R684" s="266"/>
      <c r="S684" s="266"/>
      <c r="T684" s="267"/>
      <c r="AT684" s="262" t="s">
        <v>178</v>
      </c>
      <c r="AU684" s="262" t="s">
        <v>81</v>
      </c>
      <c r="AV684" s="261" t="s">
        <v>176</v>
      </c>
      <c r="AW684" s="261" t="s">
        <v>35</v>
      </c>
      <c r="AX684" s="261" t="s">
        <v>79</v>
      </c>
      <c r="AY684" s="262" t="s">
        <v>169</v>
      </c>
    </row>
    <row r="685" spans="2:65" s="145" customFormat="1" ht="16.5" customHeight="1">
      <c r="B685" s="146"/>
      <c r="C685" s="233" t="s">
        <v>884</v>
      </c>
      <c r="D685" s="233" t="s">
        <v>171</v>
      </c>
      <c r="E685" s="234" t="s">
        <v>885</v>
      </c>
      <c r="F685" s="235" t="s">
        <v>886</v>
      </c>
      <c r="G685" s="236" t="s">
        <v>188</v>
      </c>
      <c r="H685" s="237">
        <v>280.28500000000003</v>
      </c>
      <c r="I685" s="87"/>
      <c r="J685" s="238">
        <f>ROUND(I685*H685,2)</f>
        <v>0</v>
      </c>
      <c r="K685" s="235" t="s">
        <v>175</v>
      </c>
      <c r="L685" s="146"/>
      <c r="M685" s="239" t="s">
        <v>5</v>
      </c>
      <c r="N685" s="240" t="s">
        <v>42</v>
      </c>
      <c r="O685" s="147"/>
      <c r="P685" s="241">
        <f>O685*H685</f>
        <v>0</v>
      </c>
      <c r="Q685" s="241">
        <v>0</v>
      </c>
      <c r="R685" s="241">
        <f>Q685*H685</f>
        <v>0</v>
      </c>
      <c r="S685" s="241">
        <v>0</v>
      </c>
      <c r="T685" s="242">
        <f>S685*H685</f>
        <v>0</v>
      </c>
      <c r="AR685" s="133" t="s">
        <v>176</v>
      </c>
      <c r="AT685" s="133" t="s">
        <v>171</v>
      </c>
      <c r="AU685" s="133" t="s">
        <v>81</v>
      </c>
      <c r="AY685" s="133" t="s">
        <v>169</v>
      </c>
      <c r="BE685" s="243">
        <f>IF(N685="základní",J685,0)</f>
        <v>0</v>
      </c>
      <c r="BF685" s="243">
        <f>IF(N685="snížená",J685,0)</f>
        <v>0</v>
      </c>
      <c r="BG685" s="243">
        <f>IF(N685="zákl. přenesená",J685,0)</f>
        <v>0</v>
      </c>
      <c r="BH685" s="243">
        <f>IF(N685="sníž. přenesená",J685,0)</f>
        <v>0</v>
      </c>
      <c r="BI685" s="243">
        <f>IF(N685="nulová",J685,0)</f>
        <v>0</v>
      </c>
      <c r="BJ685" s="133" t="s">
        <v>79</v>
      </c>
      <c r="BK685" s="243">
        <f>ROUND(I685*H685,2)</f>
        <v>0</v>
      </c>
      <c r="BL685" s="133" t="s">
        <v>176</v>
      </c>
      <c r="BM685" s="133" t="s">
        <v>887</v>
      </c>
    </row>
    <row r="686" spans="2:65" s="245" customFormat="1">
      <c r="B686" s="244"/>
      <c r="D686" s="246" t="s">
        <v>178</v>
      </c>
      <c r="E686" s="247" t="s">
        <v>5</v>
      </c>
      <c r="F686" s="248" t="s">
        <v>888</v>
      </c>
      <c r="H686" s="247" t="s">
        <v>5</v>
      </c>
      <c r="L686" s="244"/>
      <c r="M686" s="249"/>
      <c r="N686" s="250"/>
      <c r="O686" s="250"/>
      <c r="P686" s="250"/>
      <c r="Q686" s="250"/>
      <c r="R686" s="250"/>
      <c r="S686" s="250"/>
      <c r="T686" s="251"/>
      <c r="AT686" s="247" t="s">
        <v>178</v>
      </c>
      <c r="AU686" s="247" t="s">
        <v>81</v>
      </c>
      <c r="AV686" s="245" t="s">
        <v>79</v>
      </c>
      <c r="AW686" s="245" t="s">
        <v>35</v>
      </c>
      <c r="AX686" s="245" t="s">
        <v>71</v>
      </c>
      <c r="AY686" s="247" t="s">
        <v>169</v>
      </c>
    </row>
    <row r="687" spans="2:65" s="253" customFormat="1">
      <c r="B687" s="252"/>
      <c r="D687" s="246" t="s">
        <v>178</v>
      </c>
      <c r="E687" s="254" t="s">
        <v>5</v>
      </c>
      <c r="F687" s="255" t="s">
        <v>889</v>
      </c>
      <c r="H687" s="256">
        <v>278.53500000000003</v>
      </c>
      <c r="L687" s="252"/>
      <c r="M687" s="257"/>
      <c r="N687" s="258"/>
      <c r="O687" s="258"/>
      <c r="P687" s="258"/>
      <c r="Q687" s="258"/>
      <c r="R687" s="258"/>
      <c r="S687" s="258"/>
      <c r="T687" s="259"/>
      <c r="AT687" s="254" t="s">
        <v>178</v>
      </c>
      <c r="AU687" s="254" t="s">
        <v>81</v>
      </c>
      <c r="AV687" s="253" t="s">
        <v>81</v>
      </c>
      <c r="AW687" s="253" t="s">
        <v>35</v>
      </c>
      <c r="AX687" s="253" t="s">
        <v>71</v>
      </c>
      <c r="AY687" s="254" t="s">
        <v>169</v>
      </c>
    </row>
    <row r="688" spans="2:65" s="253" customFormat="1">
      <c r="B688" s="252"/>
      <c r="D688" s="246" t="s">
        <v>178</v>
      </c>
      <c r="E688" s="254" t="s">
        <v>5</v>
      </c>
      <c r="F688" s="255" t="s">
        <v>824</v>
      </c>
      <c r="H688" s="256">
        <v>1.75</v>
      </c>
      <c r="L688" s="252"/>
      <c r="M688" s="257"/>
      <c r="N688" s="258"/>
      <c r="O688" s="258"/>
      <c r="P688" s="258"/>
      <c r="Q688" s="258"/>
      <c r="R688" s="258"/>
      <c r="S688" s="258"/>
      <c r="T688" s="259"/>
      <c r="AT688" s="254" t="s">
        <v>178</v>
      </c>
      <c r="AU688" s="254" t="s">
        <v>81</v>
      </c>
      <c r="AV688" s="253" t="s">
        <v>81</v>
      </c>
      <c r="AW688" s="253" t="s">
        <v>35</v>
      </c>
      <c r="AX688" s="253" t="s">
        <v>71</v>
      </c>
      <c r="AY688" s="254" t="s">
        <v>169</v>
      </c>
    </row>
    <row r="689" spans="2:65" s="261" customFormat="1">
      <c r="B689" s="260"/>
      <c r="D689" s="246" t="s">
        <v>178</v>
      </c>
      <c r="E689" s="262" t="s">
        <v>5</v>
      </c>
      <c r="F689" s="263" t="s">
        <v>181</v>
      </c>
      <c r="H689" s="264">
        <v>280.28500000000003</v>
      </c>
      <c r="L689" s="260"/>
      <c r="M689" s="265"/>
      <c r="N689" s="266"/>
      <c r="O689" s="266"/>
      <c r="P689" s="266"/>
      <c r="Q689" s="266"/>
      <c r="R689" s="266"/>
      <c r="S689" s="266"/>
      <c r="T689" s="267"/>
      <c r="AT689" s="262" t="s">
        <v>178</v>
      </c>
      <c r="AU689" s="262" t="s">
        <v>81</v>
      </c>
      <c r="AV689" s="261" t="s">
        <v>176</v>
      </c>
      <c r="AW689" s="261" t="s">
        <v>35</v>
      </c>
      <c r="AX689" s="261" t="s">
        <v>79</v>
      </c>
      <c r="AY689" s="262" t="s">
        <v>169</v>
      </c>
    </row>
    <row r="690" spans="2:65" s="145" customFormat="1" ht="25.5" customHeight="1">
      <c r="B690" s="146"/>
      <c r="C690" s="233" t="s">
        <v>890</v>
      </c>
      <c r="D690" s="233" t="s">
        <v>171</v>
      </c>
      <c r="E690" s="234" t="s">
        <v>891</v>
      </c>
      <c r="F690" s="235" t="s">
        <v>892</v>
      </c>
      <c r="G690" s="236" t="s">
        <v>205</v>
      </c>
      <c r="H690" s="237">
        <v>19.911999999999999</v>
      </c>
      <c r="I690" s="87"/>
      <c r="J690" s="238">
        <f>ROUND(I690*H690,2)</f>
        <v>0</v>
      </c>
      <c r="K690" s="235" t="s">
        <v>175</v>
      </c>
      <c r="L690" s="146"/>
      <c r="M690" s="239" t="s">
        <v>5</v>
      </c>
      <c r="N690" s="240" t="s">
        <v>42</v>
      </c>
      <c r="O690" s="147"/>
      <c r="P690" s="241">
        <f>O690*H690</f>
        <v>0</v>
      </c>
      <c r="Q690" s="241">
        <v>2.45329</v>
      </c>
      <c r="R690" s="241">
        <f>Q690*H690</f>
        <v>48.849910479999998</v>
      </c>
      <c r="S690" s="241">
        <v>0</v>
      </c>
      <c r="T690" s="242">
        <f>S690*H690</f>
        <v>0</v>
      </c>
      <c r="AR690" s="133" t="s">
        <v>176</v>
      </c>
      <c r="AT690" s="133" t="s">
        <v>171</v>
      </c>
      <c r="AU690" s="133" t="s">
        <v>81</v>
      </c>
      <c r="AY690" s="133" t="s">
        <v>169</v>
      </c>
      <c r="BE690" s="243">
        <f>IF(N690="základní",J690,0)</f>
        <v>0</v>
      </c>
      <c r="BF690" s="243">
        <f>IF(N690="snížená",J690,0)</f>
        <v>0</v>
      </c>
      <c r="BG690" s="243">
        <f>IF(N690="zákl. přenesená",J690,0)</f>
        <v>0</v>
      </c>
      <c r="BH690" s="243">
        <f>IF(N690="sníž. přenesená",J690,0)</f>
        <v>0</v>
      </c>
      <c r="BI690" s="243">
        <f>IF(N690="nulová",J690,0)</f>
        <v>0</v>
      </c>
      <c r="BJ690" s="133" t="s">
        <v>79</v>
      </c>
      <c r="BK690" s="243">
        <f>ROUND(I690*H690,2)</f>
        <v>0</v>
      </c>
      <c r="BL690" s="133" t="s">
        <v>176</v>
      </c>
      <c r="BM690" s="133" t="s">
        <v>893</v>
      </c>
    </row>
    <row r="691" spans="2:65" s="145" customFormat="1" ht="175.5">
      <c r="B691" s="146"/>
      <c r="D691" s="246" t="s">
        <v>207</v>
      </c>
      <c r="F691" s="268" t="s">
        <v>894</v>
      </c>
      <c r="L691" s="146"/>
      <c r="M691" s="269"/>
      <c r="N691" s="147"/>
      <c r="O691" s="147"/>
      <c r="P691" s="147"/>
      <c r="Q691" s="147"/>
      <c r="R691" s="147"/>
      <c r="S691" s="147"/>
      <c r="T691" s="270"/>
      <c r="AT691" s="133" t="s">
        <v>207</v>
      </c>
      <c r="AU691" s="133" t="s">
        <v>81</v>
      </c>
    </row>
    <row r="692" spans="2:65" s="253" customFormat="1">
      <c r="B692" s="252"/>
      <c r="D692" s="246" t="s">
        <v>178</v>
      </c>
      <c r="E692" s="254" t="s">
        <v>5</v>
      </c>
      <c r="F692" s="255" t="s">
        <v>895</v>
      </c>
      <c r="H692" s="256">
        <v>19.911999999999999</v>
      </c>
      <c r="L692" s="252"/>
      <c r="M692" s="257"/>
      <c r="N692" s="258"/>
      <c r="O692" s="258"/>
      <c r="P692" s="258"/>
      <c r="Q692" s="258"/>
      <c r="R692" s="258"/>
      <c r="S692" s="258"/>
      <c r="T692" s="259"/>
      <c r="AT692" s="254" t="s">
        <v>178</v>
      </c>
      <c r="AU692" s="254" t="s">
        <v>81</v>
      </c>
      <c r="AV692" s="253" t="s">
        <v>81</v>
      </c>
      <c r="AW692" s="253" t="s">
        <v>35</v>
      </c>
      <c r="AX692" s="253" t="s">
        <v>71</v>
      </c>
      <c r="AY692" s="254" t="s">
        <v>169</v>
      </c>
    </row>
    <row r="693" spans="2:65" s="261" customFormat="1">
      <c r="B693" s="260"/>
      <c r="D693" s="246" t="s">
        <v>178</v>
      </c>
      <c r="E693" s="262" t="s">
        <v>5</v>
      </c>
      <c r="F693" s="263" t="s">
        <v>181</v>
      </c>
      <c r="H693" s="264">
        <v>19.911999999999999</v>
      </c>
      <c r="L693" s="260"/>
      <c r="M693" s="265"/>
      <c r="N693" s="266"/>
      <c r="O693" s="266"/>
      <c r="P693" s="266"/>
      <c r="Q693" s="266"/>
      <c r="R693" s="266"/>
      <c r="S693" s="266"/>
      <c r="T693" s="267"/>
      <c r="AT693" s="262" t="s">
        <v>178</v>
      </c>
      <c r="AU693" s="262" t="s">
        <v>81</v>
      </c>
      <c r="AV693" s="261" t="s">
        <v>176</v>
      </c>
      <c r="AW693" s="261" t="s">
        <v>35</v>
      </c>
      <c r="AX693" s="261" t="s">
        <v>79</v>
      </c>
      <c r="AY693" s="262" t="s">
        <v>169</v>
      </c>
    </row>
    <row r="694" spans="2:65" s="145" customFormat="1" ht="38.25" customHeight="1">
      <c r="B694" s="146"/>
      <c r="C694" s="233" t="s">
        <v>896</v>
      </c>
      <c r="D694" s="233" t="s">
        <v>171</v>
      </c>
      <c r="E694" s="234" t="s">
        <v>897</v>
      </c>
      <c r="F694" s="235" t="s">
        <v>898</v>
      </c>
      <c r="G694" s="236" t="s">
        <v>205</v>
      </c>
      <c r="H694" s="237">
        <v>19.911999999999999</v>
      </c>
      <c r="I694" s="87"/>
      <c r="J694" s="238">
        <f>ROUND(I694*H694,2)</f>
        <v>0</v>
      </c>
      <c r="K694" s="235" t="s">
        <v>175</v>
      </c>
      <c r="L694" s="146"/>
      <c r="M694" s="239" t="s">
        <v>5</v>
      </c>
      <c r="N694" s="240" t="s">
        <v>42</v>
      </c>
      <c r="O694" s="147"/>
      <c r="P694" s="241">
        <f>O694*H694</f>
        <v>0</v>
      </c>
      <c r="Q694" s="241">
        <v>0</v>
      </c>
      <c r="R694" s="241">
        <f>Q694*H694</f>
        <v>0</v>
      </c>
      <c r="S694" s="241">
        <v>0</v>
      </c>
      <c r="T694" s="242">
        <f>S694*H694</f>
        <v>0</v>
      </c>
      <c r="AR694" s="133" t="s">
        <v>176</v>
      </c>
      <c r="AT694" s="133" t="s">
        <v>171</v>
      </c>
      <c r="AU694" s="133" t="s">
        <v>81</v>
      </c>
      <c r="AY694" s="133" t="s">
        <v>169</v>
      </c>
      <c r="BE694" s="243">
        <f>IF(N694="základní",J694,0)</f>
        <v>0</v>
      </c>
      <c r="BF694" s="243">
        <f>IF(N694="snížená",J694,0)</f>
        <v>0</v>
      </c>
      <c r="BG694" s="243">
        <f>IF(N694="zákl. přenesená",J694,0)</f>
        <v>0</v>
      </c>
      <c r="BH694" s="243">
        <f>IF(N694="sníž. přenesená",J694,0)</f>
        <v>0</v>
      </c>
      <c r="BI694" s="243">
        <f>IF(N694="nulová",J694,0)</f>
        <v>0</v>
      </c>
      <c r="BJ694" s="133" t="s">
        <v>79</v>
      </c>
      <c r="BK694" s="243">
        <f>ROUND(I694*H694,2)</f>
        <v>0</v>
      </c>
      <c r="BL694" s="133" t="s">
        <v>176</v>
      </c>
      <c r="BM694" s="133" t="s">
        <v>899</v>
      </c>
    </row>
    <row r="695" spans="2:65" s="145" customFormat="1" ht="81">
      <c r="B695" s="146"/>
      <c r="D695" s="246" t="s">
        <v>207</v>
      </c>
      <c r="F695" s="268" t="s">
        <v>900</v>
      </c>
      <c r="L695" s="146"/>
      <c r="M695" s="269"/>
      <c r="N695" s="147"/>
      <c r="O695" s="147"/>
      <c r="P695" s="147"/>
      <c r="Q695" s="147"/>
      <c r="R695" s="147"/>
      <c r="S695" s="147"/>
      <c r="T695" s="270"/>
      <c r="AT695" s="133" t="s">
        <v>207</v>
      </c>
      <c r="AU695" s="133" t="s">
        <v>81</v>
      </c>
    </row>
    <row r="696" spans="2:65" s="145" customFormat="1" ht="25.5" customHeight="1">
      <c r="B696" s="146"/>
      <c r="C696" s="233" t="s">
        <v>901</v>
      </c>
      <c r="D696" s="233" t="s">
        <v>171</v>
      </c>
      <c r="E696" s="234" t="s">
        <v>902</v>
      </c>
      <c r="F696" s="235" t="s">
        <v>903</v>
      </c>
      <c r="G696" s="236" t="s">
        <v>205</v>
      </c>
      <c r="H696" s="237">
        <v>19.911999999999999</v>
      </c>
      <c r="I696" s="87"/>
      <c r="J696" s="238">
        <f>ROUND(I696*H696,2)</f>
        <v>0</v>
      </c>
      <c r="K696" s="235" t="s">
        <v>175</v>
      </c>
      <c r="L696" s="146"/>
      <c r="M696" s="239" t="s">
        <v>5</v>
      </c>
      <c r="N696" s="240" t="s">
        <v>42</v>
      </c>
      <c r="O696" s="147"/>
      <c r="P696" s="241">
        <f>O696*H696</f>
        <v>0</v>
      </c>
      <c r="Q696" s="241">
        <v>2.5250000000000002E-2</v>
      </c>
      <c r="R696" s="241">
        <f>Q696*H696</f>
        <v>0.50277800000000006</v>
      </c>
      <c r="S696" s="241">
        <v>0</v>
      </c>
      <c r="T696" s="242">
        <f>S696*H696</f>
        <v>0</v>
      </c>
      <c r="AR696" s="133" t="s">
        <v>176</v>
      </c>
      <c r="AT696" s="133" t="s">
        <v>171</v>
      </c>
      <c r="AU696" s="133" t="s">
        <v>81</v>
      </c>
      <c r="AY696" s="133" t="s">
        <v>169</v>
      </c>
      <c r="BE696" s="243">
        <f>IF(N696="základní",J696,0)</f>
        <v>0</v>
      </c>
      <c r="BF696" s="243">
        <f>IF(N696="snížená",J696,0)</f>
        <v>0</v>
      </c>
      <c r="BG696" s="243">
        <f>IF(N696="zákl. přenesená",J696,0)</f>
        <v>0</v>
      </c>
      <c r="BH696" s="243">
        <f>IF(N696="sníž. přenesená",J696,0)</f>
        <v>0</v>
      </c>
      <c r="BI696" s="243">
        <f>IF(N696="nulová",J696,0)</f>
        <v>0</v>
      </c>
      <c r="BJ696" s="133" t="s">
        <v>79</v>
      </c>
      <c r="BK696" s="243">
        <f>ROUND(I696*H696,2)</f>
        <v>0</v>
      </c>
      <c r="BL696" s="133" t="s">
        <v>176</v>
      </c>
      <c r="BM696" s="133" t="s">
        <v>904</v>
      </c>
    </row>
    <row r="697" spans="2:65" s="253" customFormat="1">
      <c r="B697" s="252"/>
      <c r="D697" s="246" t="s">
        <v>178</v>
      </c>
      <c r="E697" s="254" t="s">
        <v>5</v>
      </c>
      <c r="F697" s="255" t="s">
        <v>895</v>
      </c>
      <c r="H697" s="256">
        <v>19.911999999999999</v>
      </c>
      <c r="L697" s="252"/>
      <c r="M697" s="257"/>
      <c r="N697" s="258"/>
      <c r="O697" s="258"/>
      <c r="P697" s="258"/>
      <c r="Q697" s="258"/>
      <c r="R697" s="258"/>
      <c r="S697" s="258"/>
      <c r="T697" s="259"/>
      <c r="AT697" s="254" t="s">
        <v>178</v>
      </c>
      <c r="AU697" s="254" t="s">
        <v>81</v>
      </c>
      <c r="AV697" s="253" t="s">
        <v>81</v>
      </c>
      <c r="AW697" s="253" t="s">
        <v>35</v>
      </c>
      <c r="AX697" s="253" t="s">
        <v>71</v>
      </c>
      <c r="AY697" s="254" t="s">
        <v>169</v>
      </c>
    </row>
    <row r="698" spans="2:65" s="261" customFormat="1">
      <c r="B698" s="260"/>
      <c r="D698" s="246" t="s">
        <v>178</v>
      </c>
      <c r="E698" s="262" t="s">
        <v>5</v>
      </c>
      <c r="F698" s="263" t="s">
        <v>181</v>
      </c>
      <c r="H698" s="264">
        <v>19.911999999999999</v>
      </c>
      <c r="L698" s="260"/>
      <c r="M698" s="265"/>
      <c r="N698" s="266"/>
      <c r="O698" s="266"/>
      <c r="P698" s="266"/>
      <c r="Q698" s="266"/>
      <c r="R698" s="266"/>
      <c r="S698" s="266"/>
      <c r="T698" s="267"/>
      <c r="AT698" s="262" t="s">
        <v>178</v>
      </c>
      <c r="AU698" s="262" t="s">
        <v>81</v>
      </c>
      <c r="AV698" s="261" t="s">
        <v>176</v>
      </c>
      <c r="AW698" s="261" t="s">
        <v>35</v>
      </c>
      <c r="AX698" s="261" t="s">
        <v>79</v>
      </c>
      <c r="AY698" s="262" t="s">
        <v>169</v>
      </c>
    </row>
    <row r="699" spans="2:65" s="145" customFormat="1" ht="16.5" customHeight="1">
      <c r="B699" s="146"/>
      <c r="C699" s="233" t="s">
        <v>905</v>
      </c>
      <c r="D699" s="233" t="s">
        <v>171</v>
      </c>
      <c r="E699" s="234" t="s">
        <v>906</v>
      </c>
      <c r="F699" s="235" t="s">
        <v>907</v>
      </c>
      <c r="G699" s="236" t="s">
        <v>188</v>
      </c>
      <c r="H699" s="237">
        <v>74.58</v>
      </c>
      <c r="I699" s="87"/>
      <c r="J699" s="238">
        <f>ROUND(I699*H699,2)</f>
        <v>0</v>
      </c>
      <c r="K699" s="235" t="s">
        <v>175</v>
      </c>
      <c r="L699" s="146"/>
      <c r="M699" s="239" t="s">
        <v>5</v>
      </c>
      <c r="N699" s="240" t="s">
        <v>42</v>
      </c>
      <c r="O699" s="147"/>
      <c r="P699" s="241">
        <f>O699*H699</f>
        <v>0</v>
      </c>
      <c r="Q699" s="241">
        <v>8.2110000000000002E-2</v>
      </c>
      <c r="R699" s="241">
        <f>Q699*H699</f>
        <v>6.1237637999999999</v>
      </c>
      <c r="S699" s="241">
        <v>0</v>
      </c>
      <c r="T699" s="242">
        <f>S699*H699</f>
        <v>0</v>
      </c>
      <c r="AR699" s="133" t="s">
        <v>176</v>
      </c>
      <c r="AT699" s="133" t="s">
        <v>171</v>
      </c>
      <c r="AU699" s="133" t="s">
        <v>81</v>
      </c>
      <c r="AY699" s="133" t="s">
        <v>169</v>
      </c>
      <c r="BE699" s="243">
        <f>IF(N699="základní",J699,0)</f>
        <v>0</v>
      </c>
      <c r="BF699" s="243">
        <f>IF(N699="snížená",J699,0)</f>
        <v>0</v>
      </c>
      <c r="BG699" s="243">
        <f>IF(N699="zákl. přenesená",J699,0)</f>
        <v>0</v>
      </c>
      <c r="BH699" s="243">
        <f>IF(N699="sníž. přenesená",J699,0)</f>
        <v>0</v>
      </c>
      <c r="BI699" s="243">
        <f>IF(N699="nulová",J699,0)</f>
        <v>0</v>
      </c>
      <c r="BJ699" s="133" t="s">
        <v>79</v>
      </c>
      <c r="BK699" s="243">
        <f>ROUND(I699*H699,2)</f>
        <v>0</v>
      </c>
      <c r="BL699" s="133" t="s">
        <v>176</v>
      </c>
      <c r="BM699" s="133" t="s">
        <v>908</v>
      </c>
    </row>
    <row r="700" spans="2:65" s="145" customFormat="1" ht="54">
      <c r="B700" s="146"/>
      <c r="D700" s="246" t="s">
        <v>207</v>
      </c>
      <c r="F700" s="268" t="s">
        <v>909</v>
      </c>
      <c r="L700" s="146"/>
      <c r="M700" s="269"/>
      <c r="N700" s="147"/>
      <c r="O700" s="147"/>
      <c r="P700" s="147"/>
      <c r="Q700" s="147"/>
      <c r="R700" s="147"/>
      <c r="S700" s="147"/>
      <c r="T700" s="270"/>
      <c r="AT700" s="133" t="s">
        <v>207</v>
      </c>
      <c r="AU700" s="133" t="s">
        <v>81</v>
      </c>
    </row>
    <row r="701" spans="2:65" s="253" customFormat="1">
      <c r="B701" s="252"/>
      <c r="D701" s="246" t="s">
        <v>178</v>
      </c>
      <c r="E701" s="254" t="s">
        <v>5</v>
      </c>
      <c r="F701" s="255" t="s">
        <v>910</v>
      </c>
      <c r="H701" s="256">
        <v>74.58</v>
      </c>
      <c r="L701" s="252"/>
      <c r="M701" s="257"/>
      <c r="N701" s="258"/>
      <c r="O701" s="258"/>
      <c r="P701" s="258"/>
      <c r="Q701" s="258"/>
      <c r="R701" s="258"/>
      <c r="S701" s="258"/>
      <c r="T701" s="259"/>
      <c r="AT701" s="254" t="s">
        <v>178</v>
      </c>
      <c r="AU701" s="254" t="s">
        <v>81</v>
      </c>
      <c r="AV701" s="253" t="s">
        <v>81</v>
      </c>
      <c r="AW701" s="253" t="s">
        <v>35</v>
      </c>
      <c r="AX701" s="253" t="s">
        <v>71</v>
      </c>
      <c r="AY701" s="254" t="s">
        <v>169</v>
      </c>
    </row>
    <row r="702" spans="2:65" s="261" customFormat="1">
      <c r="B702" s="260"/>
      <c r="D702" s="246" t="s">
        <v>178</v>
      </c>
      <c r="E702" s="262" t="s">
        <v>5</v>
      </c>
      <c r="F702" s="263" t="s">
        <v>181</v>
      </c>
      <c r="H702" s="264">
        <v>74.58</v>
      </c>
      <c r="L702" s="260"/>
      <c r="M702" s="265"/>
      <c r="N702" s="266"/>
      <c r="O702" s="266"/>
      <c r="P702" s="266"/>
      <c r="Q702" s="266"/>
      <c r="R702" s="266"/>
      <c r="S702" s="266"/>
      <c r="T702" s="267"/>
      <c r="AT702" s="262" t="s">
        <v>178</v>
      </c>
      <c r="AU702" s="262" t="s">
        <v>81</v>
      </c>
      <c r="AV702" s="261" t="s">
        <v>176</v>
      </c>
      <c r="AW702" s="261" t="s">
        <v>35</v>
      </c>
      <c r="AX702" s="261" t="s">
        <v>79</v>
      </c>
      <c r="AY702" s="262" t="s">
        <v>169</v>
      </c>
    </row>
    <row r="703" spans="2:65" s="145" customFormat="1" ht="16.5" customHeight="1">
      <c r="B703" s="146"/>
      <c r="C703" s="233" t="s">
        <v>911</v>
      </c>
      <c r="D703" s="233" t="s">
        <v>171</v>
      </c>
      <c r="E703" s="234" t="s">
        <v>912</v>
      </c>
      <c r="F703" s="235" t="s">
        <v>913</v>
      </c>
      <c r="G703" s="236" t="s">
        <v>188</v>
      </c>
      <c r="H703" s="237">
        <v>192.08</v>
      </c>
      <c r="I703" s="87"/>
      <c r="J703" s="238">
        <f>ROUND(I703*H703,2)</f>
        <v>0</v>
      </c>
      <c r="K703" s="235" t="s">
        <v>175</v>
      </c>
      <c r="L703" s="146"/>
      <c r="M703" s="239" t="s">
        <v>5</v>
      </c>
      <c r="N703" s="240" t="s">
        <v>42</v>
      </c>
      <c r="O703" s="147"/>
      <c r="P703" s="241">
        <f>O703*H703</f>
        <v>0</v>
      </c>
      <c r="Q703" s="241">
        <v>0.10557</v>
      </c>
      <c r="R703" s="241">
        <f>Q703*H703</f>
        <v>20.277885600000001</v>
      </c>
      <c r="S703" s="241">
        <v>0</v>
      </c>
      <c r="T703" s="242">
        <f>S703*H703</f>
        <v>0</v>
      </c>
      <c r="AR703" s="133" t="s">
        <v>176</v>
      </c>
      <c r="AT703" s="133" t="s">
        <v>171</v>
      </c>
      <c r="AU703" s="133" t="s">
        <v>81</v>
      </c>
      <c r="AY703" s="133" t="s">
        <v>169</v>
      </c>
      <c r="BE703" s="243">
        <f>IF(N703="základní",J703,0)</f>
        <v>0</v>
      </c>
      <c r="BF703" s="243">
        <f>IF(N703="snížená",J703,0)</f>
        <v>0</v>
      </c>
      <c r="BG703" s="243">
        <f>IF(N703="zákl. přenesená",J703,0)</f>
        <v>0</v>
      </c>
      <c r="BH703" s="243">
        <f>IF(N703="sníž. přenesená",J703,0)</f>
        <v>0</v>
      </c>
      <c r="BI703" s="243">
        <f>IF(N703="nulová",J703,0)</f>
        <v>0</v>
      </c>
      <c r="BJ703" s="133" t="s">
        <v>79</v>
      </c>
      <c r="BK703" s="243">
        <f>ROUND(I703*H703,2)</f>
        <v>0</v>
      </c>
      <c r="BL703" s="133" t="s">
        <v>176</v>
      </c>
      <c r="BM703" s="133" t="s">
        <v>914</v>
      </c>
    </row>
    <row r="704" spans="2:65" s="145" customFormat="1" ht="54">
      <c r="B704" s="146"/>
      <c r="D704" s="246" t="s">
        <v>207</v>
      </c>
      <c r="F704" s="268" t="s">
        <v>909</v>
      </c>
      <c r="L704" s="146"/>
      <c r="M704" s="269"/>
      <c r="N704" s="147"/>
      <c r="O704" s="147"/>
      <c r="P704" s="147"/>
      <c r="Q704" s="147"/>
      <c r="R704" s="147"/>
      <c r="S704" s="147"/>
      <c r="T704" s="270"/>
      <c r="AT704" s="133" t="s">
        <v>207</v>
      </c>
      <c r="AU704" s="133" t="s">
        <v>81</v>
      </c>
    </row>
    <row r="705" spans="2:65" s="253" customFormat="1">
      <c r="B705" s="252"/>
      <c r="D705" s="246" t="s">
        <v>178</v>
      </c>
      <c r="E705" s="254" t="s">
        <v>5</v>
      </c>
      <c r="F705" s="255" t="s">
        <v>915</v>
      </c>
      <c r="H705" s="256">
        <v>192.08</v>
      </c>
      <c r="L705" s="252"/>
      <c r="M705" s="257"/>
      <c r="N705" s="258"/>
      <c r="O705" s="258"/>
      <c r="P705" s="258"/>
      <c r="Q705" s="258"/>
      <c r="R705" s="258"/>
      <c r="S705" s="258"/>
      <c r="T705" s="259"/>
      <c r="AT705" s="254" t="s">
        <v>178</v>
      </c>
      <c r="AU705" s="254" t="s">
        <v>81</v>
      </c>
      <c r="AV705" s="253" t="s">
        <v>81</v>
      </c>
      <c r="AW705" s="253" t="s">
        <v>35</v>
      </c>
      <c r="AX705" s="253" t="s">
        <v>71</v>
      </c>
      <c r="AY705" s="254" t="s">
        <v>169</v>
      </c>
    </row>
    <row r="706" spans="2:65" s="261" customFormat="1">
      <c r="B706" s="260"/>
      <c r="D706" s="246" t="s">
        <v>178</v>
      </c>
      <c r="E706" s="262" t="s">
        <v>5</v>
      </c>
      <c r="F706" s="263" t="s">
        <v>181</v>
      </c>
      <c r="H706" s="264">
        <v>192.08</v>
      </c>
      <c r="L706" s="260"/>
      <c r="M706" s="265"/>
      <c r="N706" s="266"/>
      <c r="O706" s="266"/>
      <c r="P706" s="266"/>
      <c r="Q706" s="266"/>
      <c r="R706" s="266"/>
      <c r="S706" s="266"/>
      <c r="T706" s="267"/>
      <c r="AT706" s="262" t="s">
        <v>178</v>
      </c>
      <c r="AU706" s="262" t="s">
        <v>81</v>
      </c>
      <c r="AV706" s="261" t="s">
        <v>176</v>
      </c>
      <c r="AW706" s="261" t="s">
        <v>35</v>
      </c>
      <c r="AX706" s="261" t="s">
        <v>79</v>
      </c>
      <c r="AY706" s="262" t="s">
        <v>169</v>
      </c>
    </row>
    <row r="707" spans="2:65" s="145" customFormat="1" ht="16.5" customHeight="1">
      <c r="B707" s="146"/>
      <c r="C707" s="233" t="s">
        <v>916</v>
      </c>
      <c r="D707" s="233" t="s">
        <v>171</v>
      </c>
      <c r="E707" s="234" t="s">
        <v>917</v>
      </c>
      <c r="F707" s="235" t="s">
        <v>918</v>
      </c>
      <c r="G707" s="236" t="s">
        <v>188</v>
      </c>
      <c r="H707" s="237">
        <v>109.77</v>
      </c>
      <c r="I707" s="87"/>
      <c r="J707" s="238">
        <f>ROUND(I707*H707,2)</f>
        <v>0</v>
      </c>
      <c r="K707" s="235" t="s">
        <v>175</v>
      </c>
      <c r="L707" s="146"/>
      <c r="M707" s="239" t="s">
        <v>5</v>
      </c>
      <c r="N707" s="240" t="s">
        <v>42</v>
      </c>
      <c r="O707" s="147"/>
      <c r="P707" s="241">
        <f>O707*H707</f>
        <v>0</v>
      </c>
      <c r="Q707" s="241">
        <v>0.1173</v>
      </c>
      <c r="R707" s="241">
        <f>Q707*H707</f>
        <v>12.876021</v>
      </c>
      <c r="S707" s="241">
        <v>0</v>
      </c>
      <c r="T707" s="242">
        <f>S707*H707</f>
        <v>0</v>
      </c>
      <c r="AR707" s="133" t="s">
        <v>176</v>
      </c>
      <c r="AT707" s="133" t="s">
        <v>171</v>
      </c>
      <c r="AU707" s="133" t="s">
        <v>81</v>
      </c>
      <c r="AY707" s="133" t="s">
        <v>169</v>
      </c>
      <c r="BE707" s="243">
        <f>IF(N707="základní",J707,0)</f>
        <v>0</v>
      </c>
      <c r="BF707" s="243">
        <f>IF(N707="snížená",J707,0)</f>
        <v>0</v>
      </c>
      <c r="BG707" s="243">
        <f>IF(N707="zákl. přenesená",J707,0)</f>
        <v>0</v>
      </c>
      <c r="BH707" s="243">
        <f>IF(N707="sníž. přenesená",J707,0)</f>
        <v>0</v>
      </c>
      <c r="BI707" s="243">
        <f>IF(N707="nulová",J707,0)</f>
        <v>0</v>
      </c>
      <c r="BJ707" s="133" t="s">
        <v>79</v>
      </c>
      <c r="BK707" s="243">
        <f>ROUND(I707*H707,2)</f>
        <v>0</v>
      </c>
      <c r="BL707" s="133" t="s">
        <v>176</v>
      </c>
      <c r="BM707" s="133" t="s">
        <v>919</v>
      </c>
    </row>
    <row r="708" spans="2:65" s="145" customFormat="1" ht="54">
      <c r="B708" s="146"/>
      <c r="D708" s="246" t="s">
        <v>207</v>
      </c>
      <c r="F708" s="268" t="s">
        <v>909</v>
      </c>
      <c r="L708" s="146"/>
      <c r="M708" s="269"/>
      <c r="N708" s="147"/>
      <c r="O708" s="147"/>
      <c r="P708" s="147"/>
      <c r="Q708" s="147"/>
      <c r="R708" s="147"/>
      <c r="S708" s="147"/>
      <c r="T708" s="270"/>
      <c r="AT708" s="133" t="s">
        <v>207</v>
      </c>
      <c r="AU708" s="133" t="s">
        <v>81</v>
      </c>
    </row>
    <row r="709" spans="2:65" s="253" customFormat="1">
      <c r="B709" s="252"/>
      <c r="D709" s="246" t="s">
        <v>178</v>
      </c>
      <c r="E709" s="254" t="s">
        <v>5</v>
      </c>
      <c r="F709" s="255" t="s">
        <v>920</v>
      </c>
      <c r="H709" s="256">
        <v>109.77</v>
      </c>
      <c r="L709" s="252"/>
      <c r="M709" s="257"/>
      <c r="N709" s="258"/>
      <c r="O709" s="258"/>
      <c r="P709" s="258"/>
      <c r="Q709" s="258"/>
      <c r="R709" s="258"/>
      <c r="S709" s="258"/>
      <c r="T709" s="259"/>
      <c r="AT709" s="254" t="s">
        <v>178</v>
      </c>
      <c r="AU709" s="254" t="s">
        <v>81</v>
      </c>
      <c r="AV709" s="253" t="s">
        <v>81</v>
      </c>
      <c r="AW709" s="253" t="s">
        <v>35</v>
      </c>
      <c r="AX709" s="253" t="s">
        <v>71</v>
      </c>
      <c r="AY709" s="254" t="s">
        <v>169</v>
      </c>
    </row>
    <row r="710" spans="2:65" s="261" customFormat="1">
      <c r="B710" s="260"/>
      <c r="D710" s="246" t="s">
        <v>178</v>
      </c>
      <c r="E710" s="262" t="s">
        <v>5</v>
      </c>
      <c r="F710" s="263" t="s">
        <v>181</v>
      </c>
      <c r="H710" s="264">
        <v>109.77</v>
      </c>
      <c r="L710" s="260"/>
      <c r="M710" s="265"/>
      <c r="N710" s="266"/>
      <c r="O710" s="266"/>
      <c r="P710" s="266"/>
      <c r="Q710" s="266"/>
      <c r="R710" s="266"/>
      <c r="S710" s="266"/>
      <c r="T710" s="267"/>
      <c r="AT710" s="262" t="s">
        <v>178</v>
      </c>
      <c r="AU710" s="262" t="s">
        <v>81</v>
      </c>
      <c r="AV710" s="261" t="s">
        <v>176</v>
      </c>
      <c r="AW710" s="261" t="s">
        <v>35</v>
      </c>
      <c r="AX710" s="261" t="s">
        <v>79</v>
      </c>
      <c r="AY710" s="262" t="s">
        <v>169</v>
      </c>
    </row>
    <row r="711" spans="2:65" s="145" customFormat="1" ht="16.5" customHeight="1">
      <c r="B711" s="146"/>
      <c r="C711" s="233" t="s">
        <v>921</v>
      </c>
      <c r="D711" s="233" t="s">
        <v>171</v>
      </c>
      <c r="E711" s="234" t="s">
        <v>922</v>
      </c>
      <c r="F711" s="235" t="s">
        <v>923</v>
      </c>
      <c r="G711" s="236" t="s">
        <v>188</v>
      </c>
      <c r="H711" s="237">
        <v>487.28</v>
      </c>
      <c r="I711" s="87"/>
      <c r="J711" s="238">
        <f>ROUND(I711*H711,2)</f>
        <v>0</v>
      </c>
      <c r="K711" s="235" t="s">
        <v>175</v>
      </c>
      <c r="L711" s="146"/>
      <c r="M711" s="239" t="s">
        <v>5</v>
      </c>
      <c r="N711" s="240" t="s">
        <v>42</v>
      </c>
      <c r="O711" s="147"/>
      <c r="P711" s="241">
        <f>O711*H711</f>
        <v>0</v>
      </c>
      <c r="Q711" s="241">
        <v>1.2999999999999999E-4</v>
      </c>
      <c r="R711" s="241">
        <f>Q711*H711</f>
        <v>6.3346399999999997E-2</v>
      </c>
      <c r="S711" s="241">
        <v>0</v>
      </c>
      <c r="T711" s="242">
        <f>S711*H711</f>
        <v>0</v>
      </c>
      <c r="AR711" s="133" t="s">
        <v>176</v>
      </c>
      <c r="AT711" s="133" t="s">
        <v>171</v>
      </c>
      <c r="AU711" s="133" t="s">
        <v>81</v>
      </c>
      <c r="AY711" s="133" t="s">
        <v>169</v>
      </c>
      <c r="BE711" s="243">
        <f>IF(N711="základní",J711,0)</f>
        <v>0</v>
      </c>
      <c r="BF711" s="243">
        <f>IF(N711="snížená",J711,0)</f>
        <v>0</v>
      </c>
      <c r="BG711" s="243">
        <f>IF(N711="zákl. přenesená",J711,0)</f>
        <v>0</v>
      </c>
      <c r="BH711" s="243">
        <f>IF(N711="sníž. přenesená",J711,0)</f>
        <v>0</v>
      </c>
      <c r="BI711" s="243">
        <f>IF(N711="nulová",J711,0)</f>
        <v>0</v>
      </c>
      <c r="BJ711" s="133" t="s">
        <v>79</v>
      </c>
      <c r="BK711" s="243">
        <f>ROUND(I711*H711,2)</f>
        <v>0</v>
      </c>
      <c r="BL711" s="133" t="s">
        <v>176</v>
      </c>
      <c r="BM711" s="133" t="s">
        <v>924</v>
      </c>
    </row>
    <row r="712" spans="2:65" s="253" customFormat="1">
      <c r="B712" s="252"/>
      <c r="D712" s="246" t="s">
        <v>178</v>
      </c>
      <c r="E712" s="254" t="s">
        <v>5</v>
      </c>
      <c r="F712" s="255" t="s">
        <v>915</v>
      </c>
      <c r="H712" s="256">
        <v>192.08</v>
      </c>
      <c r="L712" s="252"/>
      <c r="M712" s="257"/>
      <c r="N712" s="258"/>
      <c r="O712" s="258"/>
      <c r="P712" s="258"/>
      <c r="Q712" s="258"/>
      <c r="R712" s="258"/>
      <c r="S712" s="258"/>
      <c r="T712" s="259"/>
      <c r="AT712" s="254" t="s">
        <v>178</v>
      </c>
      <c r="AU712" s="254" t="s">
        <v>81</v>
      </c>
      <c r="AV712" s="253" t="s">
        <v>81</v>
      </c>
      <c r="AW712" s="253" t="s">
        <v>35</v>
      </c>
      <c r="AX712" s="253" t="s">
        <v>71</v>
      </c>
      <c r="AY712" s="254" t="s">
        <v>169</v>
      </c>
    </row>
    <row r="713" spans="2:65" s="253" customFormat="1">
      <c r="B713" s="252"/>
      <c r="D713" s="246" t="s">
        <v>178</v>
      </c>
      <c r="E713" s="254" t="s">
        <v>5</v>
      </c>
      <c r="F713" s="255" t="s">
        <v>910</v>
      </c>
      <c r="H713" s="256">
        <v>74.58</v>
      </c>
      <c r="L713" s="252"/>
      <c r="M713" s="257"/>
      <c r="N713" s="258"/>
      <c r="O713" s="258"/>
      <c r="P713" s="258"/>
      <c r="Q713" s="258"/>
      <c r="R713" s="258"/>
      <c r="S713" s="258"/>
      <c r="T713" s="259"/>
      <c r="AT713" s="254" t="s">
        <v>178</v>
      </c>
      <c r="AU713" s="254" t="s">
        <v>81</v>
      </c>
      <c r="AV713" s="253" t="s">
        <v>81</v>
      </c>
      <c r="AW713" s="253" t="s">
        <v>35</v>
      </c>
      <c r="AX713" s="253" t="s">
        <v>71</v>
      </c>
      <c r="AY713" s="254" t="s">
        <v>169</v>
      </c>
    </row>
    <row r="714" spans="2:65" s="253" customFormat="1">
      <c r="B714" s="252"/>
      <c r="D714" s="246" t="s">
        <v>178</v>
      </c>
      <c r="E714" s="254" t="s">
        <v>5</v>
      </c>
      <c r="F714" s="255" t="s">
        <v>925</v>
      </c>
      <c r="H714" s="256">
        <v>110.85</v>
      </c>
      <c r="L714" s="252"/>
      <c r="M714" s="257"/>
      <c r="N714" s="258"/>
      <c r="O714" s="258"/>
      <c r="P714" s="258"/>
      <c r="Q714" s="258"/>
      <c r="R714" s="258"/>
      <c r="S714" s="258"/>
      <c r="T714" s="259"/>
      <c r="AT714" s="254" t="s">
        <v>178</v>
      </c>
      <c r="AU714" s="254" t="s">
        <v>81</v>
      </c>
      <c r="AV714" s="253" t="s">
        <v>81</v>
      </c>
      <c r="AW714" s="253" t="s">
        <v>35</v>
      </c>
      <c r="AX714" s="253" t="s">
        <v>71</v>
      </c>
      <c r="AY714" s="254" t="s">
        <v>169</v>
      </c>
    </row>
    <row r="715" spans="2:65" s="253" customFormat="1">
      <c r="B715" s="252"/>
      <c r="D715" s="246" t="s">
        <v>178</v>
      </c>
      <c r="E715" s="254" t="s">
        <v>5</v>
      </c>
      <c r="F715" s="255" t="s">
        <v>920</v>
      </c>
      <c r="H715" s="256">
        <v>109.77</v>
      </c>
      <c r="L715" s="252"/>
      <c r="M715" s="257"/>
      <c r="N715" s="258"/>
      <c r="O715" s="258"/>
      <c r="P715" s="258"/>
      <c r="Q715" s="258"/>
      <c r="R715" s="258"/>
      <c r="S715" s="258"/>
      <c r="T715" s="259"/>
      <c r="AT715" s="254" t="s">
        <v>178</v>
      </c>
      <c r="AU715" s="254" t="s">
        <v>81</v>
      </c>
      <c r="AV715" s="253" t="s">
        <v>81</v>
      </c>
      <c r="AW715" s="253" t="s">
        <v>35</v>
      </c>
      <c r="AX715" s="253" t="s">
        <v>71</v>
      </c>
      <c r="AY715" s="254" t="s">
        <v>169</v>
      </c>
    </row>
    <row r="716" spans="2:65" s="261" customFormat="1">
      <c r="B716" s="260"/>
      <c r="D716" s="246" t="s">
        <v>178</v>
      </c>
      <c r="E716" s="262" t="s">
        <v>5</v>
      </c>
      <c r="F716" s="263" t="s">
        <v>181</v>
      </c>
      <c r="H716" s="264">
        <v>487.28</v>
      </c>
      <c r="L716" s="260"/>
      <c r="M716" s="265"/>
      <c r="N716" s="266"/>
      <c r="O716" s="266"/>
      <c r="P716" s="266"/>
      <c r="Q716" s="266"/>
      <c r="R716" s="266"/>
      <c r="S716" s="266"/>
      <c r="T716" s="267"/>
      <c r="AT716" s="262" t="s">
        <v>178</v>
      </c>
      <c r="AU716" s="262" t="s">
        <v>81</v>
      </c>
      <c r="AV716" s="261" t="s">
        <v>176</v>
      </c>
      <c r="AW716" s="261" t="s">
        <v>35</v>
      </c>
      <c r="AX716" s="261" t="s">
        <v>79</v>
      </c>
      <c r="AY716" s="262" t="s">
        <v>169</v>
      </c>
    </row>
    <row r="717" spans="2:65" s="145" customFormat="1" ht="25.5" customHeight="1">
      <c r="B717" s="146"/>
      <c r="C717" s="233" t="s">
        <v>926</v>
      </c>
      <c r="D717" s="233" t="s">
        <v>171</v>
      </c>
      <c r="E717" s="234" t="s">
        <v>927</v>
      </c>
      <c r="F717" s="235" t="s">
        <v>928</v>
      </c>
      <c r="G717" s="236" t="s">
        <v>188</v>
      </c>
      <c r="H717" s="237">
        <v>40</v>
      </c>
      <c r="I717" s="87"/>
      <c r="J717" s="238">
        <f>ROUND(I717*H717,2)</f>
        <v>0</v>
      </c>
      <c r="K717" s="235" t="s">
        <v>175</v>
      </c>
      <c r="L717" s="146"/>
      <c r="M717" s="239" t="s">
        <v>5</v>
      </c>
      <c r="N717" s="240" t="s">
        <v>42</v>
      </c>
      <c r="O717" s="147"/>
      <c r="P717" s="241">
        <f>O717*H717</f>
        <v>0</v>
      </c>
      <c r="Q717" s="241">
        <v>0.30075000000000002</v>
      </c>
      <c r="R717" s="241">
        <f>Q717*H717</f>
        <v>12.030000000000001</v>
      </c>
      <c r="S717" s="241">
        <v>0</v>
      </c>
      <c r="T717" s="242">
        <f>S717*H717</f>
        <v>0</v>
      </c>
      <c r="AR717" s="133" t="s">
        <v>176</v>
      </c>
      <c r="AT717" s="133" t="s">
        <v>171</v>
      </c>
      <c r="AU717" s="133" t="s">
        <v>81</v>
      </c>
      <c r="AY717" s="133" t="s">
        <v>169</v>
      </c>
      <c r="BE717" s="243">
        <f>IF(N717="základní",J717,0)</f>
        <v>0</v>
      </c>
      <c r="BF717" s="243">
        <f>IF(N717="snížená",J717,0)</f>
        <v>0</v>
      </c>
      <c r="BG717" s="243">
        <f>IF(N717="zákl. přenesená",J717,0)</f>
        <v>0</v>
      </c>
      <c r="BH717" s="243">
        <f>IF(N717="sníž. přenesená",J717,0)</f>
        <v>0</v>
      </c>
      <c r="BI717" s="243">
        <f>IF(N717="nulová",J717,0)</f>
        <v>0</v>
      </c>
      <c r="BJ717" s="133" t="s">
        <v>79</v>
      </c>
      <c r="BK717" s="243">
        <f>ROUND(I717*H717,2)</f>
        <v>0</v>
      </c>
      <c r="BL717" s="133" t="s">
        <v>176</v>
      </c>
      <c r="BM717" s="133" t="s">
        <v>929</v>
      </c>
    </row>
    <row r="718" spans="2:65" s="245" customFormat="1">
      <c r="B718" s="244"/>
      <c r="D718" s="246" t="s">
        <v>178</v>
      </c>
      <c r="E718" s="247" t="s">
        <v>5</v>
      </c>
      <c r="F718" s="248" t="s">
        <v>930</v>
      </c>
      <c r="H718" s="247" t="s">
        <v>5</v>
      </c>
      <c r="L718" s="244"/>
      <c r="M718" s="249"/>
      <c r="N718" s="250"/>
      <c r="O718" s="250"/>
      <c r="P718" s="250"/>
      <c r="Q718" s="250"/>
      <c r="R718" s="250"/>
      <c r="S718" s="250"/>
      <c r="T718" s="251"/>
      <c r="AT718" s="247" t="s">
        <v>178</v>
      </c>
      <c r="AU718" s="247" t="s">
        <v>81</v>
      </c>
      <c r="AV718" s="245" t="s">
        <v>79</v>
      </c>
      <c r="AW718" s="245" t="s">
        <v>35</v>
      </c>
      <c r="AX718" s="245" t="s">
        <v>71</v>
      </c>
      <c r="AY718" s="247" t="s">
        <v>169</v>
      </c>
    </row>
    <row r="719" spans="2:65" s="253" customFormat="1">
      <c r="B719" s="252"/>
      <c r="D719" s="246" t="s">
        <v>178</v>
      </c>
      <c r="E719" s="254" t="s">
        <v>5</v>
      </c>
      <c r="F719" s="255" t="s">
        <v>342</v>
      </c>
      <c r="H719" s="256">
        <v>40</v>
      </c>
      <c r="L719" s="252"/>
      <c r="M719" s="257"/>
      <c r="N719" s="258"/>
      <c r="O719" s="258"/>
      <c r="P719" s="258"/>
      <c r="Q719" s="258"/>
      <c r="R719" s="258"/>
      <c r="S719" s="258"/>
      <c r="T719" s="259"/>
      <c r="AT719" s="254" t="s">
        <v>178</v>
      </c>
      <c r="AU719" s="254" t="s">
        <v>81</v>
      </c>
      <c r="AV719" s="253" t="s">
        <v>81</v>
      </c>
      <c r="AW719" s="253" t="s">
        <v>35</v>
      </c>
      <c r="AX719" s="253" t="s">
        <v>71</v>
      </c>
      <c r="AY719" s="254" t="s">
        <v>169</v>
      </c>
    </row>
    <row r="720" spans="2:65" s="261" customFormat="1">
      <c r="B720" s="260"/>
      <c r="D720" s="246" t="s">
        <v>178</v>
      </c>
      <c r="E720" s="262" t="s">
        <v>5</v>
      </c>
      <c r="F720" s="263" t="s">
        <v>181</v>
      </c>
      <c r="H720" s="264">
        <v>40</v>
      </c>
      <c r="L720" s="260"/>
      <c r="M720" s="265"/>
      <c r="N720" s="266"/>
      <c r="O720" s="266"/>
      <c r="P720" s="266"/>
      <c r="Q720" s="266"/>
      <c r="R720" s="266"/>
      <c r="S720" s="266"/>
      <c r="T720" s="267"/>
      <c r="AT720" s="262" t="s">
        <v>178</v>
      </c>
      <c r="AU720" s="262" t="s">
        <v>81</v>
      </c>
      <c r="AV720" s="261" t="s">
        <v>176</v>
      </c>
      <c r="AW720" s="261" t="s">
        <v>35</v>
      </c>
      <c r="AX720" s="261" t="s">
        <v>79</v>
      </c>
      <c r="AY720" s="262" t="s">
        <v>169</v>
      </c>
    </row>
    <row r="721" spans="2:65" s="145" customFormat="1" ht="25.5" customHeight="1">
      <c r="B721" s="146"/>
      <c r="C721" s="233" t="s">
        <v>931</v>
      </c>
      <c r="D721" s="233" t="s">
        <v>171</v>
      </c>
      <c r="E721" s="234" t="s">
        <v>932</v>
      </c>
      <c r="F721" s="235" t="s">
        <v>933</v>
      </c>
      <c r="G721" s="236" t="s">
        <v>199</v>
      </c>
      <c r="H721" s="237">
        <v>160</v>
      </c>
      <c r="I721" s="87"/>
      <c r="J721" s="238">
        <f>ROUND(I721*H721,2)</f>
        <v>0</v>
      </c>
      <c r="K721" s="235" t="s">
        <v>175</v>
      </c>
      <c r="L721" s="146"/>
      <c r="M721" s="239" t="s">
        <v>5</v>
      </c>
      <c r="N721" s="240" t="s">
        <v>42</v>
      </c>
      <c r="O721" s="147"/>
      <c r="P721" s="241">
        <f>O721*H721</f>
        <v>0</v>
      </c>
      <c r="Q721" s="241">
        <v>0.22445000000000001</v>
      </c>
      <c r="R721" s="241">
        <f>Q721*H721</f>
        <v>35.911999999999999</v>
      </c>
      <c r="S721" s="241">
        <v>0</v>
      </c>
      <c r="T721" s="242">
        <f>S721*H721</f>
        <v>0</v>
      </c>
      <c r="AR721" s="133" t="s">
        <v>176</v>
      </c>
      <c r="AT721" s="133" t="s">
        <v>171</v>
      </c>
      <c r="AU721" s="133" t="s">
        <v>81</v>
      </c>
      <c r="AY721" s="133" t="s">
        <v>169</v>
      </c>
      <c r="BE721" s="243">
        <f>IF(N721="základní",J721,0)</f>
        <v>0</v>
      </c>
      <c r="BF721" s="243">
        <f>IF(N721="snížená",J721,0)</f>
        <v>0</v>
      </c>
      <c r="BG721" s="243">
        <f>IF(N721="zákl. přenesená",J721,0)</f>
        <v>0</v>
      </c>
      <c r="BH721" s="243">
        <f>IF(N721="sníž. přenesená",J721,0)</f>
        <v>0</v>
      </c>
      <c r="BI721" s="243">
        <f>IF(N721="nulová",J721,0)</f>
        <v>0</v>
      </c>
      <c r="BJ721" s="133" t="s">
        <v>79</v>
      </c>
      <c r="BK721" s="243">
        <f>ROUND(I721*H721,2)</f>
        <v>0</v>
      </c>
      <c r="BL721" s="133" t="s">
        <v>176</v>
      </c>
      <c r="BM721" s="133" t="s">
        <v>934</v>
      </c>
    </row>
    <row r="722" spans="2:65" s="245" customFormat="1">
      <c r="B722" s="244"/>
      <c r="D722" s="246" t="s">
        <v>178</v>
      </c>
      <c r="E722" s="247" t="s">
        <v>5</v>
      </c>
      <c r="F722" s="248" t="s">
        <v>935</v>
      </c>
      <c r="H722" s="247" t="s">
        <v>5</v>
      </c>
      <c r="L722" s="244"/>
      <c r="M722" s="249"/>
      <c r="N722" s="250"/>
      <c r="O722" s="250"/>
      <c r="P722" s="250"/>
      <c r="Q722" s="250"/>
      <c r="R722" s="250"/>
      <c r="S722" s="250"/>
      <c r="T722" s="251"/>
      <c r="AT722" s="247" t="s">
        <v>178</v>
      </c>
      <c r="AU722" s="247" t="s">
        <v>81</v>
      </c>
      <c r="AV722" s="245" t="s">
        <v>79</v>
      </c>
      <c r="AW722" s="245" t="s">
        <v>35</v>
      </c>
      <c r="AX722" s="245" t="s">
        <v>71</v>
      </c>
      <c r="AY722" s="247" t="s">
        <v>169</v>
      </c>
    </row>
    <row r="723" spans="2:65" s="253" customFormat="1">
      <c r="B723" s="252"/>
      <c r="D723" s="246" t="s">
        <v>178</v>
      </c>
      <c r="E723" s="254" t="s">
        <v>5</v>
      </c>
      <c r="F723" s="255" t="s">
        <v>936</v>
      </c>
      <c r="H723" s="256">
        <v>160</v>
      </c>
      <c r="L723" s="252"/>
      <c r="M723" s="257"/>
      <c r="N723" s="258"/>
      <c r="O723" s="258"/>
      <c r="P723" s="258"/>
      <c r="Q723" s="258"/>
      <c r="R723" s="258"/>
      <c r="S723" s="258"/>
      <c r="T723" s="259"/>
      <c r="AT723" s="254" t="s">
        <v>178</v>
      </c>
      <c r="AU723" s="254" t="s">
        <v>81</v>
      </c>
      <c r="AV723" s="253" t="s">
        <v>81</v>
      </c>
      <c r="AW723" s="253" t="s">
        <v>35</v>
      </c>
      <c r="AX723" s="253" t="s">
        <v>71</v>
      </c>
      <c r="AY723" s="254" t="s">
        <v>169</v>
      </c>
    </row>
    <row r="724" spans="2:65" s="261" customFormat="1">
      <c r="B724" s="260"/>
      <c r="D724" s="246" t="s">
        <v>178</v>
      </c>
      <c r="E724" s="262" t="s">
        <v>5</v>
      </c>
      <c r="F724" s="263" t="s">
        <v>181</v>
      </c>
      <c r="H724" s="264">
        <v>160</v>
      </c>
      <c r="L724" s="260"/>
      <c r="M724" s="265"/>
      <c r="N724" s="266"/>
      <c r="O724" s="266"/>
      <c r="P724" s="266"/>
      <c r="Q724" s="266"/>
      <c r="R724" s="266"/>
      <c r="S724" s="266"/>
      <c r="T724" s="267"/>
      <c r="AT724" s="262" t="s">
        <v>178</v>
      </c>
      <c r="AU724" s="262" t="s">
        <v>81</v>
      </c>
      <c r="AV724" s="261" t="s">
        <v>176</v>
      </c>
      <c r="AW724" s="261" t="s">
        <v>35</v>
      </c>
      <c r="AX724" s="261" t="s">
        <v>79</v>
      </c>
      <c r="AY724" s="262" t="s">
        <v>169</v>
      </c>
    </row>
    <row r="725" spans="2:65" s="221" customFormat="1" ht="29.85" customHeight="1">
      <c r="B725" s="220"/>
      <c r="D725" s="222" t="s">
        <v>70</v>
      </c>
      <c r="E725" s="231" t="s">
        <v>232</v>
      </c>
      <c r="F725" s="231" t="s">
        <v>937</v>
      </c>
      <c r="J725" s="232">
        <f>BK725</f>
        <v>0</v>
      </c>
      <c r="L725" s="220"/>
      <c r="M725" s="225"/>
      <c r="N725" s="226"/>
      <c r="O725" s="226"/>
      <c r="P725" s="227">
        <f>SUM(P726:P836)</f>
        <v>0</v>
      </c>
      <c r="Q725" s="226"/>
      <c r="R725" s="227">
        <f>SUM(R726:R836)</f>
        <v>0.79475971999999995</v>
      </c>
      <c r="S725" s="226"/>
      <c r="T725" s="228">
        <f>SUM(T726:T836)</f>
        <v>31.856955000000003</v>
      </c>
      <c r="AR725" s="222" t="s">
        <v>79</v>
      </c>
      <c r="AT725" s="229" t="s">
        <v>70</v>
      </c>
      <c r="AU725" s="229" t="s">
        <v>79</v>
      </c>
      <c r="AY725" s="222" t="s">
        <v>169</v>
      </c>
      <c r="BK725" s="230">
        <f>SUM(BK726:BK836)</f>
        <v>0</v>
      </c>
    </row>
    <row r="726" spans="2:65" s="145" customFormat="1" ht="38.25" customHeight="1">
      <c r="B726" s="146"/>
      <c r="C726" s="233" t="s">
        <v>938</v>
      </c>
      <c r="D726" s="233" t="s">
        <v>171</v>
      </c>
      <c r="E726" s="234" t="s">
        <v>939</v>
      </c>
      <c r="F726" s="235" t="s">
        <v>940</v>
      </c>
      <c r="G726" s="236" t="s">
        <v>188</v>
      </c>
      <c r="H726" s="237">
        <v>300</v>
      </c>
      <c r="I726" s="87"/>
      <c r="J726" s="238">
        <f>ROUND(I726*H726,2)</f>
        <v>0</v>
      </c>
      <c r="K726" s="235" t="s">
        <v>175</v>
      </c>
      <c r="L726" s="146"/>
      <c r="M726" s="239" t="s">
        <v>5</v>
      </c>
      <c r="N726" s="240" t="s">
        <v>42</v>
      </c>
      <c r="O726" s="147"/>
      <c r="P726" s="241">
        <f>O726*H726</f>
        <v>0</v>
      </c>
      <c r="Q726" s="241">
        <v>0</v>
      </c>
      <c r="R726" s="241">
        <f>Q726*H726</f>
        <v>0</v>
      </c>
      <c r="S726" s="241">
        <v>0</v>
      </c>
      <c r="T726" s="242">
        <f>S726*H726</f>
        <v>0</v>
      </c>
      <c r="AR726" s="133" t="s">
        <v>176</v>
      </c>
      <c r="AT726" s="133" t="s">
        <v>171</v>
      </c>
      <c r="AU726" s="133" t="s">
        <v>81</v>
      </c>
      <c r="AY726" s="133" t="s">
        <v>169</v>
      </c>
      <c r="BE726" s="243">
        <f>IF(N726="základní",J726,0)</f>
        <v>0</v>
      </c>
      <c r="BF726" s="243">
        <f>IF(N726="snížená",J726,0)</f>
        <v>0</v>
      </c>
      <c r="BG726" s="243">
        <f>IF(N726="zákl. přenesená",J726,0)</f>
        <v>0</v>
      </c>
      <c r="BH726" s="243">
        <f>IF(N726="sníž. přenesená",J726,0)</f>
        <v>0</v>
      </c>
      <c r="BI726" s="243">
        <f>IF(N726="nulová",J726,0)</f>
        <v>0</v>
      </c>
      <c r="BJ726" s="133" t="s">
        <v>79</v>
      </c>
      <c r="BK726" s="243">
        <f>ROUND(I726*H726,2)</f>
        <v>0</v>
      </c>
      <c r="BL726" s="133" t="s">
        <v>176</v>
      </c>
      <c r="BM726" s="133" t="s">
        <v>941</v>
      </c>
    </row>
    <row r="727" spans="2:65" s="145" customFormat="1" ht="67.5">
      <c r="B727" s="146"/>
      <c r="D727" s="246" t="s">
        <v>207</v>
      </c>
      <c r="F727" s="268" t="s">
        <v>942</v>
      </c>
      <c r="L727" s="146"/>
      <c r="M727" s="269"/>
      <c r="N727" s="147"/>
      <c r="O727" s="147"/>
      <c r="P727" s="147"/>
      <c r="Q727" s="147"/>
      <c r="R727" s="147"/>
      <c r="S727" s="147"/>
      <c r="T727" s="270"/>
      <c r="AT727" s="133" t="s">
        <v>207</v>
      </c>
      <c r="AU727" s="133" t="s">
        <v>81</v>
      </c>
    </row>
    <row r="728" spans="2:65" s="145" customFormat="1" ht="38.25" customHeight="1">
      <c r="B728" s="146"/>
      <c r="C728" s="233" t="s">
        <v>943</v>
      </c>
      <c r="D728" s="233" t="s">
        <v>171</v>
      </c>
      <c r="E728" s="234" t="s">
        <v>944</v>
      </c>
      <c r="F728" s="235" t="s">
        <v>945</v>
      </c>
      <c r="G728" s="236" t="s">
        <v>188</v>
      </c>
      <c r="H728" s="237">
        <v>6000</v>
      </c>
      <c r="I728" s="87"/>
      <c r="J728" s="238">
        <f>ROUND(I728*H728,2)</f>
        <v>0</v>
      </c>
      <c r="K728" s="235" t="s">
        <v>175</v>
      </c>
      <c r="L728" s="146"/>
      <c r="M728" s="239" t="s">
        <v>5</v>
      </c>
      <c r="N728" s="240" t="s">
        <v>42</v>
      </c>
      <c r="O728" s="147"/>
      <c r="P728" s="241">
        <f>O728*H728</f>
        <v>0</v>
      </c>
      <c r="Q728" s="241">
        <v>0</v>
      </c>
      <c r="R728" s="241">
        <f>Q728*H728</f>
        <v>0</v>
      </c>
      <c r="S728" s="241">
        <v>0</v>
      </c>
      <c r="T728" s="242">
        <f>S728*H728</f>
        <v>0</v>
      </c>
      <c r="AR728" s="133" t="s">
        <v>176</v>
      </c>
      <c r="AT728" s="133" t="s">
        <v>171</v>
      </c>
      <c r="AU728" s="133" t="s">
        <v>81</v>
      </c>
      <c r="AY728" s="133" t="s">
        <v>169</v>
      </c>
      <c r="BE728" s="243">
        <f>IF(N728="základní",J728,0)</f>
        <v>0</v>
      </c>
      <c r="BF728" s="243">
        <f>IF(N728="snížená",J728,0)</f>
        <v>0</v>
      </c>
      <c r="BG728" s="243">
        <f>IF(N728="zákl. přenesená",J728,0)</f>
        <v>0</v>
      </c>
      <c r="BH728" s="243">
        <f>IF(N728="sníž. přenesená",J728,0)</f>
        <v>0</v>
      </c>
      <c r="BI728" s="243">
        <f>IF(N728="nulová",J728,0)</f>
        <v>0</v>
      </c>
      <c r="BJ728" s="133" t="s">
        <v>79</v>
      </c>
      <c r="BK728" s="243">
        <f>ROUND(I728*H728,2)</f>
        <v>0</v>
      </c>
      <c r="BL728" s="133" t="s">
        <v>176</v>
      </c>
      <c r="BM728" s="133" t="s">
        <v>946</v>
      </c>
    </row>
    <row r="729" spans="2:65" s="145" customFormat="1" ht="67.5">
      <c r="B729" s="146"/>
      <c r="D729" s="246" t="s">
        <v>207</v>
      </c>
      <c r="F729" s="268" t="s">
        <v>942</v>
      </c>
      <c r="L729" s="146"/>
      <c r="M729" s="269"/>
      <c r="N729" s="147"/>
      <c r="O729" s="147"/>
      <c r="P729" s="147"/>
      <c r="Q729" s="147"/>
      <c r="R729" s="147"/>
      <c r="S729" s="147"/>
      <c r="T729" s="270"/>
      <c r="AT729" s="133" t="s">
        <v>207</v>
      </c>
      <c r="AU729" s="133" t="s">
        <v>81</v>
      </c>
    </row>
    <row r="730" spans="2:65" s="253" customFormat="1">
      <c r="B730" s="252"/>
      <c r="D730" s="246" t="s">
        <v>178</v>
      </c>
      <c r="F730" s="255" t="s">
        <v>947</v>
      </c>
      <c r="H730" s="256">
        <v>6000</v>
      </c>
      <c r="L730" s="252"/>
      <c r="M730" s="257"/>
      <c r="N730" s="258"/>
      <c r="O730" s="258"/>
      <c r="P730" s="258"/>
      <c r="Q730" s="258"/>
      <c r="R730" s="258"/>
      <c r="S730" s="258"/>
      <c r="T730" s="259"/>
      <c r="AT730" s="254" t="s">
        <v>178</v>
      </c>
      <c r="AU730" s="254" t="s">
        <v>81</v>
      </c>
      <c r="AV730" s="253" t="s">
        <v>81</v>
      </c>
      <c r="AW730" s="253" t="s">
        <v>6</v>
      </c>
      <c r="AX730" s="253" t="s">
        <v>79</v>
      </c>
      <c r="AY730" s="254" t="s">
        <v>169</v>
      </c>
    </row>
    <row r="731" spans="2:65" s="145" customFormat="1" ht="38.25" customHeight="1">
      <c r="B731" s="146"/>
      <c r="C731" s="233" t="s">
        <v>948</v>
      </c>
      <c r="D731" s="233" t="s">
        <v>171</v>
      </c>
      <c r="E731" s="234" t="s">
        <v>949</v>
      </c>
      <c r="F731" s="235" t="s">
        <v>950</v>
      </c>
      <c r="G731" s="236" t="s">
        <v>188</v>
      </c>
      <c r="H731" s="237">
        <v>300</v>
      </c>
      <c r="I731" s="87"/>
      <c r="J731" s="238">
        <f>ROUND(I731*H731,2)</f>
        <v>0</v>
      </c>
      <c r="K731" s="235" t="s">
        <v>175</v>
      </c>
      <c r="L731" s="146"/>
      <c r="M731" s="239" t="s">
        <v>5</v>
      </c>
      <c r="N731" s="240" t="s">
        <v>42</v>
      </c>
      <c r="O731" s="147"/>
      <c r="P731" s="241">
        <f>O731*H731</f>
        <v>0</v>
      </c>
      <c r="Q731" s="241">
        <v>0</v>
      </c>
      <c r="R731" s="241">
        <f>Q731*H731</f>
        <v>0</v>
      </c>
      <c r="S731" s="241">
        <v>0</v>
      </c>
      <c r="T731" s="242">
        <f>S731*H731</f>
        <v>0</v>
      </c>
      <c r="AR731" s="133" t="s">
        <v>176</v>
      </c>
      <c r="AT731" s="133" t="s">
        <v>171</v>
      </c>
      <c r="AU731" s="133" t="s">
        <v>81</v>
      </c>
      <c r="AY731" s="133" t="s">
        <v>169</v>
      </c>
      <c r="BE731" s="243">
        <f>IF(N731="základní",J731,0)</f>
        <v>0</v>
      </c>
      <c r="BF731" s="243">
        <f>IF(N731="snížená",J731,0)</f>
        <v>0</v>
      </c>
      <c r="BG731" s="243">
        <f>IF(N731="zákl. přenesená",J731,0)</f>
        <v>0</v>
      </c>
      <c r="BH731" s="243">
        <f>IF(N731="sníž. přenesená",J731,0)</f>
        <v>0</v>
      </c>
      <c r="BI731" s="243">
        <f>IF(N731="nulová",J731,0)</f>
        <v>0</v>
      </c>
      <c r="BJ731" s="133" t="s">
        <v>79</v>
      </c>
      <c r="BK731" s="243">
        <f>ROUND(I731*H731,2)</f>
        <v>0</v>
      </c>
      <c r="BL731" s="133" t="s">
        <v>176</v>
      </c>
      <c r="BM731" s="133" t="s">
        <v>951</v>
      </c>
    </row>
    <row r="732" spans="2:65" s="145" customFormat="1" ht="27">
      <c r="B732" s="146"/>
      <c r="D732" s="246" t="s">
        <v>207</v>
      </c>
      <c r="F732" s="268" t="s">
        <v>952</v>
      </c>
      <c r="L732" s="146"/>
      <c r="M732" s="269"/>
      <c r="N732" s="147"/>
      <c r="O732" s="147"/>
      <c r="P732" s="147"/>
      <c r="Q732" s="147"/>
      <c r="R732" s="147"/>
      <c r="S732" s="147"/>
      <c r="T732" s="270"/>
      <c r="AT732" s="133" t="s">
        <v>207</v>
      </c>
      <c r="AU732" s="133" t="s">
        <v>81</v>
      </c>
    </row>
    <row r="733" spans="2:65" s="145" customFormat="1" ht="25.5" customHeight="1">
      <c r="B733" s="146"/>
      <c r="C733" s="233" t="s">
        <v>953</v>
      </c>
      <c r="D733" s="233" t="s">
        <v>171</v>
      </c>
      <c r="E733" s="234" t="s">
        <v>954</v>
      </c>
      <c r="F733" s="235" t="s">
        <v>955</v>
      </c>
      <c r="G733" s="236" t="s">
        <v>174</v>
      </c>
      <c r="H733" s="237">
        <v>2</v>
      </c>
      <c r="I733" s="87"/>
      <c r="J733" s="238">
        <f>ROUND(I733*H733,2)</f>
        <v>0</v>
      </c>
      <c r="K733" s="235" t="s">
        <v>5</v>
      </c>
      <c r="L733" s="146"/>
      <c r="M733" s="239" t="s">
        <v>5</v>
      </c>
      <c r="N733" s="240" t="s">
        <v>42</v>
      </c>
      <c r="O733" s="147"/>
      <c r="P733" s="241">
        <f>O733*H733</f>
        <v>0</v>
      </c>
      <c r="Q733" s="241">
        <v>0</v>
      </c>
      <c r="R733" s="241">
        <f>Q733*H733</f>
        <v>0</v>
      </c>
      <c r="S733" s="241">
        <v>0</v>
      </c>
      <c r="T733" s="242">
        <f>S733*H733</f>
        <v>0</v>
      </c>
      <c r="AR733" s="133" t="s">
        <v>176</v>
      </c>
      <c r="AT733" s="133" t="s">
        <v>171</v>
      </c>
      <c r="AU733" s="133" t="s">
        <v>81</v>
      </c>
      <c r="AY733" s="133" t="s">
        <v>169</v>
      </c>
      <c r="BE733" s="243">
        <f>IF(N733="základní",J733,0)</f>
        <v>0</v>
      </c>
      <c r="BF733" s="243">
        <f>IF(N733="snížená",J733,0)</f>
        <v>0</v>
      </c>
      <c r="BG733" s="243">
        <f>IF(N733="zákl. přenesená",J733,0)</f>
        <v>0</v>
      </c>
      <c r="BH733" s="243">
        <f>IF(N733="sníž. přenesená",J733,0)</f>
        <v>0</v>
      </c>
      <c r="BI733" s="243">
        <f>IF(N733="nulová",J733,0)</f>
        <v>0</v>
      </c>
      <c r="BJ733" s="133" t="s">
        <v>79</v>
      </c>
      <c r="BK733" s="243">
        <f>ROUND(I733*H733,2)</f>
        <v>0</v>
      </c>
      <c r="BL733" s="133" t="s">
        <v>176</v>
      </c>
      <c r="BM733" s="133" t="s">
        <v>956</v>
      </c>
    </row>
    <row r="734" spans="2:65" s="145" customFormat="1" ht="38.25" customHeight="1">
      <c r="B734" s="146"/>
      <c r="C734" s="233" t="s">
        <v>957</v>
      </c>
      <c r="D734" s="233" t="s">
        <v>171</v>
      </c>
      <c r="E734" s="234" t="s">
        <v>958</v>
      </c>
      <c r="F734" s="235" t="s">
        <v>959</v>
      </c>
      <c r="G734" s="236" t="s">
        <v>174</v>
      </c>
      <c r="H734" s="237">
        <v>2</v>
      </c>
      <c r="I734" s="87"/>
      <c r="J734" s="238">
        <f>ROUND(I734*H734,2)</f>
        <v>0</v>
      </c>
      <c r="K734" s="235" t="s">
        <v>5</v>
      </c>
      <c r="L734" s="146"/>
      <c r="M734" s="239" t="s">
        <v>5</v>
      </c>
      <c r="N734" s="240" t="s">
        <v>42</v>
      </c>
      <c r="O734" s="147"/>
      <c r="P734" s="241">
        <f>O734*H734</f>
        <v>0</v>
      </c>
      <c r="Q734" s="241">
        <v>0</v>
      </c>
      <c r="R734" s="241">
        <f>Q734*H734</f>
        <v>0</v>
      </c>
      <c r="S734" s="241">
        <v>0</v>
      </c>
      <c r="T734" s="242">
        <f>S734*H734</f>
        <v>0</v>
      </c>
      <c r="AR734" s="133" t="s">
        <v>176</v>
      </c>
      <c r="AT734" s="133" t="s">
        <v>171</v>
      </c>
      <c r="AU734" s="133" t="s">
        <v>81</v>
      </c>
      <c r="AY734" s="133" t="s">
        <v>169</v>
      </c>
      <c r="BE734" s="243">
        <f>IF(N734="základní",J734,0)</f>
        <v>0</v>
      </c>
      <c r="BF734" s="243">
        <f>IF(N734="snížená",J734,0)</f>
        <v>0</v>
      </c>
      <c r="BG734" s="243">
        <f>IF(N734="zákl. přenesená",J734,0)</f>
        <v>0</v>
      </c>
      <c r="BH734" s="243">
        <f>IF(N734="sníž. přenesená",J734,0)</f>
        <v>0</v>
      </c>
      <c r="BI734" s="243">
        <f>IF(N734="nulová",J734,0)</f>
        <v>0</v>
      </c>
      <c r="BJ734" s="133" t="s">
        <v>79</v>
      </c>
      <c r="BK734" s="243">
        <f>ROUND(I734*H734,2)</f>
        <v>0</v>
      </c>
      <c r="BL734" s="133" t="s">
        <v>176</v>
      </c>
      <c r="BM734" s="133" t="s">
        <v>960</v>
      </c>
    </row>
    <row r="735" spans="2:65" s="145" customFormat="1" ht="25.5" customHeight="1">
      <c r="B735" s="146"/>
      <c r="C735" s="233" t="s">
        <v>961</v>
      </c>
      <c r="D735" s="233" t="s">
        <v>171</v>
      </c>
      <c r="E735" s="234" t="s">
        <v>962</v>
      </c>
      <c r="F735" s="235" t="s">
        <v>963</v>
      </c>
      <c r="G735" s="236" t="s">
        <v>739</v>
      </c>
      <c r="H735" s="237">
        <v>1</v>
      </c>
      <c r="I735" s="87"/>
      <c r="J735" s="238">
        <f>ROUND(I735*H735,2)</f>
        <v>0</v>
      </c>
      <c r="K735" s="235" t="s">
        <v>5</v>
      </c>
      <c r="L735" s="146"/>
      <c r="M735" s="239" t="s">
        <v>5</v>
      </c>
      <c r="N735" s="240" t="s">
        <v>42</v>
      </c>
      <c r="O735" s="147"/>
      <c r="P735" s="241">
        <f>O735*H735</f>
        <v>0</v>
      </c>
      <c r="Q735" s="241">
        <v>0</v>
      </c>
      <c r="R735" s="241">
        <f>Q735*H735</f>
        <v>0</v>
      </c>
      <c r="S735" s="241">
        <v>0</v>
      </c>
      <c r="T735" s="242">
        <f>S735*H735</f>
        <v>0</v>
      </c>
      <c r="AR735" s="133" t="s">
        <v>176</v>
      </c>
      <c r="AT735" s="133" t="s">
        <v>171</v>
      </c>
      <c r="AU735" s="133" t="s">
        <v>81</v>
      </c>
      <c r="AY735" s="133" t="s">
        <v>169</v>
      </c>
      <c r="BE735" s="243">
        <f>IF(N735="základní",J735,0)</f>
        <v>0</v>
      </c>
      <c r="BF735" s="243">
        <f>IF(N735="snížená",J735,0)</f>
        <v>0</v>
      </c>
      <c r="BG735" s="243">
        <f>IF(N735="zákl. přenesená",J735,0)</f>
        <v>0</v>
      </c>
      <c r="BH735" s="243">
        <f>IF(N735="sníž. přenesená",J735,0)</f>
        <v>0</v>
      </c>
      <c r="BI735" s="243">
        <f>IF(N735="nulová",J735,0)</f>
        <v>0</v>
      </c>
      <c r="BJ735" s="133" t="s">
        <v>79</v>
      </c>
      <c r="BK735" s="243">
        <f>ROUND(I735*H735,2)</f>
        <v>0</v>
      </c>
      <c r="BL735" s="133" t="s">
        <v>176</v>
      </c>
      <c r="BM735" s="133" t="s">
        <v>964</v>
      </c>
    </row>
    <row r="736" spans="2:65" s="145" customFormat="1" ht="25.5" customHeight="1">
      <c r="B736" s="146"/>
      <c r="C736" s="233" t="s">
        <v>965</v>
      </c>
      <c r="D736" s="233" t="s">
        <v>171</v>
      </c>
      <c r="E736" s="234" t="s">
        <v>966</v>
      </c>
      <c r="F736" s="235" t="s">
        <v>967</v>
      </c>
      <c r="G736" s="236" t="s">
        <v>739</v>
      </c>
      <c r="H736" s="237">
        <v>1</v>
      </c>
      <c r="I736" s="87"/>
      <c r="J736" s="238">
        <f>ROUND(I736*H736,2)</f>
        <v>0</v>
      </c>
      <c r="K736" s="235" t="s">
        <v>5</v>
      </c>
      <c r="L736" s="146"/>
      <c r="M736" s="239" t="s">
        <v>5</v>
      </c>
      <c r="N736" s="240" t="s">
        <v>42</v>
      </c>
      <c r="O736" s="147"/>
      <c r="P736" s="241">
        <f>O736*H736</f>
        <v>0</v>
      </c>
      <c r="Q736" s="241">
        <v>0</v>
      </c>
      <c r="R736" s="241">
        <f>Q736*H736</f>
        <v>0</v>
      </c>
      <c r="S736" s="241">
        <v>0</v>
      </c>
      <c r="T736" s="242">
        <f>S736*H736</f>
        <v>0</v>
      </c>
      <c r="AR736" s="133" t="s">
        <v>176</v>
      </c>
      <c r="AT736" s="133" t="s">
        <v>171</v>
      </c>
      <c r="AU736" s="133" t="s">
        <v>81</v>
      </c>
      <c r="AY736" s="133" t="s">
        <v>169</v>
      </c>
      <c r="BE736" s="243">
        <f>IF(N736="základní",J736,0)</f>
        <v>0</v>
      </c>
      <c r="BF736" s="243">
        <f>IF(N736="snížená",J736,0)</f>
        <v>0</v>
      </c>
      <c r="BG736" s="243">
        <f>IF(N736="zákl. přenesená",J736,0)</f>
        <v>0</v>
      </c>
      <c r="BH736" s="243">
        <f>IF(N736="sníž. přenesená",J736,0)</f>
        <v>0</v>
      </c>
      <c r="BI736" s="243">
        <f>IF(N736="nulová",J736,0)</f>
        <v>0</v>
      </c>
      <c r="BJ736" s="133" t="s">
        <v>79</v>
      </c>
      <c r="BK736" s="243">
        <f>ROUND(I736*H736,2)</f>
        <v>0</v>
      </c>
      <c r="BL736" s="133" t="s">
        <v>176</v>
      </c>
      <c r="BM736" s="133" t="s">
        <v>968</v>
      </c>
    </row>
    <row r="737" spans="2:65" s="145" customFormat="1" ht="67.5">
      <c r="B737" s="146"/>
      <c r="D737" s="246" t="s">
        <v>969</v>
      </c>
      <c r="F737" s="268" t="s">
        <v>970</v>
      </c>
      <c r="L737" s="146"/>
      <c r="M737" s="269"/>
      <c r="N737" s="147"/>
      <c r="O737" s="147"/>
      <c r="P737" s="147"/>
      <c r="Q737" s="147"/>
      <c r="R737" s="147"/>
      <c r="S737" s="147"/>
      <c r="T737" s="270"/>
      <c r="AT737" s="133" t="s">
        <v>969</v>
      </c>
      <c r="AU737" s="133" t="s">
        <v>81</v>
      </c>
    </row>
    <row r="738" spans="2:65" s="145" customFormat="1" ht="16.5" customHeight="1">
      <c r="B738" s="146"/>
      <c r="C738" s="233" t="s">
        <v>971</v>
      </c>
      <c r="D738" s="233" t="s">
        <v>171</v>
      </c>
      <c r="E738" s="234" t="s">
        <v>972</v>
      </c>
      <c r="F738" s="235" t="s">
        <v>973</v>
      </c>
      <c r="G738" s="236" t="s">
        <v>739</v>
      </c>
      <c r="H738" s="237">
        <v>2</v>
      </c>
      <c r="I738" s="87"/>
      <c r="J738" s="238">
        <f>ROUND(I738*H738,2)</f>
        <v>0</v>
      </c>
      <c r="K738" s="235" t="s">
        <v>5</v>
      </c>
      <c r="L738" s="146"/>
      <c r="M738" s="239" t="s">
        <v>5</v>
      </c>
      <c r="N738" s="240" t="s">
        <v>42</v>
      </c>
      <c r="O738" s="147"/>
      <c r="P738" s="241">
        <f>O738*H738</f>
        <v>0</v>
      </c>
      <c r="Q738" s="241">
        <v>0</v>
      </c>
      <c r="R738" s="241">
        <f>Q738*H738</f>
        <v>0</v>
      </c>
      <c r="S738" s="241">
        <v>0</v>
      </c>
      <c r="T738" s="242">
        <f>S738*H738</f>
        <v>0</v>
      </c>
      <c r="AR738" s="133" t="s">
        <v>176</v>
      </c>
      <c r="AT738" s="133" t="s">
        <v>171</v>
      </c>
      <c r="AU738" s="133" t="s">
        <v>81</v>
      </c>
      <c r="AY738" s="133" t="s">
        <v>169</v>
      </c>
      <c r="BE738" s="243">
        <f>IF(N738="základní",J738,0)</f>
        <v>0</v>
      </c>
      <c r="BF738" s="243">
        <f>IF(N738="snížená",J738,0)</f>
        <v>0</v>
      </c>
      <c r="BG738" s="243">
        <f>IF(N738="zákl. přenesená",J738,0)</f>
        <v>0</v>
      </c>
      <c r="BH738" s="243">
        <f>IF(N738="sníž. přenesená",J738,0)</f>
        <v>0</v>
      </c>
      <c r="BI738" s="243">
        <f>IF(N738="nulová",J738,0)</f>
        <v>0</v>
      </c>
      <c r="BJ738" s="133" t="s">
        <v>79</v>
      </c>
      <c r="BK738" s="243">
        <f>ROUND(I738*H738,2)</f>
        <v>0</v>
      </c>
      <c r="BL738" s="133" t="s">
        <v>176</v>
      </c>
      <c r="BM738" s="133" t="s">
        <v>974</v>
      </c>
    </row>
    <row r="739" spans="2:65" s="145" customFormat="1" ht="175.5">
      <c r="B739" s="146"/>
      <c r="D739" s="246" t="s">
        <v>969</v>
      </c>
      <c r="F739" s="268" t="s">
        <v>975</v>
      </c>
      <c r="L739" s="146"/>
      <c r="M739" s="269"/>
      <c r="N739" s="147"/>
      <c r="O739" s="147"/>
      <c r="P739" s="147"/>
      <c r="Q739" s="147"/>
      <c r="R739" s="147"/>
      <c r="S739" s="147"/>
      <c r="T739" s="270"/>
      <c r="AT739" s="133" t="s">
        <v>969</v>
      </c>
      <c r="AU739" s="133" t="s">
        <v>81</v>
      </c>
    </row>
    <row r="740" spans="2:65" s="145" customFormat="1" ht="16.5" customHeight="1">
      <c r="B740" s="146"/>
      <c r="C740" s="233" t="s">
        <v>976</v>
      </c>
      <c r="D740" s="233" t="s">
        <v>171</v>
      </c>
      <c r="E740" s="234" t="s">
        <v>977</v>
      </c>
      <c r="F740" s="235" t="s">
        <v>978</v>
      </c>
      <c r="G740" s="236" t="s">
        <v>739</v>
      </c>
      <c r="H740" s="237">
        <v>1</v>
      </c>
      <c r="I740" s="87"/>
      <c r="J740" s="238">
        <f>ROUND(I740*H740,2)</f>
        <v>0</v>
      </c>
      <c r="K740" s="235" t="s">
        <v>5</v>
      </c>
      <c r="L740" s="146"/>
      <c r="M740" s="239" t="s">
        <v>5</v>
      </c>
      <c r="N740" s="240" t="s">
        <v>42</v>
      </c>
      <c r="O740" s="147"/>
      <c r="P740" s="241">
        <f>O740*H740</f>
        <v>0</v>
      </c>
      <c r="Q740" s="241">
        <v>0</v>
      </c>
      <c r="R740" s="241">
        <f>Q740*H740</f>
        <v>0</v>
      </c>
      <c r="S740" s="241">
        <v>0</v>
      </c>
      <c r="T740" s="242">
        <f>S740*H740</f>
        <v>0</v>
      </c>
      <c r="AR740" s="133" t="s">
        <v>176</v>
      </c>
      <c r="AT740" s="133" t="s">
        <v>171</v>
      </c>
      <c r="AU740" s="133" t="s">
        <v>81</v>
      </c>
      <c r="AY740" s="133" t="s">
        <v>169</v>
      </c>
      <c r="BE740" s="243">
        <f>IF(N740="základní",J740,0)</f>
        <v>0</v>
      </c>
      <c r="BF740" s="243">
        <f>IF(N740="snížená",J740,0)</f>
        <v>0</v>
      </c>
      <c r="BG740" s="243">
        <f>IF(N740="zákl. přenesená",J740,0)</f>
        <v>0</v>
      </c>
      <c r="BH740" s="243">
        <f>IF(N740="sníž. přenesená",J740,0)</f>
        <v>0</v>
      </c>
      <c r="BI740" s="243">
        <f>IF(N740="nulová",J740,0)</f>
        <v>0</v>
      </c>
      <c r="BJ740" s="133" t="s">
        <v>79</v>
      </c>
      <c r="BK740" s="243">
        <f>ROUND(I740*H740,2)</f>
        <v>0</v>
      </c>
      <c r="BL740" s="133" t="s">
        <v>176</v>
      </c>
      <c r="BM740" s="133" t="s">
        <v>979</v>
      </c>
    </row>
    <row r="741" spans="2:65" s="145" customFormat="1" ht="175.5">
      <c r="B741" s="146"/>
      <c r="D741" s="246" t="s">
        <v>969</v>
      </c>
      <c r="F741" s="268" t="s">
        <v>980</v>
      </c>
      <c r="L741" s="146"/>
      <c r="M741" s="269"/>
      <c r="N741" s="147"/>
      <c r="O741" s="147"/>
      <c r="P741" s="147"/>
      <c r="Q741" s="147"/>
      <c r="R741" s="147"/>
      <c r="S741" s="147"/>
      <c r="T741" s="270"/>
      <c r="AT741" s="133" t="s">
        <v>969</v>
      </c>
      <c r="AU741" s="133" t="s">
        <v>81</v>
      </c>
    </row>
    <row r="742" spans="2:65" s="145" customFormat="1" ht="16.5" customHeight="1">
      <c r="B742" s="146"/>
      <c r="C742" s="233" t="s">
        <v>981</v>
      </c>
      <c r="D742" s="233" t="s">
        <v>171</v>
      </c>
      <c r="E742" s="234" t="s">
        <v>982</v>
      </c>
      <c r="F742" s="235" t="s">
        <v>983</v>
      </c>
      <c r="G742" s="236" t="s">
        <v>739</v>
      </c>
      <c r="H742" s="237">
        <v>4</v>
      </c>
      <c r="I742" s="87"/>
      <c r="J742" s="238">
        <f>ROUND(I742*H742,2)</f>
        <v>0</v>
      </c>
      <c r="K742" s="235" t="s">
        <v>5</v>
      </c>
      <c r="L742" s="146"/>
      <c r="M742" s="239" t="s">
        <v>5</v>
      </c>
      <c r="N742" s="240" t="s">
        <v>42</v>
      </c>
      <c r="O742" s="147"/>
      <c r="P742" s="241">
        <f>O742*H742</f>
        <v>0</v>
      </c>
      <c r="Q742" s="241">
        <v>0</v>
      </c>
      <c r="R742" s="241">
        <f>Q742*H742</f>
        <v>0</v>
      </c>
      <c r="S742" s="241">
        <v>0</v>
      </c>
      <c r="T742" s="242">
        <f>S742*H742</f>
        <v>0</v>
      </c>
      <c r="AR742" s="133" t="s">
        <v>176</v>
      </c>
      <c r="AT742" s="133" t="s">
        <v>171</v>
      </c>
      <c r="AU742" s="133" t="s">
        <v>81</v>
      </c>
      <c r="AY742" s="133" t="s">
        <v>169</v>
      </c>
      <c r="BE742" s="243">
        <f>IF(N742="základní",J742,0)</f>
        <v>0</v>
      </c>
      <c r="BF742" s="243">
        <f>IF(N742="snížená",J742,0)</f>
        <v>0</v>
      </c>
      <c r="BG742" s="243">
        <f>IF(N742="zákl. přenesená",J742,0)</f>
        <v>0</v>
      </c>
      <c r="BH742" s="243">
        <f>IF(N742="sníž. přenesená",J742,0)</f>
        <v>0</v>
      </c>
      <c r="BI742" s="243">
        <f>IF(N742="nulová",J742,0)</f>
        <v>0</v>
      </c>
      <c r="BJ742" s="133" t="s">
        <v>79</v>
      </c>
      <c r="BK742" s="243">
        <f>ROUND(I742*H742,2)</f>
        <v>0</v>
      </c>
      <c r="BL742" s="133" t="s">
        <v>176</v>
      </c>
      <c r="BM742" s="133" t="s">
        <v>984</v>
      </c>
    </row>
    <row r="743" spans="2:65" s="145" customFormat="1" ht="121.5">
      <c r="B743" s="146"/>
      <c r="D743" s="246" t="s">
        <v>969</v>
      </c>
      <c r="F743" s="268" t="s">
        <v>985</v>
      </c>
      <c r="L743" s="146"/>
      <c r="M743" s="269"/>
      <c r="N743" s="147"/>
      <c r="O743" s="147"/>
      <c r="P743" s="147"/>
      <c r="Q743" s="147"/>
      <c r="R743" s="147"/>
      <c r="S743" s="147"/>
      <c r="T743" s="270"/>
      <c r="AT743" s="133" t="s">
        <v>969</v>
      </c>
      <c r="AU743" s="133" t="s">
        <v>81</v>
      </c>
    </row>
    <row r="744" spans="2:65" s="145" customFormat="1" ht="16.5" customHeight="1">
      <c r="B744" s="146"/>
      <c r="C744" s="233" t="s">
        <v>986</v>
      </c>
      <c r="D744" s="233" t="s">
        <v>171</v>
      </c>
      <c r="E744" s="234" t="s">
        <v>987</v>
      </c>
      <c r="F744" s="235" t="s">
        <v>988</v>
      </c>
      <c r="G744" s="236" t="s">
        <v>739</v>
      </c>
      <c r="H744" s="237">
        <v>1</v>
      </c>
      <c r="I744" s="87"/>
      <c r="J744" s="238">
        <f>ROUND(I744*H744,2)</f>
        <v>0</v>
      </c>
      <c r="K744" s="235" t="s">
        <v>5</v>
      </c>
      <c r="L744" s="146"/>
      <c r="M744" s="239" t="s">
        <v>5</v>
      </c>
      <c r="N744" s="240" t="s">
        <v>42</v>
      </c>
      <c r="O744" s="147"/>
      <c r="P744" s="241">
        <f>O744*H744</f>
        <v>0</v>
      </c>
      <c r="Q744" s="241">
        <v>0</v>
      </c>
      <c r="R744" s="241">
        <f>Q744*H744</f>
        <v>0</v>
      </c>
      <c r="S744" s="241">
        <v>0</v>
      </c>
      <c r="T744" s="242">
        <f>S744*H744</f>
        <v>0</v>
      </c>
      <c r="AR744" s="133" t="s">
        <v>176</v>
      </c>
      <c r="AT744" s="133" t="s">
        <v>171</v>
      </c>
      <c r="AU744" s="133" t="s">
        <v>81</v>
      </c>
      <c r="AY744" s="133" t="s">
        <v>169</v>
      </c>
      <c r="BE744" s="243">
        <f>IF(N744="základní",J744,0)</f>
        <v>0</v>
      </c>
      <c r="BF744" s="243">
        <f>IF(N744="snížená",J744,0)</f>
        <v>0</v>
      </c>
      <c r="BG744" s="243">
        <f>IF(N744="zákl. přenesená",J744,0)</f>
        <v>0</v>
      </c>
      <c r="BH744" s="243">
        <f>IF(N744="sníž. přenesená",J744,0)</f>
        <v>0</v>
      </c>
      <c r="BI744" s="243">
        <f>IF(N744="nulová",J744,0)</f>
        <v>0</v>
      </c>
      <c r="BJ744" s="133" t="s">
        <v>79</v>
      </c>
      <c r="BK744" s="243">
        <f>ROUND(I744*H744,2)</f>
        <v>0</v>
      </c>
      <c r="BL744" s="133" t="s">
        <v>176</v>
      </c>
      <c r="BM744" s="133" t="s">
        <v>989</v>
      </c>
    </row>
    <row r="745" spans="2:65" s="145" customFormat="1" ht="67.5">
      <c r="B745" s="146"/>
      <c r="D745" s="246" t="s">
        <v>969</v>
      </c>
      <c r="F745" s="268" t="s">
        <v>990</v>
      </c>
      <c r="L745" s="146"/>
      <c r="M745" s="269"/>
      <c r="N745" s="147"/>
      <c r="O745" s="147"/>
      <c r="P745" s="147"/>
      <c r="Q745" s="147"/>
      <c r="R745" s="147"/>
      <c r="S745" s="147"/>
      <c r="T745" s="270"/>
      <c r="AT745" s="133" t="s">
        <v>969</v>
      </c>
      <c r="AU745" s="133" t="s">
        <v>81</v>
      </c>
    </row>
    <row r="746" spans="2:65" s="145" customFormat="1" ht="16.5" customHeight="1">
      <c r="B746" s="146"/>
      <c r="C746" s="233" t="s">
        <v>991</v>
      </c>
      <c r="D746" s="233" t="s">
        <v>171</v>
      </c>
      <c r="E746" s="234" t="s">
        <v>992</v>
      </c>
      <c r="F746" s="235" t="s">
        <v>993</v>
      </c>
      <c r="G746" s="236" t="s">
        <v>739</v>
      </c>
      <c r="H746" s="237">
        <v>1</v>
      </c>
      <c r="I746" s="87"/>
      <c r="J746" s="238">
        <f>ROUND(I746*H746,2)</f>
        <v>0</v>
      </c>
      <c r="K746" s="235" t="s">
        <v>5</v>
      </c>
      <c r="L746" s="146"/>
      <c r="M746" s="239" t="s">
        <v>5</v>
      </c>
      <c r="N746" s="240" t="s">
        <v>42</v>
      </c>
      <c r="O746" s="147"/>
      <c r="P746" s="241">
        <f>O746*H746</f>
        <v>0</v>
      </c>
      <c r="Q746" s="241">
        <v>0</v>
      </c>
      <c r="R746" s="241">
        <f>Q746*H746</f>
        <v>0</v>
      </c>
      <c r="S746" s="241">
        <v>0</v>
      </c>
      <c r="T746" s="242">
        <f>S746*H746</f>
        <v>0</v>
      </c>
      <c r="AR746" s="133" t="s">
        <v>176</v>
      </c>
      <c r="AT746" s="133" t="s">
        <v>171</v>
      </c>
      <c r="AU746" s="133" t="s">
        <v>81</v>
      </c>
      <c r="AY746" s="133" t="s">
        <v>169</v>
      </c>
      <c r="BE746" s="243">
        <f>IF(N746="základní",J746,0)</f>
        <v>0</v>
      </c>
      <c r="BF746" s="243">
        <f>IF(N746="snížená",J746,0)</f>
        <v>0</v>
      </c>
      <c r="BG746" s="243">
        <f>IF(N746="zákl. přenesená",J746,0)</f>
        <v>0</v>
      </c>
      <c r="BH746" s="243">
        <f>IF(N746="sníž. přenesená",J746,0)</f>
        <v>0</v>
      </c>
      <c r="BI746" s="243">
        <f>IF(N746="nulová",J746,0)</f>
        <v>0</v>
      </c>
      <c r="BJ746" s="133" t="s">
        <v>79</v>
      </c>
      <c r="BK746" s="243">
        <f>ROUND(I746*H746,2)</f>
        <v>0</v>
      </c>
      <c r="BL746" s="133" t="s">
        <v>176</v>
      </c>
      <c r="BM746" s="133" t="s">
        <v>994</v>
      </c>
    </row>
    <row r="747" spans="2:65" s="145" customFormat="1" ht="243">
      <c r="B747" s="146"/>
      <c r="D747" s="246" t="s">
        <v>969</v>
      </c>
      <c r="F747" s="268" t="s">
        <v>995</v>
      </c>
      <c r="L747" s="146"/>
      <c r="M747" s="269"/>
      <c r="N747" s="147"/>
      <c r="O747" s="147"/>
      <c r="P747" s="147"/>
      <c r="Q747" s="147"/>
      <c r="R747" s="147"/>
      <c r="S747" s="147"/>
      <c r="T747" s="270"/>
      <c r="AT747" s="133" t="s">
        <v>969</v>
      </c>
      <c r="AU747" s="133" t="s">
        <v>81</v>
      </c>
    </row>
    <row r="748" spans="2:65" s="145" customFormat="1" ht="16.5" customHeight="1">
      <c r="B748" s="146"/>
      <c r="C748" s="233" t="s">
        <v>996</v>
      </c>
      <c r="D748" s="233" t="s">
        <v>171</v>
      </c>
      <c r="E748" s="234" t="s">
        <v>997</v>
      </c>
      <c r="F748" s="235" t="s">
        <v>998</v>
      </c>
      <c r="G748" s="236" t="s">
        <v>739</v>
      </c>
      <c r="H748" s="237">
        <v>1</v>
      </c>
      <c r="I748" s="87"/>
      <c r="J748" s="238">
        <f>ROUND(I748*H748,2)</f>
        <v>0</v>
      </c>
      <c r="K748" s="235" t="s">
        <v>5</v>
      </c>
      <c r="L748" s="146"/>
      <c r="M748" s="239" t="s">
        <v>5</v>
      </c>
      <c r="N748" s="240" t="s">
        <v>42</v>
      </c>
      <c r="O748" s="147"/>
      <c r="P748" s="241">
        <f>O748*H748</f>
        <v>0</v>
      </c>
      <c r="Q748" s="241">
        <v>0</v>
      </c>
      <c r="R748" s="241">
        <f>Q748*H748</f>
        <v>0</v>
      </c>
      <c r="S748" s="241">
        <v>0</v>
      </c>
      <c r="T748" s="242">
        <f>S748*H748</f>
        <v>0</v>
      </c>
      <c r="AR748" s="133" t="s">
        <v>176</v>
      </c>
      <c r="AT748" s="133" t="s">
        <v>171</v>
      </c>
      <c r="AU748" s="133" t="s">
        <v>81</v>
      </c>
      <c r="AY748" s="133" t="s">
        <v>169</v>
      </c>
      <c r="BE748" s="243">
        <f>IF(N748="základní",J748,0)</f>
        <v>0</v>
      </c>
      <c r="BF748" s="243">
        <f>IF(N748="snížená",J748,0)</f>
        <v>0</v>
      </c>
      <c r="BG748" s="243">
        <f>IF(N748="zákl. přenesená",J748,0)</f>
        <v>0</v>
      </c>
      <c r="BH748" s="243">
        <f>IF(N748="sníž. přenesená",J748,0)</f>
        <v>0</v>
      </c>
      <c r="BI748" s="243">
        <f>IF(N748="nulová",J748,0)</f>
        <v>0</v>
      </c>
      <c r="BJ748" s="133" t="s">
        <v>79</v>
      </c>
      <c r="BK748" s="243">
        <f>ROUND(I748*H748,2)</f>
        <v>0</v>
      </c>
      <c r="BL748" s="133" t="s">
        <v>176</v>
      </c>
      <c r="BM748" s="133" t="s">
        <v>999</v>
      </c>
    </row>
    <row r="749" spans="2:65" s="145" customFormat="1" ht="54">
      <c r="B749" s="146"/>
      <c r="D749" s="246" t="s">
        <v>969</v>
      </c>
      <c r="F749" s="268" t="s">
        <v>1000</v>
      </c>
      <c r="L749" s="146"/>
      <c r="M749" s="269"/>
      <c r="N749" s="147"/>
      <c r="O749" s="147"/>
      <c r="P749" s="147"/>
      <c r="Q749" s="147"/>
      <c r="R749" s="147"/>
      <c r="S749" s="147"/>
      <c r="T749" s="270"/>
      <c r="AT749" s="133" t="s">
        <v>969</v>
      </c>
      <c r="AU749" s="133" t="s">
        <v>81</v>
      </c>
    </row>
    <row r="750" spans="2:65" s="145" customFormat="1" ht="16.5" customHeight="1">
      <c r="B750" s="146"/>
      <c r="C750" s="233" t="s">
        <v>1001</v>
      </c>
      <c r="D750" s="233" t="s">
        <v>171</v>
      </c>
      <c r="E750" s="234" t="s">
        <v>1002</v>
      </c>
      <c r="F750" s="235" t="s">
        <v>1003</v>
      </c>
      <c r="G750" s="236" t="s">
        <v>739</v>
      </c>
      <c r="H750" s="237">
        <v>1</v>
      </c>
      <c r="I750" s="87"/>
      <c r="J750" s="238">
        <f>ROUND(I750*H750,2)</f>
        <v>0</v>
      </c>
      <c r="K750" s="235" t="s">
        <v>5</v>
      </c>
      <c r="L750" s="146"/>
      <c r="M750" s="239" t="s">
        <v>5</v>
      </c>
      <c r="N750" s="240" t="s">
        <v>42</v>
      </c>
      <c r="O750" s="147"/>
      <c r="P750" s="241">
        <f>O750*H750</f>
        <v>0</v>
      </c>
      <c r="Q750" s="241">
        <v>0</v>
      </c>
      <c r="R750" s="241">
        <f>Q750*H750</f>
        <v>0</v>
      </c>
      <c r="S750" s="241">
        <v>0</v>
      </c>
      <c r="T750" s="242">
        <f>S750*H750</f>
        <v>0</v>
      </c>
      <c r="AR750" s="133" t="s">
        <v>176</v>
      </c>
      <c r="AT750" s="133" t="s">
        <v>171</v>
      </c>
      <c r="AU750" s="133" t="s">
        <v>81</v>
      </c>
      <c r="AY750" s="133" t="s">
        <v>169</v>
      </c>
      <c r="BE750" s="243">
        <f>IF(N750="základní",J750,0)</f>
        <v>0</v>
      </c>
      <c r="BF750" s="243">
        <f>IF(N750="snížená",J750,0)</f>
        <v>0</v>
      </c>
      <c r="BG750" s="243">
        <f>IF(N750="zákl. přenesená",J750,0)</f>
        <v>0</v>
      </c>
      <c r="BH750" s="243">
        <f>IF(N750="sníž. přenesená",J750,0)</f>
        <v>0</v>
      </c>
      <c r="BI750" s="243">
        <f>IF(N750="nulová",J750,0)</f>
        <v>0</v>
      </c>
      <c r="BJ750" s="133" t="s">
        <v>79</v>
      </c>
      <c r="BK750" s="243">
        <f>ROUND(I750*H750,2)</f>
        <v>0</v>
      </c>
      <c r="BL750" s="133" t="s">
        <v>176</v>
      </c>
      <c r="BM750" s="133" t="s">
        <v>1004</v>
      </c>
    </row>
    <row r="751" spans="2:65" s="145" customFormat="1" ht="162">
      <c r="B751" s="146"/>
      <c r="D751" s="246" t="s">
        <v>969</v>
      </c>
      <c r="F751" s="268" t="s">
        <v>1005</v>
      </c>
      <c r="L751" s="146"/>
      <c r="M751" s="269"/>
      <c r="N751" s="147"/>
      <c r="O751" s="147"/>
      <c r="P751" s="147"/>
      <c r="Q751" s="147"/>
      <c r="R751" s="147"/>
      <c r="S751" s="147"/>
      <c r="T751" s="270"/>
      <c r="AT751" s="133" t="s">
        <v>969</v>
      </c>
      <c r="AU751" s="133" t="s">
        <v>81</v>
      </c>
    </row>
    <row r="752" spans="2:65" s="145" customFormat="1" ht="16.5" customHeight="1">
      <c r="B752" s="146"/>
      <c r="C752" s="233" t="s">
        <v>1006</v>
      </c>
      <c r="D752" s="233" t="s">
        <v>171</v>
      </c>
      <c r="E752" s="234" t="s">
        <v>1007</v>
      </c>
      <c r="F752" s="235" t="s">
        <v>1008</v>
      </c>
      <c r="G752" s="236" t="s">
        <v>739</v>
      </c>
      <c r="H752" s="237">
        <v>8</v>
      </c>
      <c r="I752" s="87"/>
      <c r="J752" s="238">
        <f>ROUND(I752*H752,2)</f>
        <v>0</v>
      </c>
      <c r="K752" s="235" t="s">
        <v>5</v>
      </c>
      <c r="L752" s="146"/>
      <c r="M752" s="239" t="s">
        <v>5</v>
      </c>
      <c r="N752" s="240" t="s">
        <v>42</v>
      </c>
      <c r="O752" s="147"/>
      <c r="P752" s="241">
        <f>O752*H752</f>
        <v>0</v>
      </c>
      <c r="Q752" s="241">
        <v>0</v>
      </c>
      <c r="R752" s="241">
        <f>Q752*H752</f>
        <v>0</v>
      </c>
      <c r="S752" s="241">
        <v>0</v>
      </c>
      <c r="T752" s="242">
        <f>S752*H752</f>
        <v>0</v>
      </c>
      <c r="AR752" s="133" t="s">
        <v>176</v>
      </c>
      <c r="AT752" s="133" t="s">
        <v>171</v>
      </c>
      <c r="AU752" s="133" t="s">
        <v>81</v>
      </c>
      <c r="AY752" s="133" t="s">
        <v>169</v>
      </c>
      <c r="BE752" s="243">
        <f>IF(N752="základní",J752,0)</f>
        <v>0</v>
      </c>
      <c r="BF752" s="243">
        <f>IF(N752="snížená",J752,0)</f>
        <v>0</v>
      </c>
      <c r="BG752" s="243">
        <f>IF(N752="zákl. přenesená",J752,0)</f>
        <v>0</v>
      </c>
      <c r="BH752" s="243">
        <f>IF(N752="sníž. přenesená",J752,0)</f>
        <v>0</v>
      </c>
      <c r="BI752" s="243">
        <f>IF(N752="nulová",J752,0)</f>
        <v>0</v>
      </c>
      <c r="BJ752" s="133" t="s">
        <v>79</v>
      </c>
      <c r="BK752" s="243">
        <f>ROUND(I752*H752,2)</f>
        <v>0</v>
      </c>
      <c r="BL752" s="133" t="s">
        <v>176</v>
      </c>
      <c r="BM752" s="133" t="s">
        <v>1009</v>
      </c>
    </row>
    <row r="753" spans="2:65" s="145" customFormat="1" ht="216">
      <c r="B753" s="146"/>
      <c r="D753" s="246" t="s">
        <v>969</v>
      </c>
      <c r="F753" s="268" t="s">
        <v>1010</v>
      </c>
      <c r="L753" s="146"/>
      <c r="M753" s="269"/>
      <c r="N753" s="147"/>
      <c r="O753" s="147"/>
      <c r="P753" s="147"/>
      <c r="Q753" s="147"/>
      <c r="R753" s="147"/>
      <c r="S753" s="147"/>
      <c r="T753" s="270"/>
      <c r="AT753" s="133" t="s">
        <v>969</v>
      </c>
      <c r="AU753" s="133" t="s">
        <v>81</v>
      </c>
    </row>
    <row r="754" spans="2:65" s="145" customFormat="1" ht="25.5" customHeight="1">
      <c r="B754" s="146"/>
      <c r="C754" s="233" t="s">
        <v>1011</v>
      </c>
      <c r="D754" s="233" t="s">
        <v>171</v>
      </c>
      <c r="E754" s="234" t="s">
        <v>1012</v>
      </c>
      <c r="F754" s="235" t="s">
        <v>1013</v>
      </c>
      <c r="G754" s="236" t="s">
        <v>188</v>
      </c>
      <c r="H754" s="237">
        <v>300</v>
      </c>
      <c r="I754" s="87"/>
      <c r="J754" s="238">
        <f>ROUND(I754*H754,2)</f>
        <v>0</v>
      </c>
      <c r="K754" s="235" t="s">
        <v>175</v>
      </c>
      <c r="L754" s="146"/>
      <c r="M754" s="239" t="s">
        <v>5</v>
      </c>
      <c r="N754" s="240" t="s">
        <v>42</v>
      </c>
      <c r="O754" s="147"/>
      <c r="P754" s="241">
        <f>O754*H754</f>
        <v>0</v>
      </c>
      <c r="Q754" s="241">
        <v>0</v>
      </c>
      <c r="R754" s="241">
        <f>Q754*H754</f>
        <v>0</v>
      </c>
      <c r="S754" s="241">
        <v>0</v>
      </c>
      <c r="T754" s="242">
        <f>S754*H754</f>
        <v>0</v>
      </c>
      <c r="AR754" s="133" t="s">
        <v>176</v>
      </c>
      <c r="AT754" s="133" t="s">
        <v>171</v>
      </c>
      <c r="AU754" s="133" t="s">
        <v>81</v>
      </c>
      <c r="AY754" s="133" t="s">
        <v>169</v>
      </c>
      <c r="BE754" s="243">
        <f>IF(N754="základní",J754,0)</f>
        <v>0</v>
      </c>
      <c r="BF754" s="243">
        <f>IF(N754="snížená",J754,0)</f>
        <v>0</v>
      </c>
      <c r="BG754" s="243">
        <f>IF(N754="zákl. přenesená",J754,0)</f>
        <v>0</v>
      </c>
      <c r="BH754" s="243">
        <f>IF(N754="sníž. přenesená",J754,0)</f>
        <v>0</v>
      </c>
      <c r="BI754" s="243">
        <f>IF(N754="nulová",J754,0)</f>
        <v>0</v>
      </c>
      <c r="BJ754" s="133" t="s">
        <v>79</v>
      </c>
      <c r="BK754" s="243">
        <f>ROUND(I754*H754,2)</f>
        <v>0</v>
      </c>
      <c r="BL754" s="133" t="s">
        <v>176</v>
      </c>
      <c r="BM754" s="133" t="s">
        <v>1014</v>
      </c>
    </row>
    <row r="755" spans="2:65" s="145" customFormat="1" ht="40.5">
      <c r="B755" s="146"/>
      <c r="D755" s="246" t="s">
        <v>207</v>
      </c>
      <c r="F755" s="268" t="s">
        <v>1015</v>
      </c>
      <c r="L755" s="146"/>
      <c r="M755" s="269"/>
      <c r="N755" s="147"/>
      <c r="O755" s="147"/>
      <c r="P755" s="147"/>
      <c r="Q755" s="147"/>
      <c r="R755" s="147"/>
      <c r="S755" s="147"/>
      <c r="T755" s="270"/>
      <c r="AT755" s="133" t="s">
        <v>207</v>
      </c>
      <c r="AU755" s="133" t="s">
        <v>81</v>
      </c>
    </row>
    <row r="756" spans="2:65" s="145" customFormat="1" ht="25.5" customHeight="1">
      <c r="B756" s="146"/>
      <c r="C756" s="233" t="s">
        <v>1016</v>
      </c>
      <c r="D756" s="233" t="s">
        <v>171</v>
      </c>
      <c r="E756" s="234" t="s">
        <v>1017</v>
      </c>
      <c r="F756" s="235" t="s">
        <v>1018</v>
      </c>
      <c r="G756" s="236" t="s">
        <v>188</v>
      </c>
      <c r="H756" s="237">
        <v>6000</v>
      </c>
      <c r="I756" s="87"/>
      <c r="J756" s="238">
        <f>ROUND(I756*H756,2)</f>
        <v>0</v>
      </c>
      <c r="K756" s="235" t="s">
        <v>175</v>
      </c>
      <c r="L756" s="146"/>
      <c r="M756" s="239" t="s">
        <v>5</v>
      </c>
      <c r="N756" s="240" t="s">
        <v>42</v>
      </c>
      <c r="O756" s="147"/>
      <c r="P756" s="241">
        <f>O756*H756</f>
        <v>0</v>
      </c>
      <c r="Q756" s="241">
        <v>0</v>
      </c>
      <c r="R756" s="241">
        <f>Q756*H756</f>
        <v>0</v>
      </c>
      <c r="S756" s="241">
        <v>0</v>
      </c>
      <c r="T756" s="242">
        <f>S756*H756</f>
        <v>0</v>
      </c>
      <c r="AR756" s="133" t="s">
        <v>176</v>
      </c>
      <c r="AT756" s="133" t="s">
        <v>171</v>
      </c>
      <c r="AU756" s="133" t="s">
        <v>81</v>
      </c>
      <c r="AY756" s="133" t="s">
        <v>169</v>
      </c>
      <c r="BE756" s="243">
        <f>IF(N756="základní",J756,0)</f>
        <v>0</v>
      </c>
      <c r="BF756" s="243">
        <f>IF(N756="snížená",J756,0)</f>
        <v>0</v>
      </c>
      <c r="BG756" s="243">
        <f>IF(N756="zákl. přenesená",J756,0)</f>
        <v>0</v>
      </c>
      <c r="BH756" s="243">
        <f>IF(N756="sníž. přenesená",J756,0)</f>
        <v>0</v>
      </c>
      <c r="BI756" s="243">
        <f>IF(N756="nulová",J756,0)</f>
        <v>0</v>
      </c>
      <c r="BJ756" s="133" t="s">
        <v>79</v>
      </c>
      <c r="BK756" s="243">
        <f>ROUND(I756*H756,2)</f>
        <v>0</v>
      </c>
      <c r="BL756" s="133" t="s">
        <v>176</v>
      </c>
      <c r="BM756" s="133" t="s">
        <v>1019</v>
      </c>
    </row>
    <row r="757" spans="2:65" s="145" customFormat="1" ht="40.5">
      <c r="B757" s="146"/>
      <c r="D757" s="246" t="s">
        <v>207</v>
      </c>
      <c r="F757" s="268" t="s">
        <v>1015</v>
      </c>
      <c r="L757" s="146"/>
      <c r="M757" s="269"/>
      <c r="N757" s="147"/>
      <c r="O757" s="147"/>
      <c r="P757" s="147"/>
      <c r="Q757" s="147"/>
      <c r="R757" s="147"/>
      <c r="S757" s="147"/>
      <c r="T757" s="270"/>
      <c r="AT757" s="133" t="s">
        <v>207</v>
      </c>
      <c r="AU757" s="133" t="s">
        <v>81</v>
      </c>
    </row>
    <row r="758" spans="2:65" s="253" customFormat="1">
      <c r="B758" s="252"/>
      <c r="D758" s="246" t="s">
        <v>178</v>
      </c>
      <c r="F758" s="255" t="s">
        <v>947</v>
      </c>
      <c r="H758" s="256">
        <v>6000</v>
      </c>
      <c r="L758" s="252"/>
      <c r="M758" s="257"/>
      <c r="N758" s="258"/>
      <c r="O758" s="258"/>
      <c r="P758" s="258"/>
      <c r="Q758" s="258"/>
      <c r="R758" s="258"/>
      <c r="S758" s="258"/>
      <c r="T758" s="259"/>
      <c r="AT758" s="254" t="s">
        <v>178</v>
      </c>
      <c r="AU758" s="254" t="s">
        <v>81</v>
      </c>
      <c r="AV758" s="253" t="s">
        <v>81</v>
      </c>
      <c r="AW758" s="253" t="s">
        <v>6</v>
      </c>
      <c r="AX758" s="253" t="s">
        <v>79</v>
      </c>
      <c r="AY758" s="254" t="s">
        <v>169</v>
      </c>
    </row>
    <row r="759" spans="2:65" s="145" customFormat="1" ht="25.5" customHeight="1">
      <c r="B759" s="146"/>
      <c r="C759" s="233" t="s">
        <v>1020</v>
      </c>
      <c r="D759" s="233" t="s">
        <v>171</v>
      </c>
      <c r="E759" s="234" t="s">
        <v>1021</v>
      </c>
      <c r="F759" s="235" t="s">
        <v>1022</v>
      </c>
      <c r="G759" s="236" t="s">
        <v>188</v>
      </c>
      <c r="H759" s="237">
        <v>300</v>
      </c>
      <c r="I759" s="87"/>
      <c r="J759" s="238">
        <f>ROUND(I759*H759,2)</f>
        <v>0</v>
      </c>
      <c r="K759" s="235" t="s">
        <v>175</v>
      </c>
      <c r="L759" s="146"/>
      <c r="M759" s="239" t="s">
        <v>5</v>
      </c>
      <c r="N759" s="240" t="s">
        <v>42</v>
      </c>
      <c r="O759" s="147"/>
      <c r="P759" s="241">
        <f>O759*H759</f>
        <v>0</v>
      </c>
      <c r="Q759" s="241">
        <v>0</v>
      </c>
      <c r="R759" s="241">
        <f>Q759*H759</f>
        <v>0</v>
      </c>
      <c r="S759" s="241">
        <v>0</v>
      </c>
      <c r="T759" s="242">
        <f>S759*H759</f>
        <v>0</v>
      </c>
      <c r="AR759" s="133" t="s">
        <v>176</v>
      </c>
      <c r="AT759" s="133" t="s">
        <v>171</v>
      </c>
      <c r="AU759" s="133" t="s">
        <v>81</v>
      </c>
      <c r="AY759" s="133" t="s">
        <v>169</v>
      </c>
      <c r="BE759" s="243">
        <f>IF(N759="základní",J759,0)</f>
        <v>0</v>
      </c>
      <c r="BF759" s="243">
        <f>IF(N759="snížená",J759,0)</f>
        <v>0</v>
      </c>
      <c r="BG759" s="243">
        <f>IF(N759="zákl. přenesená",J759,0)</f>
        <v>0</v>
      </c>
      <c r="BH759" s="243">
        <f>IF(N759="sníž. přenesená",J759,0)</f>
        <v>0</v>
      </c>
      <c r="BI759" s="243">
        <f>IF(N759="nulová",J759,0)</f>
        <v>0</v>
      </c>
      <c r="BJ759" s="133" t="s">
        <v>79</v>
      </c>
      <c r="BK759" s="243">
        <f>ROUND(I759*H759,2)</f>
        <v>0</v>
      </c>
      <c r="BL759" s="133" t="s">
        <v>176</v>
      </c>
      <c r="BM759" s="133" t="s">
        <v>1023</v>
      </c>
    </row>
    <row r="760" spans="2:65" s="145" customFormat="1" ht="25.5" customHeight="1">
      <c r="B760" s="146"/>
      <c r="C760" s="233" t="s">
        <v>1024</v>
      </c>
      <c r="D760" s="233" t="s">
        <v>171</v>
      </c>
      <c r="E760" s="234" t="s">
        <v>1025</v>
      </c>
      <c r="F760" s="235" t="s">
        <v>1026</v>
      </c>
      <c r="G760" s="236" t="s">
        <v>188</v>
      </c>
      <c r="H760" s="237">
        <v>147.5</v>
      </c>
      <c r="I760" s="87"/>
      <c r="J760" s="238">
        <f>ROUND(I760*H760,2)</f>
        <v>0</v>
      </c>
      <c r="K760" s="235" t="s">
        <v>175</v>
      </c>
      <c r="L760" s="146"/>
      <c r="M760" s="239" t="s">
        <v>5</v>
      </c>
      <c r="N760" s="240" t="s">
        <v>42</v>
      </c>
      <c r="O760" s="147"/>
      <c r="P760" s="241">
        <f>O760*H760</f>
        <v>0</v>
      </c>
      <c r="Q760" s="241">
        <v>1.2999999999999999E-4</v>
      </c>
      <c r="R760" s="241">
        <f>Q760*H760</f>
        <v>1.9174999999999998E-2</v>
      </c>
      <c r="S760" s="241">
        <v>0</v>
      </c>
      <c r="T760" s="242">
        <f>S760*H760</f>
        <v>0</v>
      </c>
      <c r="AR760" s="133" t="s">
        <v>176</v>
      </c>
      <c r="AT760" s="133" t="s">
        <v>171</v>
      </c>
      <c r="AU760" s="133" t="s">
        <v>81</v>
      </c>
      <c r="AY760" s="133" t="s">
        <v>169</v>
      </c>
      <c r="BE760" s="243">
        <f>IF(N760="základní",J760,0)</f>
        <v>0</v>
      </c>
      <c r="BF760" s="243">
        <f>IF(N760="snížená",J760,0)</f>
        <v>0</v>
      </c>
      <c r="BG760" s="243">
        <f>IF(N760="zákl. přenesená",J760,0)</f>
        <v>0</v>
      </c>
      <c r="BH760" s="243">
        <f>IF(N760="sníž. přenesená",J760,0)</f>
        <v>0</v>
      </c>
      <c r="BI760" s="243">
        <f>IF(N760="nulová",J760,0)</f>
        <v>0</v>
      </c>
      <c r="BJ760" s="133" t="s">
        <v>79</v>
      </c>
      <c r="BK760" s="243">
        <f>ROUND(I760*H760,2)</f>
        <v>0</v>
      </c>
      <c r="BL760" s="133" t="s">
        <v>176</v>
      </c>
      <c r="BM760" s="133" t="s">
        <v>1027</v>
      </c>
    </row>
    <row r="761" spans="2:65" s="145" customFormat="1" ht="54">
      <c r="B761" s="146"/>
      <c r="D761" s="246" t="s">
        <v>207</v>
      </c>
      <c r="F761" s="268" t="s">
        <v>1028</v>
      </c>
      <c r="L761" s="146"/>
      <c r="M761" s="269"/>
      <c r="N761" s="147"/>
      <c r="O761" s="147"/>
      <c r="P761" s="147"/>
      <c r="Q761" s="147"/>
      <c r="R761" s="147"/>
      <c r="S761" s="147"/>
      <c r="T761" s="270"/>
      <c r="AT761" s="133" t="s">
        <v>207</v>
      </c>
      <c r="AU761" s="133" t="s">
        <v>81</v>
      </c>
    </row>
    <row r="762" spans="2:65" s="145" customFormat="1" ht="25.5" customHeight="1">
      <c r="B762" s="146"/>
      <c r="C762" s="233" t="s">
        <v>1029</v>
      </c>
      <c r="D762" s="233" t="s">
        <v>171</v>
      </c>
      <c r="E762" s="234" t="s">
        <v>1030</v>
      </c>
      <c r="F762" s="235" t="s">
        <v>1031</v>
      </c>
      <c r="G762" s="236" t="s">
        <v>188</v>
      </c>
      <c r="H762" s="237">
        <v>130</v>
      </c>
      <c r="I762" s="87"/>
      <c r="J762" s="238">
        <f>ROUND(I762*H762,2)</f>
        <v>0</v>
      </c>
      <c r="K762" s="235" t="s">
        <v>175</v>
      </c>
      <c r="L762" s="146"/>
      <c r="M762" s="239" t="s">
        <v>5</v>
      </c>
      <c r="N762" s="240" t="s">
        <v>42</v>
      </c>
      <c r="O762" s="147"/>
      <c r="P762" s="241">
        <f>O762*H762</f>
        <v>0</v>
      </c>
      <c r="Q762" s="241">
        <v>2.1000000000000001E-4</v>
      </c>
      <c r="R762" s="241">
        <f>Q762*H762</f>
        <v>2.7300000000000001E-2</v>
      </c>
      <c r="S762" s="241">
        <v>0</v>
      </c>
      <c r="T762" s="242">
        <f>S762*H762</f>
        <v>0</v>
      </c>
      <c r="AR762" s="133" t="s">
        <v>176</v>
      </c>
      <c r="AT762" s="133" t="s">
        <v>171</v>
      </c>
      <c r="AU762" s="133" t="s">
        <v>81</v>
      </c>
      <c r="AY762" s="133" t="s">
        <v>169</v>
      </c>
      <c r="BE762" s="243">
        <f>IF(N762="základní",J762,0)</f>
        <v>0</v>
      </c>
      <c r="BF762" s="243">
        <f>IF(N762="snížená",J762,0)</f>
        <v>0</v>
      </c>
      <c r="BG762" s="243">
        <f>IF(N762="zákl. přenesená",J762,0)</f>
        <v>0</v>
      </c>
      <c r="BH762" s="243">
        <f>IF(N762="sníž. přenesená",J762,0)</f>
        <v>0</v>
      </c>
      <c r="BI762" s="243">
        <f>IF(N762="nulová",J762,0)</f>
        <v>0</v>
      </c>
      <c r="BJ762" s="133" t="s">
        <v>79</v>
      </c>
      <c r="BK762" s="243">
        <f>ROUND(I762*H762,2)</f>
        <v>0</v>
      </c>
      <c r="BL762" s="133" t="s">
        <v>176</v>
      </c>
      <c r="BM762" s="133" t="s">
        <v>1032</v>
      </c>
    </row>
    <row r="763" spans="2:65" s="145" customFormat="1" ht="54">
      <c r="B763" s="146"/>
      <c r="D763" s="246" t="s">
        <v>207</v>
      </c>
      <c r="F763" s="268" t="s">
        <v>1028</v>
      </c>
      <c r="L763" s="146"/>
      <c r="M763" s="269"/>
      <c r="N763" s="147"/>
      <c r="O763" s="147"/>
      <c r="P763" s="147"/>
      <c r="Q763" s="147"/>
      <c r="R763" s="147"/>
      <c r="S763" s="147"/>
      <c r="T763" s="270"/>
      <c r="AT763" s="133" t="s">
        <v>207</v>
      </c>
      <c r="AU763" s="133" t="s">
        <v>81</v>
      </c>
    </row>
    <row r="764" spans="2:65" s="145" customFormat="1" ht="25.5" customHeight="1">
      <c r="B764" s="146"/>
      <c r="C764" s="233" t="s">
        <v>1033</v>
      </c>
      <c r="D764" s="233" t="s">
        <v>171</v>
      </c>
      <c r="E764" s="234" t="s">
        <v>1034</v>
      </c>
      <c r="F764" s="235" t="s">
        <v>1035</v>
      </c>
      <c r="G764" s="236" t="s">
        <v>1036</v>
      </c>
      <c r="H764" s="237">
        <v>30</v>
      </c>
      <c r="I764" s="87"/>
      <c r="J764" s="238">
        <f>ROUND(I764*H764,2)</f>
        <v>0</v>
      </c>
      <c r="K764" s="235" t="s">
        <v>175</v>
      </c>
      <c r="L764" s="146"/>
      <c r="M764" s="239" t="s">
        <v>5</v>
      </c>
      <c r="N764" s="240" t="s">
        <v>42</v>
      </c>
      <c r="O764" s="147"/>
      <c r="P764" s="241">
        <f>O764*H764</f>
        <v>0</v>
      </c>
      <c r="Q764" s="241">
        <v>0</v>
      </c>
      <c r="R764" s="241">
        <f>Q764*H764</f>
        <v>0</v>
      </c>
      <c r="S764" s="241">
        <v>0</v>
      </c>
      <c r="T764" s="242">
        <f>S764*H764</f>
        <v>0</v>
      </c>
      <c r="AR764" s="133" t="s">
        <v>176</v>
      </c>
      <c r="AT764" s="133" t="s">
        <v>171</v>
      </c>
      <c r="AU764" s="133" t="s">
        <v>81</v>
      </c>
      <c r="AY764" s="133" t="s">
        <v>169</v>
      </c>
      <c r="BE764" s="243">
        <f>IF(N764="základní",J764,0)</f>
        <v>0</v>
      </c>
      <c r="BF764" s="243">
        <f>IF(N764="snížená",J764,0)</f>
        <v>0</v>
      </c>
      <c r="BG764" s="243">
        <f>IF(N764="zákl. přenesená",J764,0)</f>
        <v>0</v>
      </c>
      <c r="BH764" s="243">
        <f>IF(N764="sníž. přenesená",J764,0)</f>
        <v>0</v>
      </c>
      <c r="BI764" s="243">
        <f>IF(N764="nulová",J764,0)</f>
        <v>0</v>
      </c>
      <c r="BJ764" s="133" t="s">
        <v>79</v>
      </c>
      <c r="BK764" s="243">
        <f>ROUND(I764*H764,2)</f>
        <v>0</v>
      </c>
      <c r="BL764" s="133" t="s">
        <v>176</v>
      </c>
      <c r="BM764" s="133" t="s">
        <v>1037</v>
      </c>
    </row>
    <row r="765" spans="2:65" s="145" customFormat="1" ht="40.5">
      <c r="B765" s="146"/>
      <c r="D765" s="246" t="s">
        <v>207</v>
      </c>
      <c r="F765" s="268" t="s">
        <v>1038</v>
      </c>
      <c r="L765" s="146"/>
      <c r="M765" s="269"/>
      <c r="N765" s="147"/>
      <c r="O765" s="147"/>
      <c r="P765" s="147"/>
      <c r="Q765" s="147"/>
      <c r="R765" s="147"/>
      <c r="S765" s="147"/>
      <c r="T765" s="270"/>
      <c r="AT765" s="133" t="s">
        <v>207</v>
      </c>
      <c r="AU765" s="133" t="s">
        <v>81</v>
      </c>
    </row>
    <row r="766" spans="2:65" s="145" customFormat="1" ht="25.5" customHeight="1">
      <c r="B766" s="146"/>
      <c r="C766" s="233" t="s">
        <v>1039</v>
      </c>
      <c r="D766" s="233" t="s">
        <v>171</v>
      </c>
      <c r="E766" s="234" t="s">
        <v>1040</v>
      </c>
      <c r="F766" s="235" t="s">
        <v>1041</v>
      </c>
      <c r="G766" s="236" t="s">
        <v>1036</v>
      </c>
      <c r="H766" s="237">
        <v>20</v>
      </c>
      <c r="I766" s="87"/>
      <c r="J766" s="238">
        <f>ROUND(I766*H766,2)</f>
        <v>0</v>
      </c>
      <c r="K766" s="235" t="s">
        <v>175</v>
      </c>
      <c r="L766" s="146"/>
      <c r="M766" s="239" t="s">
        <v>5</v>
      </c>
      <c r="N766" s="240" t="s">
        <v>42</v>
      </c>
      <c r="O766" s="147"/>
      <c r="P766" s="241">
        <f>O766*H766</f>
        <v>0</v>
      </c>
      <c r="Q766" s="241">
        <v>0</v>
      </c>
      <c r="R766" s="241">
        <f>Q766*H766</f>
        <v>0</v>
      </c>
      <c r="S766" s="241">
        <v>0</v>
      </c>
      <c r="T766" s="242">
        <f>S766*H766</f>
        <v>0</v>
      </c>
      <c r="AR766" s="133" t="s">
        <v>176</v>
      </c>
      <c r="AT766" s="133" t="s">
        <v>171</v>
      </c>
      <c r="AU766" s="133" t="s">
        <v>81</v>
      </c>
      <c r="AY766" s="133" t="s">
        <v>169</v>
      </c>
      <c r="BE766" s="243">
        <f>IF(N766="základní",J766,0)</f>
        <v>0</v>
      </c>
      <c r="BF766" s="243">
        <f>IF(N766="snížená",J766,0)</f>
        <v>0</v>
      </c>
      <c r="BG766" s="243">
        <f>IF(N766="zákl. přenesená",J766,0)</f>
        <v>0</v>
      </c>
      <c r="BH766" s="243">
        <f>IF(N766="sníž. přenesená",J766,0)</f>
        <v>0</v>
      </c>
      <c r="BI766" s="243">
        <f>IF(N766="nulová",J766,0)</f>
        <v>0</v>
      </c>
      <c r="BJ766" s="133" t="s">
        <v>79</v>
      </c>
      <c r="BK766" s="243">
        <f>ROUND(I766*H766,2)</f>
        <v>0</v>
      </c>
      <c r="BL766" s="133" t="s">
        <v>176</v>
      </c>
      <c r="BM766" s="133" t="s">
        <v>1042</v>
      </c>
    </row>
    <row r="767" spans="2:65" s="145" customFormat="1" ht="40.5">
      <c r="B767" s="146"/>
      <c r="D767" s="246" t="s">
        <v>207</v>
      </c>
      <c r="F767" s="268" t="s">
        <v>1038</v>
      </c>
      <c r="L767" s="146"/>
      <c r="M767" s="269"/>
      <c r="N767" s="147"/>
      <c r="O767" s="147"/>
      <c r="P767" s="147"/>
      <c r="Q767" s="147"/>
      <c r="R767" s="147"/>
      <c r="S767" s="147"/>
      <c r="T767" s="270"/>
      <c r="AT767" s="133" t="s">
        <v>207</v>
      </c>
      <c r="AU767" s="133" t="s">
        <v>81</v>
      </c>
    </row>
    <row r="768" spans="2:65" s="145" customFormat="1" ht="25.5" customHeight="1">
      <c r="B768" s="146"/>
      <c r="C768" s="233" t="s">
        <v>1043</v>
      </c>
      <c r="D768" s="233" t="s">
        <v>171</v>
      </c>
      <c r="E768" s="234" t="s">
        <v>1044</v>
      </c>
      <c r="F768" s="235" t="s">
        <v>1045</v>
      </c>
      <c r="G768" s="236" t="s">
        <v>188</v>
      </c>
      <c r="H768" s="237">
        <v>491.14</v>
      </c>
      <c r="I768" s="87"/>
      <c r="J768" s="238">
        <f>ROUND(I768*H768,2)</f>
        <v>0</v>
      </c>
      <c r="K768" s="235" t="s">
        <v>175</v>
      </c>
      <c r="L768" s="146"/>
      <c r="M768" s="239" t="s">
        <v>5</v>
      </c>
      <c r="N768" s="240" t="s">
        <v>42</v>
      </c>
      <c r="O768" s="147"/>
      <c r="P768" s="241">
        <f>O768*H768</f>
        <v>0</v>
      </c>
      <c r="Q768" s="241">
        <v>4.0000000000000003E-5</v>
      </c>
      <c r="R768" s="241">
        <f>Q768*H768</f>
        <v>1.9645600000000003E-2</v>
      </c>
      <c r="S768" s="241">
        <v>0</v>
      </c>
      <c r="T768" s="242">
        <f>S768*H768</f>
        <v>0</v>
      </c>
      <c r="AR768" s="133" t="s">
        <v>176</v>
      </c>
      <c r="AT768" s="133" t="s">
        <v>171</v>
      </c>
      <c r="AU768" s="133" t="s">
        <v>81</v>
      </c>
      <c r="AY768" s="133" t="s">
        <v>169</v>
      </c>
      <c r="BE768" s="243">
        <f>IF(N768="základní",J768,0)</f>
        <v>0</v>
      </c>
      <c r="BF768" s="243">
        <f>IF(N768="snížená",J768,0)</f>
        <v>0</v>
      </c>
      <c r="BG768" s="243">
        <f>IF(N768="zákl. přenesená",J768,0)</f>
        <v>0</v>
      </c>
      <c r="BH768" s="243">
        <f>IF(N768="sníž. přenesená",J768,0)</f>
        <v>0</v>
      </c>
      <c r="BI768" s="243">
        <f>IF(N768="nulová",J768,0)</f>
        <v>0</v>
      </c>
      <c r="BJ768" s="133" t="s">
        <v>79</v>
      </c>
      <c r="BK768" s="243">
        <f>ROUND(I768*H768,2)</f>
        <v>0</v>
      </c>
      <c r="BL768" s="133" t="s">
        <v>176</v>
      </c>
      <c r="BM768" s="133" t="s">
        <v>1046</v>
      </c>
    </row>
    <row r="769" spans="2:65" s="145" customFormat="1" ht="216">
      <c r="B769" s="146"/>
      <c r="D769" s="246" t="s">
        <v>207</v>
      </c>
      <c r="F769" s="268" t="s">
        <v>1047</v>
      </c>
      <c r="L769" s="146"/>
      <c r="M769" s="269"/>
      <c r="N769" s="147"/>
      <c r="O769" s="147"/>
      <c r="P769" s="147"/>
      <c r="Q769" s="147"/>
      <c r="R769" s="147"/>
      <c r="S769" s="147"/>
      <c r="T769" s="270"/>
      <c r="AT769" s="133" t="s">
        <v>207</v>
      </c>
      <c r="AU769" s="133" t="s">
        <v>81</v>
      </c>
    </row>
    <row r="770" spans="2:65" s="253" customFormat="1">
      <c r="B770" s="252"/>
      <c r="D770" s="246" t="s">
        <v>178</v>
      </c>
      <c r="E770" s="254" t="s">
        <v>5</v>
      </c>
      <c r="F770" s="255" t="s">
        <v>1048</v>
      </c>
      <c r="H770" s="256">
        <v>109.77</v>
      </c>
      <c r="L770" s="252"/>
      <c r="M770" s="257"/>
      <c r="N770" s="258"/>
      <c r="O770" s="258"/>
      <c r="P770" s="258"/>
      <c r="Q770" s="258"/>
      <c r="R770" s="258"/>
      <c r="S770" s="258"/>
      <c r="T770" s="259"/>
      <c r="AT770" s="254" t="s">
        <v>178</v>
      </c>
      <c r="AU770" s="254" t="s">
        <v>81</v>
      </c>
      <c r="AV770" s="253" t="s">
        <v>81</v>
      </c>
      <c r="AW770" s="253" t="s">
        <v>35</v>
      </c>
      <c r="AX770" s="253" t="s">
        <v>71</v>
      </c>
      <c r="AY770" s="254" t="s">
        <v>169</v>
      </c>
    </row>
    <row r="771" spans="2:65" s="253" customFormat="1">
      <c r="B771" s="252"/>
      <c r="D771" s="246" t="s">
        <v>178</v>
      </c>
      <c r="E771" s="254" t="s">
        <v>5</v>
      </c>
      <c r="F771" s="255" t="s">
        <v>1049</v>
      </c>
      <c r="H771" s="256">
        <v>381.37</v>
      </c>
      <c r="L771" s="252"/>
      <c r="M771" s="257"/>
      <c r="N771" s="258"/>
      <c r="O771" s="258"/>
      <c r="P771" s="258"/>
      <c r="Q771" s="258"/>
      <c r="R771" s="258"/>
      <c r="S771" s="258"/>
      <c r="T771" s="259"/>
      <c r="AT771" s="254" t="s">
        <v>178</v>
      </c>
      <c r="AU771" s="254" t="s">
        <v>81</v>
      </c>
      <c r="AV771" s="253" t="s">
        <v>81</v>
      </c>
      <c r="AW771" s="253" t="s">
        <v>35</v>
      </c>
      <c r="AX771" s="253" t="s">
        <v>71</v>
      </c>
      <c r="AY771" s="254" t="s">
        <v>169</v>
      </c>
    </row>
    <row r="772" spans="2:65" s="261" customFormat="1">
      <c r="B772" s="260"/>
      <c r="D772" s="246" t="s">
        <v>178</v>
      </c>
      <c r="E772" s="262" t="s">
        <v>5</v>
      </c>
      <c r="F772" s="263" t="s">
        <v>181</v>
      </c>
      <c r="H772" s="264">
        <v>491.14</v>
      </c>
      <c r="L772" s="260"/>
      <c r="M772" s="265"/>
      <c r="N772" s="266"/>
      <c r="O772" s="266"/>
      <c r="P772" s="266"/>
      <c r="Q772" s="266"/>
      <c r="R772" s="266"/>
      <c r="S772" s="266"/>
      <c r="T772" s="267"/>
      <c r="AT772" s="262" t="s">
        <v>178</v>
      </c>
      <c r="AU772" s="262" t="s">
        <v>81</v>
      </c>
      <c r="AV772" s="261" t="s">
        <v>176</v>
      </c>
      <c r="AW772" s="261" t="s">
        <v>35</v>
      </c>
      <c r="AX772" s="261" t="s">
        <v>79</v>
      </c>
      <c r="AY772" s="262" t="s">
        <v>169</v>
      </c>
    </row>
    <row r="773" spans="2:65" s="145" customFormat="1" ht="25.5" customHeight="1">
      <c r="B773" s="146"/>
      <c r="C773" s="233" t="s">
        <v>1050</v>
      </c>
      <c r="D773" s="233" t="s">
        <v>171</v>
      </c>
      <c r="E773" s="234" t="s">
        <v>1051</v>
      </c>
      <c r="F773" s="235" t="s">
        <v>1052</v>
      </c>
      <c r="G773" s="236" t="s">
        <v>188</v>
      </c>
      <c r="H773" s="237">
        <v>180.631</v>
      </c>
      <c r="I773" s="87"/>
      <c r="J773" s="238">
        <f>ROUND(I773*H773,2)</f>
        <v>0</v>
      </c>
      <c r="K773" s="235" t="s">
        <v>175</v>
      </c>
      <c r="L773" s="146"/>
      <c r="M773" s="239" t="s">
        <v>5</v>
      </c>
      <c r="N773" s="240" t="s">
        <v>42</v>
      </c>
      <c r="O773" s="147"/>
      <c r="P773" s="241">
        <f>O773*H773</f>
        <v>0</v>
      </c>
      <c r="Q773" s="241">
        <v>4.0200000000000001E-3</v>
      </c>
      <c r="R773" s="241">
        <f>Q773*H773</f>
        <v>0.72613662000000001</v>
      </c>
      <c r="S773" s="241">
        <v>0</v>
      </c>
      <c r="T773" s="242">
        <f>S773*H773</f>
        <v>0</v>
      </c>
      <c r="AR773" s="133" t="s">
        <v>176</v>
      </c>
      <c r="AT773" s="133" t="s">
        <v>171</v>
      </c>
      <c r="AU773" s="133" t="s">
        <v>81</v>
      </c>
      <c r="AY773" s="133" t="s">
        <v>169</v>
      </c>
      <c r="BE773" s="243">
        <f>IF(N773="základní",J773,0)</f>
        <v>0</v>
      </c>
      <c r="BF773" s="243">
        <f>IF(N773="snížená",J773,0)</f>
        <v>0</v>
      </c>
      <c r="BG773" s="243">
        <f>IF(N773="zákl. přenesená",J773,0)</f>
        <v>0</v>
      </c>
      <c r="BH773" s="243">
        <f>IF(N773="sníž. přenesená",J773,0)</f>
        <v>0</v>
      </c>
      <c r="BI773" s="243">
        <f>IF(N773="nulová",J773,0)</f>
        <v>0</v>
      </c>
      <c r="BJ773" s="133" t="s">
        <v>79</v>
      </c>
      <c r="BK773" s="243">
        <f>ROUND(I773*H773,2)</f>
        <v>0</v>
      </c>
      <c r="BL773" s="133" t="s">
        <v>176</v>
      </c>
      <c r="BM773" s="133" t="s">
        <v>1053</v>
      </c>
    </row>
    <row r="774" spans="2:65" s="145" customFormat="1" ht="40.5">
      <c r="B774" s="146"/>
      <c r="D774" s="246" t="s">
        <v>207</v>
      </c>
      <c r="F774" s="268" t="s">
        <v>1054</v>
      </c>
      <c r="L774" s="146"/>
      <c r="M774" s="269"/>
      <c r="N774" s="147"/>
      <c r="O774" s="147"/>
      <c r="P774" s="147"/>
      <c r="Q774" s="147"/>
      <c r="R774" s="147"/>
      <c r="S774" s="147"/>
      <c r="T774" s="270"/>
      <c r="AT774" s="133" t="s">
        <v>207</v>
      </c>
      <c r="AU774" s="133" t="s">
        <v>81</v>
      </c>
    </row>
    <row r="775" spans="2:65" s="245" customFormat="1">
      <c r="B775" s="244"/>
      <c r="D775" s="246" t="s">
        <v>178</v>
      </c>
      <c r="E775" s="247" t="s">
        <v>5</v>
      </c>
      <c r="F775" s="248" t="s">
        <v>526</v>
      </c>
      <c r="H775" s="247" t="s">
        <v>5</v>
      </c>
      <c r="L775" s="244"/>
      <c r="M775" s="249"/>
      <c r="N775" s="250"/>
      <c r="O775" s="250"/>
      <c r="P775" s="250"/>
      <c r="Q775" s="250"/>
      <c r="R775" s="250"/>
      <c r="S775" s="250"/>
      <c r="T775" s="251"/>
      <c r="AT775" s="247" t="s">
        <v>178</v>
      </c>
      <c r="AU775" s="247" t="s">
        <v>81</v>
      </c>
      <c r="AV775" s="245" t="s">
        <v>79</v>
      </c>
      <c r="AW775" s="245" t="s">
        <v>35</v>
      </c>
      <c r="AX775" s="245" t="s">
        <v>71</v>
      </c>
      <c r="AY775" s="247" t="s">
        <v>169</v>
      </c>
    </row>
    <row r="776" spans="2:65" s="253" customFormat="1">
      <c r="B776" s="252"/>
      <c r="D776" s="246" t="s">
        <v>178</v>
      </c>
      <c r="E776" s="254" t="s">
        <v>5</v>
      </c>
      <c r="F776" s="255" t="s">
        <v>527</v>
      </c>
      <c r="H776" s="256">
        <v>16.077000000000002</v>
      </c>
      <c r="L776" s="252"/>
      <c r="M776" s="257"/>
      <c r="N776" s="258"/>
      <c r="O776" s="258"/>
      <c r="P776" s="258"/>
      <c r="Q776" s="258"/>
      <c r="R776" s="258"/>
      <c r="S776" s="258"/>
      <c r="T776" s="259"/>
      <c r="AT776" s="254" t="s">
        <v>178</v>
      </c>
      <c r="AU776" s="254" t="s">
        <v>81</v>
      </c>
      <c r="AV776" s="253" t="s">
        <v>81</v>
      </c>
      <c r="AW776" s="253" t="s">
        <v>35</v>
      </c>
      <c r="AX776" s="253" t="s">
        <v>71</v>
      </c>
      <c r="AY776" s="254" t="s">
        <v>169</v>
      </c>
    </row>
    <row r="777" spans="2:65" s="253" customFormat="1">
      <c r="B777" s="252"/>
      <c r="D777" s="246" t="s">
        <v>178</v>
      </c>
      <c r="E777" s="254" t="s">
        <v>5</v>
      </c>
      <c r="F777" s="255" t="s">
        <v>528</v>
      </c>
      <c r="H777" s="256">
        <v>73.346999999999994</v>
      </c>
      <c r="L777" s="252"/>
      <c r="M777" s="257"/>
      <c r="N777" s="258"/>
      <c r="O777" s="258"/>
      <c r="P777" s="258"/>
      <c r="Q777" s="258"/>
      <c r="R777" s="258"/>
      <c r="S777" s="258"/>
      <c r="T777" s="259"/>
      <c r="AT777" s="254" t="s">
        <v>178</v>
      </c>
      <c r="AU777" s="254" t="s">
        <v>81</v>
      </c>
      <c r="AV777" s="253" t="s">
        <v>81</v>
      </c>
      <c r="AW777" s="253" t="s">
        <v>35</v>
      </c>
      <c r="AX777" s="253" t="s">
        <v>71</v>
      </c>
      <c r="AY777" s="254" t="s">
        <v>169</v>
      </c>
    </row>
    <row r="778" spans="2:65" s="253" customFormat="1">
      <c r="B778" s="252"/>
      <c r="D778" s="246" t="s">
        <v>178</v>
      </c>
      <c r="E778" s="254" t="s">
        <v>5</v>
      </c>
      <c r="F778" s="255" t="s">
        <v>529</v>
      </c>
      <c r="H778" s="256">
        <v>32.465000000000003</v>
      </c>
      <c r="L778" s="252"/>
      <c r="M778" s="257"/>
      <c r="N778" s="258"/>
      <c r="O778" s="258"/>
      <c r="P778" s="258"/>
      <c r="Q778" s="258"/>
      <c r="R778" s="258"/>
      <c r="S778" s="258"/>
      <c r="T778" s="259"/>
      <c r="AT778" s="254" t="s">
        <v>178</v>
      </c>
      <c r="AU778" s="254" t="s">
        <v>81</v>
      </c>
      <c r="AV778" s="253" t="s">
        <v>81</v>
      </c>
      <c r="AW778" s="253" t="s">
        <v>35</v>
      </c>
      <c r="AX778" s="253" t="s">
        <v>71</v>
      </c>
      <c r="AY778" s="254" t="s">
        <v>169</v>
      </c>
    </row>
    <row r="779" spans="2:65" s="245" customFormat="1">
      <c r="B779" s="244"/>
      <c r="D779" s="246" t="s">
        <v>178</v>
      </c>
      <c r="E779" s="247" t="s">
        <v>5</v>
      </c>
      <c r="F779" s="248" t="s">
        <v>1055</v>
      </c>
      <c r="H779" s="247" t="s">
        <v>5</v>
      </c>
      <c r="L779" s="244"/>
      <c r="M779" s="249"/>
      <c r="N779" s="250"/>
      <c r="O779" s="250"/>
      <c r="P779" s="250"/>
      <c r="Q779" s="250"/>
      <c r="R779" s="250"/>
      <c r="S779" s="250"/>
      <c r="T779" s="251"/>
      <c r="AT779" s="247" t="s">
        <v>178</v>
      </c>
      <c r="AU779" s="247" t="s">
        <v>81</v>
      </c>
      <c r="AV779" s="245" t="s">
        <v>79</v>
      </c>
      <c r="AW779" s="245" t="s">
        <v>35</v>
      </c>
      <c r="AX779" s="245" t="s">
        <v>71</v>
      </c>
      <c r="AY779" s="247" t="s">
        <v>169</v>
      </c>
    </row>
    <row r="780" spans="2:65" s="253" customFormat="1">
      <c r="B780" s="252"/>
      <c r="D780" s="246" t="s">
        <v>178</v>
      </c>
      <c r="E780" s="254" t="s">
        <v>5</v>
      </c>
      <c r="F780" s="255" t="s">
        <v>1056</v>
      </c>
      <c r="H780" s="256">
        <v>28.616</v>
      </c>
      <c r="L780" s="252"/>
      <c r="M780" s="257"/>
      <c r="N780" s="258"/>
      <c r="O780" s="258"/>
      <c r="P780" s="258"/>
      <c r="Q780" s="258"/>
      <c r="R780" s="258"/>
      <c r="S780" s="258"/>
      <c r="T780" s="259"/>
      <c r="AT780" s="254" t="s">
        <v>178</v>
      </c>
      <c r="AU780" s="254" t="s">
        <v>81</v>
      </c>
      <c r="AV780" s="253" t="s">
        <v>81</v>
      </c>
      <c r="AW780" s="253" t="s">
        <v>35</v>
      </c>
      <c r="AX780" s="253" t="s">
        <v>71</v>
      </c>
      <c r="AY780" s="254" t="s">
        <v>169</v>
      </c>
    </row>
    <row r="781" spans="2:65" s="253" customFormat="1">
      <c r="B781" s="252"/>
      <c r="D781" s="246" t="s">
        <v>178</v>
      </c>
      <c r="E781" s="254" t="s">
        <v>5</v>
      </c>
      <c r="F781" s="255" t="s">
        <v>1057</v>
      </c>
      <c r="H781" s="256">
        <v>42.006999999999998</v>
      </c>
      <c r="L781" s="252"/>
      <c r="M781" s="257"/>
      <c r="N781" s="258"/>
      <c r="O781" s="258"/>
      <c r="P781" s="258"/>
      <c r="Q781" s="258"/>
      <c r="R781" s="258"/>
      <c r="S781" s="258"/>
      <c r="T781" s="259"/>
      <c r="AT781" s="254" t="s">
        <v>178</v>
      </c>
      <c r="AU781" s="254" t="s">
        <v>81</v>
      </c>
      <c r="AV781" s="253" t="s">
        <v>81</v>
      </c>
      <c r="AW781" s="253" t="s">
        <v>35</v>
      </c>
      <c r="AX781" s="253" t="s">
        <v>71</v>
      </c>
      <c r="AY781" s="254" t="s">
        <v>169</v>
      </c>
    </row>
    <row r="782" spans="2:65" s="245" customFormat="1">
      <c r="B782" s="244"/>
      <c r="D782" s="246" t="s">
        <v>178</v>
      </c>
      <c r="E782" s="247" t="s">
        <v>5</v>
      </c>
      <c r="F782" s="248" t="s">
        <v>520</v>
      </c>
      <c r="H782" s="247" t="s">
        <v>5</v>
      </c>
      <c r="L782" s="244"/>
      <c r="M782" s="249"/>
      <c r="N782" s="250"/>
      <c r="O782" s="250"/>
      <c r="P782" s="250"/>
      <c r="Q782" s="250"/>
      <c r="R782" s="250"/>
      <c r="S782" s="250"/>
      <c r="T782" s="251"/>
      <c r="AT782" s="247" t="s">
        <v>178</v>
      </c>
      <c r="AU782" s="247" t="s">
        <v>81</v>
      </c>
      <c r="AV782" s="245" t="s">
        <v>79</v>
      </c>
      <c r="AW782" s="245" t="s">
        <v>35</v>
      </c>
      <c r="AX782" s="245" t="s">
        <v>71</v>
      </c>
      <c r="AY782" s="247" t="s">
        <v>169</v>
      </c>
    </row>
    <row r="783" spans="2:65" s="253" customFormat="1">
      <c r="B783" s="252"/>
      <c r="D783" s="246" t="s">
        <v>178</v>
      </c>
      <c r="E783" s="254" t="s">
        <v>5</v>
      </c>
      <c r="F783" s="255" t="s">
        <v>530</v>
      </c>
      <c r="H783" s="256">
        <v>-3.4620000000000002</v>
      </c>
      <c r="L783" s="252"/>
      <c r="M783" s="257"/>
      <c r="N783" s="258"/>
      <c r="O783" s="258"/>
      <c r="P783" s="258"/>
      <c r="Q783" s="258"/>
      <c r="R783" s="258"/>
      <c r="S783" s="258"/>
      <c r="T783" s="259"/>
      <c r="AT783" s="254" t="s">
        <v>178</v>
      </c>
      <c r="AU783" s="254" t="s">
        <v>81</v>
      </c>
      <c r="AV783" s="253" t="s">
        <v>81</v>
      </c>
      <c r="AW783" s="253" t="s">
        <v>35</v>
      </c>
      <c r="AX783" s="253" t="s">
        <v>71</v>
      </c>
      <c r="AY783" s="254" t="s">
        <v>169</v>
      </c>
    </row>
    <row r="784" spans="2:65" s="253" customFormat="1">
      <c r="B784" s="252"/>
      <c r="D784" s="246" t="s">
        <v>178</v>
      </c>
      <c r="E784" s="254" t="s">
        <v>5</v>
      </c>
      <c r="F784" s="255" t="s">
        <v>531</v>
      </c>
      <c r="H784" s="256">
        <v>-1.9690000000000001</v>
      </c>
      <c r="L784" s="252"/>
      <c r="M784" s="257"/>
      <c r="N784" s="258"/>
      <c r="O784" s="258"/>
      <c r="P784" s="258"/>
      <c r="Q784" s="258"/>
      <c r="R784" s="258"/>
      <c r="S784" s="258"/>
      <c r="T784" s="259"/>
      <c r="AT784" s="254" t="s">
        <v>178</v>
      </c>
      <c r="AU784" s="254" t="s">
        <v>81</v>
      </c>
      <c r="AV784" s="253" t="s">
        <v>81</v>
      </c>
      <c r="AW784" s="253" t="s">
        <v>35</v>
      </c>
      <c r="AX784" s="253" t="s">
        <v>71</v>
      </c>
      <c r="AY784" s="254" t="s">
        <v>169</v>
      </c>
    </row>
    <row r="785" spans="2:65" s="253" customFormat="1">
      <c r="B785" s="252"/>
      <c r="D785" s="246" t="s">
        <v>178</v>
      </c>
      <c r="E785" s="254" t="s">
        <v>5</v>
      </c>
      <c r="F785" s="255" t="s">
        <v>532</v>
      </c>
      <c r="H785" s="256">
        <v>-6.45</v>
      </c>
      <c r="L785" s="252"/>
      <c r="M785" s="257"/>
      <c r="N785" s="258"/>
      <c r="O785" s="258"/>
      <c r="P785" s="258"/>
      <c r="Q785" s="258"/>
      <c r="R785" s="258"/>
      <c r="S785" s="258"/>
      <c r="T785" s="259"/>
      <c r="AT785" s="254" t="s">
        <v>178</v>
      </c>
      <c r="AU785" s="254" t="s">
        <v>81</v>
      </c>
      <c r="AV785" s="253" t="s">
        <v>81</v>
      </c>
      <c r="AW785" s="253" t="s">
        <v>35</v>
      </c>
      <c r="AX785" s="253" t="s">
        <v>71</v>
      </c>
      <c r="AY785" s="254" t="s">
        <v>169</v>
      </c>
    </row>
    <row r="786" spans="2:65" s="261" customFormat="1">
      <c r="B786" s="260"/>
      <c r="D786" s="246" t="s">
        <v>178</v>
      </c>
      <c r="E786" s="262" t="s">
        <v>5</v>
      </c>
      <c r="F786" s="263" t="s">
        <v>181</v>
      </c>
      <c r="H786" s="264">
        <v>180.631</v>
      </c>
      <c r="L786" s="260"/>
      <c r="M786" s="265"/>
      <c r="N786" s="266"/>
      <c r="O786" s="266"/>
      <c r="P786" s="266"/>
      <c r="Q786" s="266"/>
      <c r="R786" s="266"/>
      <c r="S786" s="266"/>
      <c r="T786" s="267"/>
      <c r="AT786" s="262" t="s">
        <v>178</v>
      </c>
      <c r="AU786" s="262" t="s">
        <v>81</v>
      </c>
      <c r="AV786" s="261" t="s">
        <v>176</v>
      </c>
      <c r="AW786" s="261" t="s">
        <v>35</v>
      </c>
      <c r="AX786" s="261" t="s">
        <v>79</v>
      </c>
      <c r="AY786" s="262" t="s">
        <v>169</v>
      </c>
    </row>
    <row r="787" spans="2:65" s="145" customFormat="1" ht="25.5" customHeight="1">
      <c r="B787" s="146"/>
      <c r="C787" s="233" t="s">
        <v>1058</v>
      </c>
      <c r="D787" s="233" t="s">
        <v>171</v>
      </c>
      <c r="E787" s="234" t="s">
        <v>1059</v>
      </c>
      <c r="F787" s="235" t="s">
        <v>1060</v>
      </c>
      <c r="G787" s="236" t="s">
        <v>188</v>
      </c>
      <c r="H787" s="237">
        <v>13.41</v>
      </c>
      <c r="I787" s="87"/>
      <c r="J787" s="238">
        <f>ROUND(I787*H787,2)</f>
        <v>0</v>
      </c>
      <c r="K787" s="235" t="s">
        <v>175</v>
      </c>
      <c r="L787" s="146"/>
      <c r="M787" s="239" t="s">
        <v>5</v>
      </c>
      <c r="N787" s="240" t="s">
        <v>42</v>
      </c>
      <c r="O787" s="147"/>
      <c r="P787" s="241">
        <f>O787*H787</f>
        <v>0</v>
      </c>
      <c r="Q787" s="241">
        <v>0</v>
      </c>
      <c r="R787" s="241">
        <f>Q787*H787</f>
        <v>0</v>
      </c>
      <c r="S787" s="241">
        <v>0.26100000000000001</v>
      </c>
      <c r="T787" s="242">
        <f>S787*H787</f>
        <v>3.5000100000000001</v>
      </c>
      <c r="AR787" s="133" t="s">
        <v>176</v>
      </c>
      <c r="AT787" s="133" t="s">
        <v>171</v>
      </c>
      <c r="AU787" s="133" t="s">
        <v>81</v>
      </c>
      <c r="AY787" s="133" t="s">
        <v>169</v>
      </c>
      <c r="BE787" s="243">
        <f>IF(N787="základní",J787,0)</f>
        <v>0</v>
      </c>
      <c r="BF787" s="243">
        <f>IF(N787="snížená",J787,0)</f>
        <v>0</v>
      </c>
      <c r="BG787" s="243">
        <f>IF(N787="zákl. přenesená",J787,0)</f>
        <v>0</v>
      </c>
      <c r="BH787" s="243">
        <f>IF(N787="sníž. přenesená",J787,0)</f>
        <v>0</v>
      </c>
      <c r="BI787" s="243">
        <f>IF(N787="nulová",J787,0)</f>
        <v>0</v>
      </c>
      <c r="BJ787" s="133" t="s">
        <v>79</v>
      </c>
      <c r="BK787" s="243">
        <f>ROUND(I787*H787,2)</f>
        <v>0</v>
      </c>
      <c r="BL787" s="133" t="s">
        <v>176</v>
      </c>
      <c r="BM787" s="133" t="s">
        <v>1061</v>
      </c>
    </row>
    <row r="788" spans="2:65" s="253" customFormat="1">
      <c r="B788" s="252"/>
      <c r="D788" s="246" t="s">
        <v>178</v>
      </c>
      <c r="E788" s="254" t="s">
        <v>5</v>
      </c>
      <c r="F788" s="255" t="s">
        <v>1062</v>
      </c>
      <c r="H788" s="256">
        <v>13.41</v>
      </c>
      <c r="L788" s="252"/>
      <c r="M788" s="257"/>
      <c r="N788" s="258"/>
      <c r="O788" s="258"/>
      <c r="P788" s="258"/>
      <c r="Q788" s="258"/>
      <c r="R788" s="258"/>
      <c r="S788" s="258"/>
      <c r="T788" s="259"/>
      <c r="AT788" s="254" t="s">
        <v>178</v>
      </c>
      <c r="AU788" s="254" t="s">
        <v>81</v>
      </c>
      <c r="AV788" s="253" t="s">
        <v>81</v>
      </c>
      <c r="AW788" s="253" t="s">
        <v>35</v>
      </c>
      <c r="AX788" s="253" t="s">
        <v>71</v>
      </c>
      <c r="AY788" s="254" t="s">
        <v>169</v>
      </c>
    </row>
    <row r="789" spans="2:65" s="261" customFormat="1">
      <c r="B789" s="260"/>
      <c r="D789" s="246" t="s">
        <v>178</v>
      </c>
      <c r="E789" s="262" t="s">
        <v>5</v>
      </c>
      <c r="F789" s="263" t="s">
        <v>181</v>
      </c>
      <c r="H789" s="264">
        <v>13.41</v>
      </c>
      <c r="L789" s="260"/>
      <c r="M789" s="265"/>
      <c r="N789" s="266"/>
      <c r="O789" s="266"/>
      <c r="P789" s="266"/>
      <c r="Q789" s="266"/>
      <c r="R789" s="266"/>
      <c r="S789" s="266"/>
      <c r="T789" s="267"/>
      <c r="AT789" s="262" t="s">
        <v>178</v>
      </c>
      <c r="AU789" s="262" t="s">
        <v>81</v>
      </c>
      <c r="AV789" s="261" t="s">
        <v>176</v>
      </c>
      <c r="AW789" s="261" t="s">
        <v>35</v>
      </c>
      <c r="AX789" s="261" t="s">
        <v>79</v>
      </c>
      <c r="AY789" s="262" t="s">
        <v>169</v>
      </c>
    </row>
    <row r="790" spans="2:65" s="145" customFormat="1" ht="25.5" customHeight="1">
      <c r="B790" s="146"/>
      <c r="C790" s="233" t="s">
        <v>1063</v>
      </c>
      <c r="D790" s="233" t="s">
        <v>171</v>
      </c>
      <c r="E790" s="234" t="s">
        <v>1064</v>
      </c>
      <c r="F790" s="235" t="s">
        <v>1065</v>
      </c>
      <c r="G790" s="236" t="s">
        <v>205</v>
      </c>
      <c r="H790" s="237">
        <v>5.7649999999999997</v>
      </c>
      <c r="I790" s="87"/>
      <c r="J790" s="238">
        <f>ROUND(I790*H790,2)</f>
        <v>0</v>
      </c>
      <c r="K790" s="235" t="s">
        <v>175</v>
      </c>
      <c r="L790" s="146"/>
      <c r="M790" s="239" t="s">
        <v>5</v>
      </c>
      <c r="N790" s="240" t="s">
        <v>42</v>
      </c>
      <c r="O790" s="147"/>
      <c r="P790" s="241">
        <f>O790*H790</f>
        <v>0</v>
      </c>
      <c r="Q790" s="241">
        <v>0</v>
      </c>
      <c r="R790" s="241">
        <f>Q790*H790</f>
        <v>0</v>
      </c>
      <c r="S790" s="241">
        <v>1.95</v>
      </c>
      <c r="T790" s="242">
        <f>S790*H790</f>
        <v>11.24175</v>
      </c>
      <c r="AR790" s="133" t="s">
        <v>176</v>
      </c>
      <c r="AT790" s="133" t="s">
        <v>171</v>
      </c>
      <c r="AU790" s="133" t="s">
        <v>81</v>
      </c>
      <c r="AY790" s="133" t="s">
        <v>169</v>
      </c>
      <c r="BE790" s="243">
        <f>IF(N790="základní",J790,0)</f>
        <v>0</v>
      </c>
      <c r="BF790" s="243">
        <f>IF(N790="snížená",J790,0)</f>
        <v>0</v>
      </c>
      <c r="BG790" s="243">
        <f>IF(N790="zákl. přenesená",J790,0)</f>
        <v>0</v>
      </c>
      <c r="BH790" s="243">
        <f>IF(N790="sníž. přenesená",J790,0)</f>
        <v>0</v>
      </c>
      <c r="BI790" s="243">
        <f>IF(N790="nulová",J790,0)</f>
        <v>0</v>
      </c>
      <c r="BJ790" s="133" t="s">
        <v>79</v>
      </c>
      <c r="BK790" s="243">
        <f>ROUND(I790*H790,2)</f>
        <v>0</v>
      </c>
      <c r="BL790" s="133" t="s">
        <v>176</v>
      </c>
      <c r="BM790" s="133" t="s">
        <v>1066</v>
      </c>
    </row>
    <row r="791" spans="2:65" s="145" customFormat="1" ht="40.5">
      <c r="B791" s="146"/>
      <c r="D791" s="246" t="s">
        <v>207</v>
      </c>
      <c r="F791" s="268" t="s">
        <v>1067</v>
      </c>
      <c r="L791" s="146"/>
      <c r="M791" s="269"/>
      <c r="N791" s="147"/>
      <c r="O791" s="147"/>
      <c r="P791" s="147"/>
      <c r="Q791" s="147"/>
      <c r="R791" s="147"/>
      <c r="S791" s="147"/>
      <c r="T791" s="270"/>
      <c r="AT791" s="133" t="s">
        <v>207</v>
      </c>
      <c r="AU791" s="133" t="s">
        <v>81</v>
      </c>
    </row>
    <row r="792" spans="2:65" s="253" customFormat="1">
      <c r="B792" s="252"/>
      <c r="D792" s="246" t="s">
        <v>178</v>
      </c>
      <c r="E792" s="254" t="s">
        <v>5</v>
      </c>
      <c r="F792" s="255" t="s">
        <v>1068</v>
      </c>
      <c r="H792" s="256">
        <v>5.4340000000000002</v>
      </c>
      <c r="L792" s="252"/>
      <c r="M792" s="257"/>
      <c r="N792" s="258"/>
      <c r="O792" s="258"/>
      <c r="P792" s="258"/>
      <c r="Q792" s="258"/>
      <c r="R792" s="258"/>
      <c r="S792" s="258"/>
      <c r="T792" s="259"/>
      <c r="AT792" s="254" t="s">
        <v>178</v>
      </c>
      <c r="AU792" s="254" t="s">
        <v>81</v>
      </c>
      <c r="AV792" s="253" t="s">
        <v>81</v>
      </c>
      <c r="AW792" s="253" t="s">
        <v>35</v>
      </c>
      <c r="AX792" s="253" t="s">
        <v>71</v>
      </c>
      <c r="AY792" s="254" t="s">
        <v>169</v>
      </c>
    </row>
    <row r="793" spans="2:65" s="253" customFormat="1">
      <c r="B793" s="252"/>
      <c r="D793" s="246" t="s">
        <v>178</v>
      </c>
      <c r="E793" s="254" t="s">
        <v>5</v>
      </c>
      <c r="F793" s="255" t="s">
        <v>1069</v>
      </c>
      <c r="H793" s="256">
        <v>0.86399999999999999</v>
      </c>
      <c r="L793" s="252"/>
      <c r="M793" s="257"/>
      <c r="N793" s="258"/>
      <c r="O793" s="258"/>
      <c r="P793" s="258"/>
      <c r="Q793" s="258"/>
      <c r="R793" s="258"/>
      <c r="S793" s="258"/>
      <c r="T793" s="259"/>
      <c r="AT793" s="254" t="s">
        <v>178</v>
      </c>
      <c r="AU793" s="254" t="s">
        <v>81</v>
      </c>
      <c r="AV793" s="253" t="s">
        <v>81</v>
      </c>
      <c r="AW793" s="253" t="s">
        <v>35</v>
      </c>
      <c r="AX793" s="253" t="s">
        <v>71</v>
      </c>
      <c r="AY793" s="254" t="s">
        <v>169</v>
      </c>
    </row>
    <row r="794" spans="2:65" s="253" customFormat="1">
      <c r="B794" s="252"/>
      <c r="D794" s="246" t="s">
        <v>178</v>
      </c>
      <c r="E794" s="254" t="s">
        <v>5</v>
      </c>
      <c r="F794" s="255" t="s">
        <v>1070</v>
      </c>
      <c r="H794" s="256">
        <v>1.08</v>
      </c>
      <c r="L794" s="252"/>
      <c r="M794" s="257"/>
      <c r="N794" s="258"/>
      <c r="O794" s="258"/>
      <c r="P794" s="258"/>
      <c r="Q794" s="258"/>
      <c r="R794" s="258"/>
      <c r="S794" s="258"/>
      <c r="T794" s="259"/>
      <c r="AT794" s="254" t="s">
        <v>178</v>
      </c>
      <c r="AU794" s="254" t="s">
        <v>81</v>
      </c>
      <c r="AV794" s="253" t="s">
        <v>81</v>
      </c>
      <c r="AW794" s="253" t="s">
        <v>35</v>
      </c>
      <c r="AX794" s="253" t="s">
        <v>71</v>
      </c>
      <c r="AY794" s="254" t="s">
        <v>169</v>
      </c>
    </row>
    <row r="795" spans="2:65" s="253" customFormat="1">
      <c r="B795" s="252"/>
      <c r="D795" s="246" t="s">
        <v>178</v>
      </c>
      <c r="E795" s="254" t="s">
        <v>5</v>
      </c>
      <c r="F795" s="255" t="s">
        <v>1071</v>
      </c>
      <c r="H795" s="256">
        <v>0.41199999999999998</v>
      </c>
      <c r="L795" s="252"/>
      <c r="M795" s="257"/>
      <c r="N795" s="258"/>
      <c r="O795" s="258"/>
      <c r="P795" s="258"/>
      <c r="Q795" s="258"/>
      <c r="R795" s="258"/>
      <c r="S795" s="258"/>
      <c r="T795" s="259"/>
      <c r="AT795" s="254" t="s">
        <v>178</v>
      </c>
      <c r="AU795" s="254" t="s">
        <v>81</v>
      </c>
      <c r="AV795" s="253" t="s">
        <v>81</v>
      </c>
      <c r="AW795" s="253" t="s">
        <v>35</v>
      </c>
      <c r="AX795" s="253" t="s">
        <v>71</v>
      </c>
      <c r="AY795" s="254" t="s">
        <v>169</v>
      </c>
    </row>
    <row r="796" spans="2:65" s="245" customFormat="1">
      <c r="B796" s="244"/>
      <c r="D796" s="246" t="s">
        <v>178</v>
      </c>
      <c r="E796" s="247" t="s">
        <v>5</v>
      </c>
      <c r="F796" s="248" t="s">
        <v>520</v>
      </c>
      <c r="H796" s="247" t="s">
        <v>5</v>
      </c>
      <c r="L796" s="244"/>
      <c r="M796" s="249"/>
      <c r="N796" s="250"/>
      <c r="O796" s="250"/>
      <c r="P796" s="250"/>
      <c r="Q796" s="250"/>
      <c r="R796" s="250"/>
      <c r="S796" s="250"/>
      <c r="T796" s="251"/>
      <c r="AT796" s="247" t="s">
        <v>178</v>
      </c>
      <c r="AU796" s="247" t="s">
        <v>81</v>
      </c>
      <c r="AV796" s="245" t="s">
        <v>79</v>
      </c>
      <c r="AW796" s="245" t="s">
        <v>35</v>
      </c>
      <c r="AX796" s="245" t="s">
        <v>71</v>
      </c>
      <c r="AY796" s="247" t="s">
        <v>169</v>
      </c>
    </row>
    <row r="797" spans="2:65" s="253" customFormat="1">
      <c r="B797" s="252"/>
      <c r="D797" s="246" t="s">
        <v>178</v>
      </c>
      <c r="E797" s="254" t="s">
        <v>5</v>
      </c>
      <c r="F797" s="255" t="s">
        <v>1072</v>
      </c>
      <c r="H797" s="256">
        <v>-2.0249999999999999</v>
      </c>
      <c r="L797" s="252"/>
      <c r="M797" s="257"/>
      <c r="N797" s="258"/>
      <c r="O797" s="258"/>
      <c r="P797" s="258"/>
      <c r="Q797" s="258"/>
      <c r="R797" s="258"/>
      <c r="S797" s="258"/>
      <c r="T797" s="259"/>
      <c r="AT797" s="254" t="s">
        <v>178</v>
      </c>
      <c r="AU797" s="254" t="s">
        <v>81</v>
      </c>
      <c r="AV797" s="253" t="s">
        <v>81</v>
      </c>
      <c r="AW797" s="253" t="s">
        <v>35</v>
      </c>
      <c r="AX797" s="253" t="s">
        <v>71</v>
      </c>
      <c r="AY797" s="254" t="s">
        <v>169</v>
      </c>
    </row>
    <row r="798" spans="2:65" s="261" customFormat="1">
      <c r="B798" s="260"/>
      <c r="D798" s="246" t="s">
        <v>178</v>
      </c>
      <c r="E798" s="262" t="s">
        <v>5</v>
      </c>
      <c r="F798" s="263" t="s">
        <v>181</v>
      </c>
      <c r="H798" s="264">
        <v>5.7649999999999997</v>
      </c>
      <c r="L798" s="260"/>
      <c r="M798" s="265"/>
      <c r="N798" s="266"/>
      <c r="O798" s="266"/>
      <c r="P798" s="266"/>
      <c r="Q798" s="266"/>
      <c r="R798" s="266"/>
      <c r="S798" s="266"/>
      <c r="T798" s="267"/>
      <c r="AT798" s="262" t="s">
        <v>178</v>
      </c>
      <c r="AU798" s="262" t="s">
        <v>81</v>
      </c>
      <c r="AV798" s="261" t="s">
        <v>176</v>
      </c>
      <c r="AW798" s="261" t="s">
        <v>35</v>
      </c>
      <c r="AX798" s="261" t="s">
        <v>79</v>
      </c>
      <c r="AY798" s="262" t="s">
        <v>169</v>
      </c>
    </row>
    <row r="799" spans="2:65" s="145" customFormat="1" ht="16.5" customHeight="1">
      <c r="B799" s="146"/>
      <c r="C799" s="233" t="s">
        <v>1073</v>
      </c>
      <c r="D799" s="233" t="s">
        <v>171</v>
      </c>
      <c r="E799" s="234" t="s">
        <v>1074</v>
      </c>
      <c r="F799" s="235" t="s">
        <v>1075</v>
      </c>
      <c r="G799" s="236" t="s">
        <v>205</v>
      </c>
      <c r="H799" s="237">
        <v>5.74</v>
      </c>
      <c r="I799" s="87"/>
      <c r="J799" s="238">
        <f>ROUND(I799*H799,2)</f>
        <v>0</v>
      </c>
      <c r="K799" s="235" t="s">
        <v>175</v>
      </c>
      <c r="L799" s="146"/>
      <c r="M799" s="239" t="s">
        <v>5</v>
      </c>
      <c r="N799" s="240" t="s">
        <v>42</v>
      </c>
      <c r="O799" s="147"/>
      <c r="P799" s="241">
        <f>O799*H799</f>
        <v>0</v>
      </c>
      <c r="Q799" s="241">
        <v>0</v>
      </c>
      <c r="R799" s="241">
        <f>Q799*H799</f>
        <v>0</v>
      </c>
      <c r="S799" s="241">
        <v>2.4</v>
      </c>
      <c r="T799" s="242">
        <f>S799*H799</f>
        <v>13.776</v>
      </c>
      <c r="AR799" s="133" t="s">
        <v>176</v>
      </c>
      <c r="AT799" s="133" t="s">
        <v>171</v>
      </c>
      <c r="AU799" s="133" t="s">
        <v>81</v>
      </c>
      <c r="AY799" s="133" t="s">
        <v>169</v>
      </c>
      <c r="BE799" s="243">
        <f>IF(N799="základní",J799,0)</f>
        <v>0</v>
      </c>
      <c r="BF799" s="243">
        <f>IF(N799="snížená",J799,0)</f>
        <v>0</v>
      </c>
      <c r="BG799" s="243">
        <f>IF(N799="zákl. přenesená",J799,0)</f>
        <v>0</v>
      </c>
      <c r="BH799" s="243">
        <f>IF(N799="sníž. přenesená",J799,0)</f>
        <v>0</v>
      </c>
      <c r="BI799" s="243">
        <f>IF(N799="nulová",J799,0)</f>
        <v>0</v>
      </c>
      <c r="BJ799" s="133" t="s">
        <v>79</v>
      </c>
      <c r="BK799" s="243">
        <f>ROUND(I799*H799,2)</f>
        <v>0</v>
      </c>
      <c r="BL799" s="133" t="s">
        <v>176</v>
      </c>
      <c r="BM799" s="133" t="s">
        <v>1076</v>
      </c>
    </row>
    <row r="800" spans="2:65" s="245" customFormat="1">
      <c r="B800" s="244"/>
      <c r="D800" s="246" t="s">
        <v>178</v>
      </c>
      <c r="E800" s="247" t="s">
        <v>5</v>
      </c>
      <c r="F800" s="248" t="s">
        <v>1077</v>
      </c>
      <c r="H800" s="247" t="s">
        <v>5</v>
      </c>
      <c r="L800" s="244"/>
      <c r="M800" s="249"/>
      <c r="N800" s="250"/>
      <c r="O800" s="250"/>
      <c r="P800" s="250"/>
      <c r="Q800" s="250"/>
      <c r="R800" s="250"/>
      <c r="S800" s="250"/>
      <c r="T800" s="251"/>
      <c r="AT800" s="247" t="s">
        <v>178</v>
      </c>
      <c r="AU800" s="247" t="s">
        <v>81</v>
      </c>
      <c r="AV800" s="245" t="s">
        <v>79</v>
      </c>
      <c r="AW800" s="245" t="s">
        <v>35</v>
      </c>
      <c r="AX800" s="245" t="s">
        <v>71</v>
      </c>
      <c r="AY800" s="247" t="s">
        <v>169</v>
      </c>
    </row>
    <row r="801" spans="2:65" s="253" customFormat="1">
      <c r="B801" s="252"/>
      <c r="D801" s="246" t="s">
        <v>178</v>
      </c>
      <c r="E801" s="254" t="s">
        <v>5</v>
      </c>
      <c r="F801" s="255" t="s">
        <v>1078</v>
      </c>
      <c r="H801" s="256">
        <v>5.74</v>
      </c>
      <c r="L801" s="252"/>
      <c r="M801" s="257"/>
      <c r="N801" s="258"/>
      <c r="O801" s="258"/>
      <c r="P801" s="258"/>
      <c r="Q801" s="258"/>
      <c r="R801" s="258"/>
      <c r="S801" s="258"/>
      <c r="T801" s="259"/>
      <c r="AT801" s="254" t="s">
        <v>178</v>
      </c>
      <c r="AU801" s="254" t="s">
        <v>81</v>
      </c>
      <c r="AV801" s="253" t="s">
        <v>81</v>
      </c>
      <c r="AW801" s="253" t="s">
        <v>35</v>
      </c>
      <c r="AX801" s="253" t="s">
        <v>71</v>
      </c>
      <c r="AY801" s="254" t="s">
        <v>169</v>
      </c>
    </row>
    <row r="802" spans="2:65" s="261" customFormat="1">
      <c r="B802" s="260"/>
      <c r="D802" s="246" t="s">
        <v>178</v>
      </c>
      <c r="E802" s="262" t="s">
        <v>5</v>
      </c>
      <c r="F802" s="263" t="s">
        <v>181</v>
      </c>
      <c r="H802" s="264">
        <v>5.74</v>
      </c>
      <c r="L802" s="260"/>
      <c r="M802" s="265"/>
      <c r="N802" s="266"/>
      <c r="O802" s="266"/>
      <c r="P802" s="266"/>
      <c r="Q802" s="266"/>
      <c r="R802" s="266"/>
      <c r="S802" s="266"/>
      <c r="T802" s="267"/>
      <c r="AT802" s="262" t="s">
        <v>178</v>
      </c>
      <c r="AU802" s="262" t="s">
        <v>81</v>
      </c>
      <c r="AV802" s="261" t="s">
        <v>176</v>
      </c>
      <c r="AW802" s="261" t="s">
        <v>35</v>
      </c>
      <c r="AX802" s="261" t="s">
        <v>79</v>
      </c>
      <c r="AY802" s="262" t="s">
        <v>169</v>
      </c>
    </row>
    <row r="803" spans="2:65" s="145" customFormat="1" ht="25.5" customHeight="1">
      <c r="B803" s="146"/>
      <c r="C803" s="233" t="s">
        <v>1079</v>
      </c>
      <c r="D803" s="233" t="s">
        <v>171</v>
      </c>
      <c r="E803" s="234" t="s">
        <v>1080</v>
      </c>
      <c r="F803" s="235" t="s">
        <v>1081</v>
      </c>
      <c r="G803" s="236" t="s">
        <v>188</v>
      </c>
      <c r="H803" s="237">
        <v>1.5760000000000001</v>
      </c>
      <c r="I803" s="87"/>
      <c r="J803" s="238">
        <f>ROUND(I803*H803,2)</f>
        <v>0</v>
      </c>
      <c r="K803" s="235" t="s">
        <v>175</v>
      </c>
      <c r="L803" s="146"/>
      <c r="M803" s="239" t="s">
        <v>5</v>
      </c>
      <c r="N803" s="240" t="s">
        <v>42</v>
      </c>
      <c r="O803" s="147"/>
      <c r="P803" s="241">
        <f>O803*H803</f>
        <v>0</v>
      </c>
      <c r="Q803" s="241">
        <v>0</v>
      </c>
      <c r="R803" s="241">
        <f>Q803*H803</f>
        <v>0</v>
      </c>
      <c r="S803" s="241">
        <v>7.5999999999999998E-2</v>
      </c>
      <c r="T803" s="242">
        <f>S803*H803</f>
        <v>0.11977600000000001</v>
      </c>
      <c r="AR803" s="133" t="s">
        <v>176</v>
      </c>
      <c r="AT803" s="133" t="s">
        <v>171</v>
      </c>
      <c r="AU803" s="133" t="s">
        <v>81</v>
      </c>
      <c r="AY803" s="133" t="s">
        <v>169</v>
      </c>
      <c r="BE803" s="243">
        <f>IF(N803="základní",J803,0)</f>
        <v>0</v>
      </c>
      <c r="BF803" s="243">
        <f>IF(N803="snížená",J803,0)</f>
        <v>0</v>
      </c>
      <c r="BG803" s="243">
        <f>IF(N803="zákl. přenesená",J803,0)</f>
        <v>0</v>
      </c>
      <c r="BH803" s="243">
        <f>IF(N803="sníž. přenesená",J803,0)</f>
        <v>0</v>
      </c>
      <c r="BI803" s="243">
        <f>IF(N803="nulová",J803,0)</f>
        <v>0</v>
      </c>
      <c r="BJ803" s="133" t="s">
        <v>79</v>
      </c>
      <c r="BK803" s="243">
        <f>ROUND(I803*H803,2)</f>
        <v>0</v>
      </c>
      <c r="BL803" s="133" t="s">
        <v>176</v>
      </c>
      <c r="BM803" s="133" t="s">
        <v>1082</v>
      </c>
    </row>
    <row r="804" spans="2:65" s="145" customFormat="1" ht="40.5">
      <c r="B804" s="146"/>
      <c r="D804" s="246" t="s">
        <v>207</v>
      </c>
      <c r="F804" s="268" t="s">
        <v>1083</v>
      </c>
      <c r="L804" s="146"/>
      <c r="M804" s="269"/>
      <c r="N804" s="147"/>
      <c r="O804" s="147"/>
      <c r="P804" s="147"/>
      <c r="Q804" s="147"/>
      <c r="R804" s="147"/>
      <c r="S804" s="147"/>
      <c r="T804" s="270"/>
      <c r="AT804" s="133" t="s">
        <v>207</v>
      </c>
      <c r="AU804" s="133" t="s">
        <v>81</v>
      </c>
    </row>
    <row r="805" spans="2:65" s="253" customFormat="1">
      <c r="B805" s="252"/>
      <c r="D805" s="246" t="s">
        <v>178</v>
      </c>
      <c r="E805" s="254" t="s">
        <v>5</v>
      </c>
      <c r="F805" s="255" t="s">
        <v>1084</v>
      </c>
      <c r="H805" s="256">
        <v>1.5760000000000001</v>
      </c>
      <c r="L805" s="252"/>
      <c r="M805" s="257"/>
      <c r="N805" s="258"/>
      <c r="O805" s="258"/>
      <c r="P805" s="258"/>
      <c r="Q805" s="258"/>
      <c r="R805" s="258"/>
      <c r="S805" s="258"/>
      <c r="T805" s="259"/>
      <c r="AT805" s="254" t="s">
        <v>178</v>
      </c>
      <c r="AU805" s="254" t="s">
        <v>81</v>
      </c>
      <c r="AV805" s="253" t="s">
        <v>81</v>
      </c>
      <c r="AW805" s="253" t="s">
        <v>35</v>
      </c>
      <c r="AX805" s="253" t="s">
        <v>71</v>
      </c>
      <c r="AY805" s="254" t="s">
        <v>169</v>
      </c>
    </row>
    <row r="806" spans="2:65" s="261" customFormat="1">
      <c r="B806" s="260"/>
      <c r="D806" s="246" t="s">
        <v>178</v>
      </c>
      <c r="E806" s="262" t="s">
        <v>5</v>
      </c>
      <c r="F806" s="263" t="s">
        <v>181</v>
      </c>
      <c r="H806" s="264">
        <v>1.5760000000000001</v>
      </c>
      <c r="L806" s="260"/>
      <c r="M806" s="265"/>
      <c r="N806" s="266"/>
      <c r="O806" s="266"/>
      <c r="P806" s="266"/>
      <c r="Q806" s="266"/>
      <c r="R806" s="266"/>
      <c r="S806" s="266"/>
      <c r="T806" s="267"/>
      <c r="AT806" s="262" t="s">
        <v>178</v>
      </c>
      <c r="AU806" s="262" t="s">
        <v>81</v>
      </c>
      <c r="AV806" s="261" t="s">
        <v>176</v>
      </c>
      <c r="AW806" s="261" t="s">
        <v>35</v>
      </c>
      <c r="AX806" s="261" t="s">
        <v>79</v>
      </c>
      <c r="AY806" s="262" t="s">
        <v>169</v>
      </c>
    </row>
    <row r="807" spans="2:65" s="145" customFormat="1" ht="25.5" customHeight="1">
      <c r="B807" s="146"/>
      <c r="C807" s="233" t="s">
        <v>1085</v>
      </c>
      <c r="D807" s="233" t="s">
        <v>171</v>
      </c>
      <c r="E807" s="234" t="s">
        <v>1086</v>
      </c>
      <c r="F807" s="235" t="s">
        <v>1087</v>
      </c>
      <c r="G807" s="236" t="s">
        <v>188</v>
      </c>
      <c r="H807" s="237">
        <v>10.429</v>
      </c>
      <c r="I807" s="87"/>
      <c r="J807" s="238">
        <f>ROUND(I807*H807,2)</f>
        <v>0</v>
      </c>
      <c r="K807" s="235" t="s">
        <v>175</v>
      </c>
      <c r="L807" s="146"/>
      <c r="M807" s="239" t="s">
        <v>5</v>
      </c>
      <c r="N807" s="240" t="s">
        <v>42</v>
      </c>
      <c r="O807" s="147"/>
      <c r="P807" s="241">
        <f>O807*H807</f>
        <v>0</v>
      </c>
      <c r="Q807" s="241">
        <v>0</v>
      </c>
      <c r="R807" s="241">
        <f>Q807*H807</f>
        <v>0</v>
      </c>
      <c r="S807" s="241">
        <v>5.0999999999999997E-2</v>
      </c>
      <c r="T807" s="242">
        <f>S807*H807</f>
        <v>0.53187899999999999</v>
      </c>
      <c r="AR807" s="133" t="s">
        <v>176</v>
      </c>
      <c r="AT807" s="133" t="s">
        <v>171</v>
      </c>
      <c r="AU807" s="133" t="s">
        <v>81</v>
      </c>
      <c r="AY807" s="133" t="s">
        <v>169</v>
      </c>
      <c r="BE807" s="243">
        <f>IF(N807="základní",J807,0)</f>
        <v>0</v>
      </c>
      <c r="BF807" s="243">
        <f>IF(N807="snížená",J807,0)</f>
        <v>0</v>
      </c>
      <c r="BG807" s="243">
        <f>IF(N807="zákl. přenesená",J807,0)</f>
        <v>0</v>
      </c>
      <c r="BH807" s="243">
        <f>IF(N807="sníž. přenesená",J807,0)</f>
        <v>0</v>
      </c>
      <c r="BI807" s="243">
        <f>IF(N807="nulová",J807,0)</f>
        <v>0</v>
      </c>
      <c r="BJ807" s="133" t="s">
        <v>79</v>
      </c>
      <c r="BK807" s="243">
        <f>ROUND(I807*H807,2)</f>
        <v>0</v>
      </c>
      <c r="BL807" s="133" t="s">
        <v>176</v>
      </c>
      <c r="BM807" s="133" t="s">
        <v>1088</v>
      </c>
    </row>
    <row r="808" spans="2:65" s="145" customFormat="1" ht="54">
      <c r="B808" s="146"/>
      <c r="D808" s="246" t="s">
        <v>207</v>
      </c>
      <c r="F808" s="268" t="s">
        <v>1089</v>
      </c>
      <c r="L808" s="146"/>
      <c r="M808" s="269"/>
      <c r="N808" s="147"/>
      <c r="O808" s="147"/>
      <c r="P808" s="147"/>
      <c r="Q808" s="147"/>
      <c r="R808" s="147"/>
      <c r="S808" s="147"/>
      <c r="T808" s="270"/>
      <c r="AT808" s="133" t="s">
        <v>207</v>
      </c>
      <c r="AU808" s="133" t="s">
        <v>81</v>
      </c>
    </row>
    <row r="809" spans="2:65" s="253" customFormat="1">
      <c r="B809" s="252"/>
      <c r="D809" s="246" t="s">
        <v>178</v>
      </c>
      <c r="E809" s="254" t="s">
        <v>5</v>
      </c>
      <c r="F809" s="255" t="s">
        <v>1090</v>
      </c>
      <c r="H809" s="256">
        <v>4.5</v>
      </c>
      <c r="L809" s="252"/>
      <c r="M809" s="257"/>
      <c r="N809" s="258"/>
      <c r="O809" s="258"/>
      <c r="P809" s="258"/>
      <c r="Q809" s="258"/>
      <c r="R809" s="258"/>
      <c r="S809" s="258"/>
      <c r="T809" s="259"/>
      <c r="AT809" s="254" t="s">
        <v>178</v>
      </c>
      <c r="AU809" s="254" t="s">
        <v>81</v>
      </c>
      <c r="AV809" s="253" t="s">
        <v>81</v>
      </c>
      <c r="AW809" s="253" t="s">
        <v>35</v>
      </c>
      <c r="AX809" s="253" t="s">
        <v>71</v>
      </c>
      <c r="AY809" s="254" t="s">
        <v>169</v>
      </c>
    </row>
    <row r="810" spans="2:65" s="253" customFormat="1">
      <c r="B810" s="252"/>
      <c r="D810" s="246" t="s">
        <v>178</v>
      </c>
      <c r="E810" s="254" t="s">
        <v>5</v>
      </c>
      <c r="F810" s="255" t="s">
        <v>1091</v>
      </c>
      <c r="H810" s="256">
        <v>1.9690000000000001</v>
      </c>
      <c r="L810" s="252"/>
      <c r="M810" s="257"/>
      <c r="N810" s="258"/>
      <c r="O810" s="258"/>
      <c r="P810" s="258"/>
      <c r="Q810" s="258"/>
      <c r="R810" s="258"/>
      <c r="S810" s="258"/>
      <c r="T810" s="259"/>
      <c r="AT810" s="254" t="s">
        <v>178</v>
      </c>
      <c r="AU810" s="254" t="s">
        <v>81</v>
      </c>
      <c r="AV810" s="253" t="s">
        <v>81</v>
      </c>
      <c r="AW810" s="253" t="s">
        <v>35</v>
      </c>
      <c r="AX810" s="253" t="s">
        <v>71</v>
      </c>
      <c r="AY810" s="254" t="s">
        <v>169</v>
      </c>
    </row>
    <row r="811" spans="2:65" s="253" customFormat="1">
      <c r="B811" s="252"/>
      <c r="D811" s="246" t="s">
        <v>178</v>
      </c>
      <c r="E811" s="254" t="s">
        <v>5</v>
      </c>
      <c r="F811" s="255" t="s">
        <v>1092</v>
      </c>
      <c r="H811" s="256">
        <v>1.8</v>
      </c>
      <c r="L811" s="252"/>
      <c r="M811" s="257"/>
      <c r="N811" s="258"/>
      <c r="O811" s="258"/>
      <c r="P811" s="258"/>
      <c r="Q811" s="258"/>
      <c r="R811" s="258"/>
      <c r="S811" s="258"/>
      <c r="T811" s="259"/>
      <c r="AT811" s="254" t="s">
        <v>178</v>
      </c>
      <c r="AU811" s="254" t="s">
        <v>81</v>
      </c>
      <c r="AV811" s="253" t="s">
        <v>81</v>
      </c>
      <c r="AW811" s="253" t="s">
        <v>35</v>
      </c>
      <c r="AX811" s="253" t="s">
        <v>71</v>
      </c>
      <c r="AY811" s="254" t="s">
        <v>169</v>
      </c>
    </row>
    <row r="812" spans="2:65" s="253" customFormat="1">
      <c r="B812" s="252"/>
      <c r="D812" s="246" t="s">
        <v>178</v>
      </c>
      <c r="E812" s="254" t="s">
        <v>5</v>
      </c>
      <c r="F812" s="255" t="s">
        <v>1093</v>
      </c>
      <c r="H812" s="256">
        <v>2.16</v>
      </c>
      <c r="L812" s="252"/>
      <c r="M812" s="257"/>
      <c r="N812" s="258"/>
      <c r="O812" s="258"/>
      <c r="P812" s="258"/>
      <c r="Q812" s="258"/>
      <c r="R812" s="258"/>
      <c r="S812" s="258"/>
      <c r="T812" s="259"/>
      <c r="AT812" s="254" t="s">
        <v>178</v>
      </c>
      <c r="AU812" s="254" t="s">
        <v>81</v>
      </c>
      <c r="AV812" s="253" t="s">
        <v>81</v>
      </c>
      <c r="AW812" s="253" t="s">
        <v>35</v>
      </c>
      <c r="AX812" s="253" t="s">
        <v>71</v>
      </c>
      <c r="AY812" s="254" t="s">
        <v>169</v>
      </c>
    </row>
    <row r="813" spans="2:65" s="261" customFormat="1">
      <c r="B813" s="260"/>
      <c r="D813" s="246" t="s">
        <v>178</v>
      </c>
      <c r="E813" s="262" t="s">
        <v>5</v>
      </c>
      <c r="F813" s="263" t="s">
        <v>181</v>
      </c>
      <c r="H813" s="264">
        <v>10.429</v>
      </c>
      <c r="L813" s="260"/>
      <c r="M813" s="265"/>
      <c r="N813" s="266"/>
      <c r="O813" s="266"/>
      <c r="P813" s="266"/>
      <c r="Q813" s="266"/>
      <c r="R813" s="266"/>
      <c r="S813" s="266"/>
      <c r="T813" s="267"/>
      <c r="AT813" s="262" t="s">
        <v>178</v>
      </c>
      <c r="AU813" s="262" t="s">
        <v>81</v>
      </c>
      <c r="AV813" s="261" t="s">
        <v>176</v>
      </c>
      <c r="AW813" s="261" t="s">
        <v>35</v>
      </c>
      <c r="AX813" s="261" t="s">
        <v>79</v>
      </c>
      <c r="AY813" s="262" t="s">
        <v>169</v>
      </c>
    </row>
    <row r="814" spans="2:65" s="145" customFormat="1" ht="38.25" customHeight="1">
      <c r="B814" s="146"/>
      <c r="C814" s="233" t="s">
        <v>1094</v>
      </c>
      <c r="D814" s="233" t="s">
        <v>171</v>
      </c>
      <c r="E814" s="234" t="s">
        <v>1095</v>
      </c>
      <c r="F814" s="235" t="s">
        <v>1096</v>
      </c>
      <c r="G814" s="236" t="s">
        <v>199</v>
      </c>
      <c r="H814" s="237">
        <v>17.12</v>
      </c>
      <c r="I814" s="87"/>
      <c r="J814" s="238">
        <f>ROUND(I814*H814,2)</f>
        <v>0</v>
      </c>
      <c r="K814" s="235" t="s">
        <v>175</v>
      </c>
      <c r="L814" s="146"/>
      <c r="M814" s="239" t="s">
        <v>5</v>
      </c>
      <c r="N814" s="240" t="s">
        <v>42</v>
      </c>
      <c r="O814" s="147"/>
      <c r="P814" s="241">
        <f>O814*H814</f>
        <v>0</v>
      </c>
      <c r="Q814" s="241">
        <v>0</v>
      </c>
      <c r="R814" s="241">
        <f>Q814*H814</f>
        <v>0</v>
      </c>
      <c r="S814" s="241">
        <v>4.2000000000000003E-2</v>
      </c>
      <c r="T814" s="242">
        <f>S814*H814</f>
        <v>0.71904000000000012</v>
      </c>
      <c r="AR814" s="133" t="s">
        <v>176</v>
      </c>
      <c r="AT814" s="133" t="s">
        <v>171</v>
      </c>
      <c r="AU814" s="133" t="s">
        <v>81</v>
      </c>
      <c r="AY814" s="133" t="s">
        <v>169</v>
      </c>
      <c r="BE814" s="243">
        <f>IF(N814="základní",J814,0)</f>
        <v>0</v>
      </c>
      <c r="BF814" s="243">
        <f>IF(N814="snížená",J814,0)</f>
        <v>0</v>
      </c>
      <c r="BG814" s="243">
        <f>IF(N814="zákl. přenesená",J814,0)</f>
        <v>0</v>
      </c>
      <c r="BH814" s="243">
        <f>IF(N814="sníž. přenesená",J814,0)</f>
        <v>0</v>
      </c>
      <c r="BI814" s="243">
        <f>IF(N814="nulová",J814,0)</f>
        <v>0</v>
      </c>
      <c r="BJ814" s="133" t="s">
        <v>79</v>
      </c>
      <c r="BK814" s="243">
        <f>ROUND(I814*H814,2)</f>
        <v>0</v>
      </c>
      <c r="BL814" s="133" t="s">
        <v>176</v>
      </c>
      <c r="BM814" s="133" t="s">
        <v>1097</v>
      </c>
    </row>
    <row r="815" spans="2:65" s="245" customFormat="1">
      <c r="B815" s="244"/>
      <c r="D815" s="246" t="s">
        <v>178</v>
      </c>
      <c r="E815" s="247" t="s">
        <v>5</v>
      </c>
      <c r="F815" s="248" t="s">
        <v>1098</v>
      </c>
      <c r="H815" s="247" t="s">
        <v>5</v>
      </c>
      <c r="L815" s="244"/>
      <c r="M815" s="249"/>
      <c r="N815" s="250"/>
      <c r="O815" s="250"/>
      <c r="P815" s="250"/>
      <c r="Q815" s="250"/>
      <c r="R815" s="250"/>
      <c r="S815" s="250"/>
      <c r="T815" s="251"/>
      <c r="AT815" s="247" t="s">
        <v>178</v>
      </c>
      <c r="AU815" s="247" t="s">
        <v>81</v>
      </c>
      <c r="AV815" s="245" t="s">
        <v>79</v>
      </c>
      <c r="AW815" s="245" t="s">
        <v>35</v>
      </c>
      <c r="AX815" s="245" t="s">
        <v>71</v>
      </c>
      <c r="AY815" s="247" t="s">
        <v>169</v>
      </c>
    </row>
    <row r="816" spans="2:65" s="253" customFormat="1">
      <c r="B816" s="252"/>
      <c r="D816" s="246" t="s">
        <v>178</v>
      </c>
      <c r="E816" s="254" t="s">
        <v>5</v>
      </c>
      <c r="F816" s="255" t="s">
        <v>1099</v>
      </c>
      <c r="H816" s="256">
        <v>17.12</v>
      </c>
      <c r="L816" s="252"/>
      <c r="M816" s="257"/>
      <c r="N816" s="258"/>
      <c r="O816" s="258"/>
      <c r="P816" s="258"/>
      <c r="Q816" s="258"/>
      <c r="R816" s="258"/>
      <c r="S816" s="258"/>
      <c r="T816" s="259"/>
      <c r="AT816" s="254" t="s">
        <v>178</v>
      </c>
      <c r="AU816" s="254" t="s">
        <v>81</v>
      </c>
      <c r="AV816" s="253" t="s">
        <v>81</v>
      </c>
      <c r="AW816" s="253" t="s">
        <v>35</v>
      </c>
      <c r="AX816" s="253" t="s">
        <v>71</v>
      </c>
      <c r="AY816" s="254" t="s">
        <v>169</v>
      </c>
    </row>
    <row r="817" spans="2:65" s="261" customFormat="1">
      <c r="B817" s="260"/>
      <c r="D817" s="246" t="s">
        <v>178</v>
      </c>
      <c r="E817" s="262" t="s">
        <v>5</v>
      </c>
      <c r="F817" s="263" t="s">
        <v>181</v>
      </c>
      <c r="H817" s="264">
        <v>17.12</v>
      </c>
      <c r="L817" s="260"/>
      <c r="M817" s="265"/>
      <c r="N817" s="266"/>
      <c r="O817" s="266"/>
      <c r="P817" s="266"/>
      <c r="Q817" s="266"/>
      <c r="R817" s="266"/>
      <c r="S817" s="266"/>
      <c r="T817" s="267"/>
      <c r="AT817" s="262" t="s">
        <v>178</v>
      </c>
      <c r="AU817" s="262" t="s">
        <v>81</v>
      </c>
      <c r="AV817" s="261" t="s">
        <v>176</v>
      </c>
      <c r="AW817" s="261" t="s">
        <v>35</v>
      </c>
      <c r="AX817" s="261" t="s">
        <v>79</v>
      </c>
      <c r="AY817" s="262" t="s">
        <v>169</v>
      </c>
    </row>
    <row r="818" spans="2:65" s="145" customFormat="1" ht="38.25" customHeight="1">
      <c r="B818" s="146"/>
      <c r="C818" s="233" t="s">
        <v>1100</v>
      </c>
      <c r="D818" s="233" t="s">
        <v>171</v>
      </c>
      <c r="E818" s="234" t="s">
        <v>1101</v>
      </c>
      <c r="F818" s="235" t="s">
        <v>1102</v>
      </c>
      <c r="G818" s="236" t="s">
        <v>199</v>
      </c>
      <c r="H818" s="237">
        <v>28</v>
      </c>
      <c r="I818" s="87"/>
      <c r="J818" s="238">
        <f>ROUND(I818*H818,2)</f>
        <v>0</v>
      </c>
      <c r="K818" s="235" t="s">
        <v>175</v>
      </c>
      <c r="L818" s="146"/>
      <c r="M818" s="239" t="s">
        <v>5</v>
      </c>
      <c r="N818" s="240" t="s">
        <v>42</v>
      </c>
      <c r="O818" s="147"/>
      <c r="P818" s="241">
        <f>O818*H818</f>
        <v>0</v>
      </c>
      <c r="Q818" s="241">
        <v>0</v>
      </c>
      <c r="R818" s="241">
        <f>Q818*H818</f>
        <v>0</v>
      </c>
      <c r="S818" s="241">
        <v>6.5000000000000002E-2</v>
      </c>
      <c r="T818" s="242">
        <f>S818*H818</f>
        <v>1.82</v>
      </c>
      <c r="AR818" s="133" t="s">
        <v>176</v>
      </c>
      <c r="AT818" s="133" t="s">
        <v>171</v>
      </c>
      <c r="AU818" s="133" t="s">
        <v>81</v>
      </c>
      <c r="AY818" s="133" t="s">
        <v>169</v>
      </c>
      <c r="BE818" s="243">
        <f>IF(N818="základní",J818,0)</f>
        <v>0</v>
      </c>
      <c r="BF818" s="243">
        <f>IF(N818="snížená",J818,0)</f>
        <v>0</v>
      </c>
      <c r="BG818" s="243">
        <f>IF(N818="zákl. přenesená",J818,0)</f>
        <v>0</v>
      </c>
      <c r="BH818" s="243">
        <f>IF(N818="sníž. přenesená",J818,0)</f>
        <v>0</v>
      </c>
      <c r="BI818" s="243">
        <f>IF(N818="nulová",J818,0)</f>
        <v>0</v>
      </c>
      <c r="BJ818" s="133" t="s">
        <v>79</v>
      </c>
      <c r="BK818" s="243">
        <f>ROUND(I818*H818,2)</f>
        <v>0</v>
      </c>
      <c r="BL818" s="133" t="s">
        <v>176</v>
      </c>
      <c r="BM818" s="133" t="s">
        <v>1103</v>
      </c>
    </row>
    <row r="819" spans="2:65" s="245" customFormat="1">
      <c r="B819" s="244"/>
      <c r="D819" s="246" t="s">
        <v>178</v>
      </c>
      <c r="E819" s="247" t="s">
        <v>5</v>
      </c>
      <c r="F819" s="248" t="s">
        <v>1104</v>
      </c>
      <c r="H819" s="247" t="s">
        <v>5</v>
      </c>
      <c r="L819" s="244"/>
      <c r="M819" s="249"/>
      <c r="N819" s="250"/>
      <c r="O819" s="250"/>
      <c r="P819" s="250"/>
      <c r="Q819" s="250"/>
      <c r="R819" s="250"/>
      <c r="S819" s="250"/>
      <c r="T819" s="251"/>
      <c r="AT819" s="247" t="s">
        <v>178</v>
      </c>
      <c r="AU819" s="247" t="s">
        <v>81</v>
      </c>
      <c r="AV819" s="245" t="s">
        <v>79</v>
      </c>
      <c r="AW819" s="245" t="s">
        <v>35</v>
      </c>
      <c r="AX819" s="245" t="s">
        <v>71</v>
      </c>
      <c r="AY819" s="247" t="s">
        <v>169</v>
      </c>
    </row>
    <row r="820" spans="2:65" s="253" customFormat="1">
      <c r="B820" s="252"/>
      <c r="D820" s="246" t="s">
        <v>178</v>
      </c>
      <c r="E820" s="254" t="s">
        <v>5</v>
      </c>
      <c r="F820" s="255" t="s">
        <v>1105</v>
      </c>
      <c r="H820" s="256">
        <v>28</v>
      </c>
      <c r="L820" s="252"/>
      <c r="M820" s="257"/>
      <c r="N820" s="258"/>
      <c r="O820" s="258"/>
      <c r="P820" s="258"/>
      <c r="Q820" s="258"/>
      <c r="R820" s="258"/>
      <c r="S820" s="258"/>
      <c r="T820" s="259"/>
      <c r="AT820" s="254" t="s">
        <v>178</v>
      </c>
      <c r="AU820" s="254" t="s">
        <v>81</v>
      </c>
      <c r="AV820" s="253" t="s">
        <v>81</v>
      </c>
      <c r="AW820" s="253" t="s">
        <v>35</v>
      </c>
      <c r="AX820" s="253" t="s">
        <v>71</v>
      </c>
      <c r="AY820" s="254" t="s">
        <v>169</v>
      </c>
    </row>
    <row r="821" spans="2:65" s="261" customFormat="1">
      <c r="B821" s="260"/>
      <c r="D821" s="246" t="s">
        <v>178</v>
      </c>
      <c r="E821" s="262" t="s">
        <v>5</v>
      </c>
      <c r="F821" s="263" t="s">
        <v>181</v>
      </c>
      <c r="H821" s="264">
        <v>28</v>
      </c>
      <c r="L821" s="260"/>
      <c r="M821" s="265"/>
      <c r="N821" s="266"/>
      <c r="O821" s="266"/>
      <c r="P821" s="266"/>
      <c r="Q821" s="266"/>
      <c r="R821" s="266"/>
      <c r="S821" s="266"/>
      <c r="T821" s="267"/>
      <c r="AT821" s="262" t="s">
        <v>178</v>
      </c>
      <c r="AU821" s="262" t="s">
        <v>81</v>
      </c>
      <c r="AV821" s="261" t="s">
        <v>176</v>
      </c>
      <c r="AW821" s="261" t="s">
        <v>35</v>
      </c>
      <c r="AX821" s="261" t="s">
        <v>79</v>
      </c>
      <c r="AY821" s="262" t="s">
        <v>169</v>
      </c>
    </row>
    <row r="822" spans="2:65" s="145" customFormat="1" ht="25.5" customHeight="1">
      <c r="B822" s="146"/>
      <c r="C822" s="233" t="s">
        <v>1106</v>
      </c>
      <c r="D822" s="233" t="s">
        <v>171</v>
      </c>
      <c r="E822" s="234" t="s">
        <v>1107</v>
      </c>
      <c r="F822" s="235" t="s">
        <v>1108</v>
      </c>
      <c r="G822" s="236" t="s">
        <v>199</v>
      </c>
      <c r="H822" s="237">
        <v>0.25</v>
      </c>
      <c r="I822" s="87"/>
      <c r="J822" s="238">
        <f>ROUND(I822*H822,2)</f>
        <v>0</v>
      </c>
      <c r="K822" s="235" t="s">
        <v>175</v>
      </c>
      <c r="L822" s="146"/>
      <c r="M822" s="239" t="s">
        <v>5</v>
      </c>
      <c r="N822" s="240" t="s">
        <v>42</v>
      </c>
      <c r="O822" s="147"/>
      <c r="P822" s="241">
        <f>O822*H822</f>
        <v>0</v>
      </c>
      <c r="Q822" s="241">
        <v>9.6000000000000002E-4</v>
      </c>
      <c r="R822" s="241">
        <f>Q822*H822</f>
        <v>2.4000000000000001E-4</v>
      </c>
      <c r="S822" s="241">
        <v>3.1E-2</v>
      </c>
      <c r="T822" s="242">
        <f>S822*H822</f>
        <v>7.7499999999999999E-3</v>
      </c>
      <c r="AR822" s="133" t="s">
        <v>176</v>
      </c>
      <c r="AT822" s="133" t="s">
        <v>171</v>
      </c>
      <c r="AU822" s="133" t="s">
        <v>81</v>
      </c>
      <c r="AY822" s="133" t="s">
        <v>169</v>
      </c>
      <c r="BE822" s="243">
        <f>IF(N822="základní",J822,0)</f>
        <v>0</v>
      </c>
      <c r="BF822" s="243">
        <f>IF(N822="snížená",J822,0)</f>
        <v>0</v>
      </c>
      <c r="BG822" s="243">
        <f>IF(N822="zákl. přenesená",J822,0)</f>
        <v>0</v>
      </c>
      <c r="BH822" s="243">
        <f>IF(N822="sníž. přenesená",J822,0)</f>
        <v>0</v>
      </c>
      <c r="BI822" s="243">
        <f>IF(N822="nulová",J822,0)</f>
        <v>0</v>
      </c>
      <c r="BJ822" s="133" t="s">
        <v>79</v>
      </c>
      <c r="BK822" s="243">
        <f>ROUND(I822*H822,2)</f>
        <v>0</v>
      </c>
      <c r="BL822" s="133" t="s">
        <v>176</v>
      </c>
      <c r="BM822" s="133" t="s">
        <v>1109</v>
      </c>
    </row>
    <row r="823" spans="2:65" s="145" customFormat="1" ht="54">
      <c r="B823" s="146"/>
      <c r="D823" s="246" t="s">
        <v>207</v>
      </c>
      <c r="F823" s="268" t="s">
        <v>1110</v>
      </c>
      <c r="L823" s="146"/>
      <c r="M823" s="269"/>
      <c r="N823" s="147"/>
      <c r="O823" s="147"/>
      <c r="P823" s="147"/>
      <c r="Q823" s="147"/>
      <c r="R823" s="147"/>
      <c r="S823" s="147"/>
      <c r="T823" s="270"/>
      <c r="AT823" s="133" t="s">
        <v>207</v>
      </c>
      <c r="AU823" s="133" t="s">
        <v>81</v>
      </c>
    </row>
    <row r="824" spans="2:65" s="245" customFormat="1">
      <c r="B824" s="244"/>
      <c r="D824" s="246" t="s">
        <v>178</v>
      </c>
      <c r="E824" s="247" t="s">
        <v>5</v>
      </c>
      <c r="F824" s="248" t="s">
        <v>1111</v>
      </c>
      <c r="H824" s="247" t="s">
        <v>5</v>
      </c>
      <c r="L824" s="244"/>
      <c r="M824" s="249"/>
      <c r="N824" s="250"/>
      <c r="O824" s="250"/>
      <c r="P824" s="250"/>
      <c r="Q824" s="250"/>
      <c r="R824" s="250"/>
      <c r="S824" s="250"/>
      <c r="T824" s="251"/>
      <c r="AT824" s="247" t="s">
        <v>178</v>
      </c>
      <c r="AU824" s="247" t="s">
        <v>81</v>
      </c>
      <c r="AV824" s="245" t="s">
        <v>79</v>
      </c>
      <c r="AW824" s="245" t="s">
        <v>35</v>
      </c>
      <c r="AX824" s="245" t="s">
        <v>71</v>
      </c>
      <c r="AY824" s="247" t="s">
        <v>169</v>
      </c>
    </row>
    <row r="825" spans="2:65" s="253" customFormat="1">
      <c r="B825" s="252"/>
      <c r="D825" s="246" t="s">
        <v>178</v>
      </c>
      <c r="E825" s="254" t="s">
        <v>5</v>
      </c>
      <c r="F825" s="255" t="s">
        <v>1112</v>
      </c>
      <c r="H825" s="256">
        <v>0.25</v>
      </c>
      <c r="L825" s="252"/>
      <c r="M825" s="257"/>
      <c r="N825" s="258"/>
      <c r="O825" s="258"/>
      <c r="P825" s="258"/>
      <c r="Q825" s="258"/>
      <c r="R825" s="258"/>
      <c r="S825" s="258"/>
      <c r="T825" s="259"/>
      <c r="AT825" s="254" t="s">
        <v>178</v>
      </c>
      <c r="AU825" s="254" t="s">
        <v>81</v>
      </c>
      <c r="AV825" s="253" t="s">
        <v>81</v>
      </c>
      <c r="AW825" s="253" t="s">
        <v>35</v>
      </c>
      <c r="AX825" s="253" t="s">
        <v>71</v>
      </c>
      <c r="AY825" s="254" t="s">
        <v>169</v>
      </c>
    </row>
    <row r="826" spans="2:65" s="261" customFormat="1">
      <c r="B826" s="260"/>
      <c r="D826" s="246" t="s">
        <v>178</v>
      </c>
      <c r="E826" s="262" t="s">
        <v>5</v>
      </c>
      <c r="F826" s="263" t="s">
        <v>181</v>
      </c>
      <c r="H826" s="264">
        <v>0.25</v>
      </c>
      <c r="L826" s="260"/>
      <c r="M826" s="265"/>
      <c r="N826" s="266"/>
      <c r="O826" s="266"/>
      <c r="P826" s="266"/>
      <c r="Q826" s="266"/>
      <c r="R826" s="266"/>
      <c r="S826" s="266"/>
      <c r="T826" s="267"/>
      <c r="AT826" s="262" t="s">
        <v>178</v>
      </c>
      <c r="AU826" s="262" t="s">
        <v>81</v>
      </c>
      <c r="AV826" s="261" t="s">
        <v>176</v>
      </c>
      <c r="AW826" s="261" t="s">
        <v>35</v>
      </c>
      <c r="AX826" s="261" t="s">
        <v>79</v>
      </c>
      <c r="AY826" s="262" t="s">
        <v>169</v>
      </c>
    </row>
    <row r="827" spans="2:65" s="145" customFormat="1" ht="25.5" customHeight="1">
      <c r="B827" s="146"/>
      <c r="C827" s="233" t="s">
        <v>1113</v>
      </c>
      <c r="D827" s="233" t="s">
        <v>171</v>
      </c>
      <c r="E827" s="234" t="s">
        <v>1114</v>
      </c>
      <c r="F827" s="235" t="s">
        <v>1115</v>
      </c>
      <c r="G827" s="236" t="s">
        <v>199</v>
      </c>
      <c r="H827" s="237">
        <v>1</v>
      </c>
      <c r="I827" s="87"/>
      <c r="J827" s="238">
        <f>ROUND(I827*H827,2)</f>
        <v>0</v>
      </c>
      <c r="K827" s="235" t="s">
        <v>175</v>
      </c>
      <c r="L827" s="146"/>
      <c r="M827" s="239" t="s">
        <v>5</v>
      </c>
      <c r="N827" s="240" t="s">
        <v>42</v>
      </c>
      <c r="O827" s="147"/>
      <c r="P827" s="241">
        <f>O827*H827</f>
        <v>0</v>
      </c>
      <c r="Q827" s="241">
        <v>1.2199999999999999E-3</v>
      </c>
      <c r="R827" s="241">
        <f>Q827*H827</f>
        <v>1.2199999999999999E-3</v>
      </c>
      <c r="S827" s="241">
        <v>7.0000000000000007E-2</v>
      </c>
      <c r="T827" s="242">
        <f>S827*H827</f>
        <v>7.0000000000000007E-2</v>
      </c>
      <c r="AR827" s="133" t="s">
        <v>176</v>
      </c>
      <c r="AT827" s="133" t="s">
        <v>171</v>
      </c>
      <c r="AU827" s="133" t="s">
        <v>81</v>
      </c>
      <c r="AY827" s="133" t="s">
        <v>169</v>
      </c>
      <c r="BE827" s="243">
        <f>IF(N827="základní",J827,0)</f>
        <v>0</v>
      </c>
      <c r="BF827" s="243">
        <f>IF(N827="snížená",J827,0)</f>
        <v>0</v>
      </c>
      <c r="BG827" s="243">
        <f>IF(N827="zákl. přenesená",J827,0)</f>
        <v>0</v>
      </c>
      <c r="BH827" s="243">
        <f>IF(N827="sníž. přenesená",J827,0)</f>
        <v>0</v>
      </c>
      <c r="BI827" s="243">
        <f>IF(N827="nulová",J827,0)</f>
        <v>0</v>
      </c>
      <c r="BJ827" s="133" t="s">
        <v>79</v>
      </c>
      <c r="BK827" s="243">
        <f>ROUND(I827*H827,2)</f>
        <v>0</v>
      </c>
      <c r="BL827" s="133" t="s">
        <v>176</v>
      </c>
      <c r="BM827" s="133" t="s">
        <v>1116</v>
      </c>
    </row>
    <row r="828" spans="2:65" s="145" customFormat="1" ht="54">
      <c r="B828" s="146"/>
      <c r="D828" s="246" t="s">
        <v>207</v>
      </c>
      <c r="F828" s="268" t="s">
        <v>1110</v>
      </c>
      <c r="L828" s="146"/>
      <c r="M828" s="269"/>
      <c r="N828" s="147"/>
      <c r="O828" s="147"/>
      <c r="P828" s="147"/>
      <c r="Q828" s="147"/>
      <c r="R828" s="147"/>
      <c r="S828" s="147"/>
      <c r="T828" s="270"/>
      <c r="AT828" s="133" t="s">
        <v>207</v>
      </c>
      <c r="AU828" s="133" t="s">
        <v>81</v>
      </c>
    </row>
    <row r="829" spans="2:65" s="245" customFormat="1">
      <c r="B829" s="244"/>
      <c r="D829" s="246" t="s">
        <v>178</v>
      </c>
      <c r="E829" s="247" t="s">
        <v>5</v>
      </c>
      <c r="F829" s="248" t="s">
        <v>1117</v>
      </c>
      <c r="H829" s="247" t="s">
        <v>5</v>
      </c>
      <c r="L829" s="244"/>
      <c r="M829" s="249"/>
      <c r="N829" s="250"/>
      <c r="O829" s="250"/>
      <c r="P829" s="250"/>
      <c r="Q829" s="250"/>
      <c r="R829" s="250"/>
      <c r="S829" s="250"/>
      <c r="T829" s="251"/>
      <c r="AT829" s="247" t="s">
        <v>178</v>
      </c>
      <c r="AU829" s="247" t="s">
        <v>81</v>
      </c>
      <c r="AV829" s="245" t="s">
        <v>79</v>
      </c>
      <c r="AW829" s="245" t="s">
        <v>35</v>
      </c>
      <c r="AX829" s="245" t="s">
        <v>71</v>
      </c>
      <c r="AY829" s="247" t="s">
        <v>169</v>
      </c>
    </row>
    <row r="830" spans="2:65" s="253" customFormat="1">
      <c r="B830" s="252"/>
      <c r="D830" s="246" t="s">
        <v>178</v>
      </c>
      <c r="E830" s="254" t="s">
        <v>5</v>
      </c>
      <c r="F830" s="255" t="s">
        <v>1118</v>
      </c>
      <c r="H830" s="256">
        <v>1</v>
      </c>
      <c r="L830" s="252"/>
      <c r="M830" s="257"/>
      <c r="N830" s="258"/>
      <c r="O830" s="258"/>
      <c r="P830" s="258"/>
      <c r="Q830" s="258"/>
      <c r="R830" s="258"/>
      <c r="S830" s="258"/>
      <c r="T830" s="259"/>
      <c r="AT830" s="254" t="s">
        <v>178</v>
      </c>
      <c r="AU830" s="254" t="s">
        <v>81</v>
      </c>
      <c r="AV830" s="253" t="s">
        <v>81</v>
      </c>
      <c r="AW830" s="253" t="s">
        <v>35</v>
      </c>
      <c r="AX830" s="253" t="s">
        <v>71</v>
      </c>
      <c r="AY830" s="254" t="s">
        <v>169</v>
      </c>
    </row>
    <row r="831" spans="2:65" s="261" customFormat="1">
      <c r="B831" s="260"/>
      <c r="D831" s="246" t="s">
        <v>178</v>
      </c>
      <c r="E831" s="262" t="s">
        <v>5</v>
      </c>
      <c r="F831" s="263" t="s">
        <v>181</v>
      </c>
      <c r="H831" s="264">
        <v>1</v>
      </c>
      <c r="L831" s="260"/>
      <c r="M831" s="265"/>
      <c r="N831" s="266"/>
      <c r="O831" s="266"/>
      <c r="P831" s="266"/>
      <c r="Q831" s="266"/>
      <c r="R831" s="266"/>
      <c r="S831" s="266"/>
      <c r="T831" s="267"/>
      <c r="AT831" s="262" t="s">
        <v>178</v>
      </c>
      <c r="AU831" s="262" t="s">
        <v>81</v>
      </c>
      <c r="AV831" s="261" t="s">
        <v>176</v>
      </c>
      <c r="AW831" s="261" t="s">
        <v>35</v>
      </c>
      <c r="AX831" s="261" t="s">
        <v>79</v>
      </c>
      <c r="AY831" s="262" t="s">
        <v>169</v>
      </c>
    </row>
    <row r="832" spans="2:65" s="145" customFormat="1" ht="25.5" customHeight="1">
      <c r="B832" s="146"/>
      <c r="C832" s="233" t="s">
        <v>1119</v>
      </c>
      <c r="D832" s="233" t="s">
        <v>171</v>
      </c>
      <c r="E832" s="234" t="s">
        <v>1120</v>
      </c>
      <c r="F832" s="235" t="s">
        <v>1121</v>
      </c>
      <c r="G832" s="236" t="s">
        <v>199</v>
      </c>
      <c r="H832" s="237">
        <v>0.25</v>
      </c>
      <c r="I832" s="87"/>
      <c r="J832" s="238">
        <f>ROUND(I832*H832,2)</f>
        <v>0</v>
      </c>
      <c r="K832" s="235" t="s">
        <v>175</v>
      </c>
      <c r="L832" s="146"/>
      <c r="M832" s="239" t="s">
        <v>5</v>
      </c>
      <c r="N832" s="240" t="s">
        <v>42</v>
      </c>
      <c r="O832" s="147"/>
      <c r="P832" s="241">
        <f>O832*H832</f>
        <v>0</v>
      </c>
      <c r="Q832" s="241">
        <v>4.1700000000000001E-3</v>
      </c>
      <c r="R832" s="241">
        <f>Q832*H832</f>
        <v>1.0425E-3</v>
      </c>
      <c r="S832" s="241">
        <v>0.28299999999999997</v>
      </c>
      <c r="T832" s="242">
        <f>S832*H832</f>
        <v>7.0749999999999993E-2</v>
      </c>
      <c r="AR832" s="133" t="s">
        <v>176</v>
      </c>
      <c r="AT832" s="133" t="s">
        <v>171</v>
      </c>
      <c r="AU832" s="133" t="s">
        <v>81</v>
      </c>
      <c r="AY832" s="133" t="s">
        <v>169</v>
      </c>
      <c r="BE832" s="243">
        <f>IF(N832="základní",J832,0)</f>
        <v>0</v>
      </c>
      <c r="BF832" s="243">
        <f>IF(N832="snížená",J832,0)</f>
        <v>0</v>
      </c>
      <c r="BG832" s="243">
        <f>IF(N832="zákl. přenesená",J832,0)</f>
        <v>0</v>
      </c>
      <c r="BH832" s="243">
        <f>IF(N832="sníž. přenesená",J832,0)</f>
        <v>0</v>
      </c>
      <c r="BI832" s="243">
        <f>IF(N832="nulová",J832,0)</f>
        <v>0</v>
      </c>
      <c r="BJ832" s="133" t="s">
        <v>79</v>
      </c>
      <c r="BK832" s="243">
        <f>ROUND(I832*H832,2)</f>
        <v>0</v>
      </c>
      <c r="BL832" s="133" t="s">
        <v>176</v>
      </c>
      <c r="BM832" s="133" t="s">
        <v>1122</v>
      </c>
    </row>
    <row r="833" spans="2:65" s="145" customFormat="1" ht="54">
      <c r="B833" s="146"/>
      <c r="D833" s="246" t="s">
        <v>207</v>
      </c>
      <c r="F833" s="268" t="s">
        <v>1110</v>
      </c>
      <c r="L833" s="146"/>
      <c r="M833" s="269"/>
      <c r="N833" s="147"/>
      <c r="O833" s="147"/>
      <c r="P833" s="147"/>
      <c r="Q833" s="147"/>
      <c r="R833" s="147"/>
      <c r="S833" s="147"/>
      <c r="T833" s="270"/>
      <c r="AT833" s="133" t="s">
        <v>207</v>
      </c>
      <c r="AU833" s="133" t="s">
        <v>81</v>
      </c>
    </row>
    <row r="834" spans="2:65" s="245" customFormat="1">
      <c r="B834" s="244"/>
      <c r="D834" s="246" t="s">
        <v>178</v>
      </c>
      <c r="E834" s="247" t="s">
        <v>5</v>
      </c>
      <c r="F834" s="248" t="s">
        <v>1117</v>
      </c>
      <c r="H834" s="247" t="s">
        <v>5</v>
      </c>
      <c r="L834" s="244"/>
      <c r="M834" s="249"/>
      <c r="N834" s="250"/>
      <c r="O834" s="250"/>
      <c r="P834" s="250"/>
      <c r="Q834" s="250"/>
      <c r="R834" s="250"/>
      <c r="S834" s="250"/>
      <c r="T834" s="251"/>
      <c r="AT834" s="247" t="s">
        <v>178</v>
      </c>
      <c r="AU834" s="247" t="s">
        <v>81</v>
      </c>
      <c r="AV834" s="245" t="s">
        <v>79</v>
      </c>
      <c r="AW834" s="245" t="s">
        <v>35</v>
      </c>
      <c r="AX834" s="245" t="s">
        <v>71</v>
      </c>
      <c r="AY834" s="247" t="s">
        <v>169</v>
      </c>
    </row>
    <row r="835" spans="2:65" s="253" customFormat="1">
      <c r="B835" s="252"/>
      <c r="D835" s="246" t="s">
        <v>178</v>
      </c>
      <c r="E835" s="254" t="s">
        <v>5</v>
      </c>
      <c r="F835" s="255" t="s">
        <v>1112</v>
      </c>
      <c r="H835" s="256">
        <v>0.25</v>
      </c>
      <c r="L835" s="252"/>
      <c r="M835" s="257"/>
      <c r="N835" s="258"/>
      <c r="O835" s="258"/>
      <c r="P835" s="258"/>
      <c r="Q835" s="258"/>
      <c r="R835" s="258"/>
      <c r="S835" s="258"/>
      <c r="T835" s="259"/>
      <c r="AT835" s="254" t="s">
        <v>178</v>
      </c>
      <c r="AU835" s="254" t="s">
        <v>81</v>
      </c>
      <c r="AV835" s="253" t="s">
        <v>81</v>
      </c>
      <c r="AW835" s="253" t="s">
        <v>35</v>
      </c>
      <c r="AX835" s="253" t="s">
        <v>71</v>
      </c>
      <c r="AY835" s="254" t="s">
        <v>169</v>
      </c>
    </row>
    <row r="836" spans="2:65" s="261" customFormat="1">
      <c r="B836" s="260"/>
      <c r="D836" s="246" t="s">
        <v>178</v>
      </c>
      <c r="E836" s="262" t="s">
        <v>5</v>
      </c>
      <c r="F836" s="263" t="s">
        <v>181</v>
      </c>
      <c r="H836" s="264">
        <v>0.25</v>
      </c>
      <c r="L836" s="260"/>
      <c r="M836" s="265"/>
      <c r="N836" s="266"/>
      <c r="O836" s="266"/>
      <c r="P836" s="266"/>
      <c r="Q836" s="266"/>
      <c r="R836" s="266"/>
      <c r="S836" s="266"/>
      <c r="T836" s="267"/>
      <c r="AT836" s="262" t="s">
        <v>178</v>
      </c>
      <c r="AU836" s="262" t="s">
        <v>81</v>
      </c>
      <c r="AV836" s="261" t="s">
        <v>176</v>
      </c>
      <c r="AW836" s="261" t="s">
        <v>35</v>
      </c>
      <c r="AX836" s="261" t="s">
        <v>79</v>
      </c>
      <c r="AY836" s="262" t="s">
        <v>169</v>
      </c>
    </row>
    <row r="837" spans="2:65" s="221" customFormat="1" ht="29.85" customHeight="1">
      <c r="B837" s="220"/>
      <c r="D837" s="222" t="s">
        <v>70</v>
      </c>
      <c r="E837" s="231" t="s">
        <v>1123</v>
      </c>
      <c r="F837" s="231" t="s">
        <v>1124</v>
      </c>
      <c r="J837" s="232">
        <f>BK837</f>
        <v>0</v>
      </c>
      <c r="L837" s="220"/>
      <c r="M837" s="225"/>
      <c r="N837" s="226"/>
      <c r="O837" s="226"/>
      <c r="P837" s="227">
        <f>SUM(P838:P846)</f>
        <v>0</v>
      </c>
      <c r="Q837" s="226"/>
      <c r="R837" s="227">
        <f>SUM(R838:R846)</f>
        <v>0</v>
      </c>
      <c r="S837" s="226"/>
      <c r="T837" s="228">
        <f>SUM(T838:T846)</f>
        <v>0</v>
      </c>
      <c r="AR837" s="222" t="s">
        <v>79</v>
      </c>
      <c r="AT837" s="229" t="s">
        <v>70</v>
      </c>
      <c r="AU837" s="229" t="s">
        <v>79</v>
      </c>
      <c r="AY837" s="222" t="s">
        <v>169</v>
      </c>
      <c r="BK837" s="230">
        <f>SUM(BK838:BK846)</f>
        <v>0</v>
      </c>
    </row>
    <row r="838" spans="2:65" s="145" customFormat="1" ht="25.5" customHeight="1">
      <c r="B838" s="146"/>
      <c r="C838" s="233" t="s">
        <v>1125</v>
      </c>
      <c r="D838" s="233" t="s">
        <v>171</v>
      </c>
      <c r="E838" s="234" t="s">
        <v>1126</v>
      </c>
      <c r="F838" s="235" t="s">
        <v>1127</v>
      </c>
      <c r="G838" s="236" t="s">
        <v>316</v>
      </c>
      <c r="H838" s="237">
        <v>57.320999999999998</v>
      </c>
      <c r="I838" s="87"/>
      <c r="J838" s="238">
        <f>ROUND(I838*H838,2)</f>
        <v>0</v>
      </c>
      <c r="K838" s="235" t="s">
        <v>175</v>
      </c>
      <c r="L838" s="146"/>
      <c r="M838" s="239" t="s">
        <v>5</v>
      </c>
      <c r="N838" s="240" t="s">
        <v>42</v>
      </c>
      <c r="O838" s="147"/>
      <c r="P838" s="241">
        <f>O838*H838</f>
        <v>0</v>
      </c>
      <c r="Q838" s="241">
        <v>0</v>
      </c>
      <c r="R838" s="241">
        <f>Q838*H838</f>
        <v>0</v>
      </c>
      <c r="S838" s="241">
        <v>0</v>
      </c>
      <c r="T838" s="242">
        <f>S838*H838</f>
        <v>0</v>
      </c>
      <c r="AR838" s="133" t="s">
        <v>176</v>
      </c>
      <c r="AT838" s="133" t="s">
        <v>171</v>
      </c>
      <c r="AU838" s="133" t="s">
        <v>81</v>
      </c>
      <c r="AY838" s="133" t="s">
        <v>169</v>
      </c>
      <c r="BE838" s="243">
        <f>IF(N838="základní",J838,0)</f>
        <v>0</v>
      </c>
      <c r="BF838" s="243">
        <f>IF(N838="snížená",J838,0)</f>
        <v>0</v>
      </c>
      <c r="BG838" s="243">
        <f>IF(N838="zákl. přenesená",J838,0)</f>
        <v>0</v>
      </c>
      <c r="BH838" s="243">
        <f>IF(N838="sníž. přenesená",J838,0)</f>
        <v>0</v>
      </c>
      <c r="BI838" s="243">
        <f>IF(N838="nulová",J838,0)</f>
        <v>0</v>
      </c>
      <c r="BJ838" s="133" t="s">
        <v>79</v>
      </c>
      <c r="BK838" s="243">
        <f>ROUND(I838*H838,2)</f>
        <v>0</v>
      </c>
      <c r="BL838" s="133" t="s">
        <v>176</v>
      </c>
      <c r="BM838" s="133" t="s">
        <v>1128</v>
      </c>
    </row>
    <row r="839" spans="2:65" s="145" customFormat="1" ht="121.5">
      <c r="B839" s="146"/>
      <c r="D839" s="246" t="s">
        <v>207</v>
      </c>
      <c r="F839" s="268" t="s">
        <v>1129</v>
      </c>
      <c r="L839" s="146"/>
      <c r="M839" s="269"/>
      <c r="N839" s="147"/>
      <c r="O839" s="147"/>
      <c r="P839" s="147"/>
      <c r="Q839" s="147"/>
      <c r="R839" s="147"/>
      <c r="S839" s="147"/>
      <c r="T839" s="270"/>
      <c r="AT839" s="133" t="s">
        <v>207</v>
      </c>
      <c r="AU839" s="133" t="s">
        <v>81</v>
      </c>
    </row>
    <row r="840" spans="2:65" s="145" customFormat="1" ht="25.5" customHeight="1">
      <c r="B840" s="146"/>
      <c r="C840" s="233" t="s">
        <v>1130</v>
      </c>
      <c r="D840" s="233" t="s">
        <v>171</v>
      </c>
      <c r="E840" s="234" t="s">
        <v>1131</v>
      </c>
      <c r="F840" s="235" t="s">
        <v>1132</v>
      </c>
      <c r="G840" s="236" t="s">
        <v>316</v>
      </c>
      <c r="H840" s="237">
        <v>1146.42</v>
      </c>
      <c r="I840" s="87"/>
      <c r="J840" s="238">
        <f>ROUND(I840*H840,2)</f>
        <v>0</v>
      </c>
      <c r="K840" s="235" t="s">
        <v>175</v>
      </c>
      <c r="L840" s="146"/>
      <c r="M840" s="239" t="s">
        <v>5</v>
      </c>
      <c r="N840" s="240" t="s">
        <v>42</v>
      </c>
      <c r="O840" s="147"/>
      <c r="P840" s="241">
        <f>O840*H840</f>
        <v>0</v>
      </c>
      <c r="Q840" s="241">
        <v>0</v>
      </c>
      <c r="R840" s="241">
        <f>Q840*H840</f>
        <v>0</v>
      </c>
      <c r="S840" s="241">
        <v>0</v>
      </c>
      <c r="T840" s="242">
        <f>S840*H840</f>
        <v>0</v>
      </c>
      <c r="AR840" s="133" t="s">
        <v>176</v>
      </c>
      <c r="AT840" s="133" t="s">
        <v>171</v>
      </c>
      <c r="AU840" s="133" t="s">
        <v>81</v>
      </c>
      <c r="AY840" s="133" t="s">
        <v>169</v>
      </c>
      <c r="BE840" s="243">
        <f>IF(N840="základní",J840,0)</f>
        <v>0</v>
      </c>
      <c r="BF840" s="243">
        <f>IF(N840="snížená",J840,0)</f>
        <v>0</v>
      </c>
      <c r="BG840" s="243">
        <f>IF(N840="zákl. přenesená",J840,0)</f>
        <v>0</v>
      </c>
      <c r="BH840" s="243">
        <f>IF(N840="sníž. přenesená",J840,0)</f>
        <v>0</v>
      </c>
      <c r="BI840" s="243">
        <f>IF(N840="nulová",J840,0)</f>
        <v>0</v>
      </c>
      <c r="BJ840" s="133" t="s">
        <v>79</v>
      </c>
      <c r="BK840" s="243">
        <f>ROUND(I840*H840,2)</f>
        <v>0</v>
      </c>
      <c r="BL840" s="133" t="s">
        <v>176</v>
      </c>
      <c r="BM840" s="133" t="s">
        <v>1133</v>
      </c>
    </row>
    <row r="841" spans="2:65" s="145" customFormat="1" ht="81">
      <c r="B841" s="146"/>
      <c r="D841" s="246" t="s">
        <v>207</v>
      </c>
      <c r="F841" s="268" t="s">
        <v>1134</v>
      </c>
      <c r="L841" s="146"/>
      <c r="M841" s="269"/>
      <c r="N841" s="147"/>
      <c r="O841" s="147"/>
      <c r="P841" s="147"/>
      <c r="Q841" s="147"/>
      <c r="R841" s="147"/>
      <c r="S841" s="147"/>
      <c r="T841" s="270"/>
      <c r="AT841" s="133" t="s">
        <v>207</v>
      </c>
      <c r="AU841" s="133" t="s">
        <v>81</v>
      </c>
    </row>
    <row r="842" spans="2:65" s="253" customFormat="1">
      <c r="B842" s="252"/>
      <c r="D842" s="246" t="s">
        <v>178</v>
      </c>
      <c r="F842" s="255" t="s">
        <v>1135</v>
      </c>
      <c r="H842" s="256">
        <v>1146.42</v>
      </c>
      <c r="L842" s="252"/>
      <c r="M842" s="257"/>
      <c r="N842" s="258"/>
      <c r="O842" s="258"/>
      <c r="P842" s="258"/>
      <c r="Q842" s="258"/>
      <c r="R842" s="258"/>
      <c r="S842" s="258"/>
      <c r="T842" s="259"/>
      <c r="AT842" s="254" t="s">
        <v>178</v>
      </c>
      <c r="AU842" s="254" t="s">
        <v>81</v>
      </c>
      <c r="AV842" s="253" t="s">
        <v>81</v>
      </c>
      <c r="AW842" s="253" t="s">
        <v>6</v>
      </c>
      <c r="AX842" s="253" t="s">
        <v>79</v>
      </c>
      <c r="AY842" s="254" t="s">
        <v>169</v>
      </c>
    </row>
    <row r="843" spans="2:65" s="145" customFormat="1" ht="25.5" customHeight="1">
      <c r="B843" s="146"/>
      <c r="C843" s="233" t="s">
        <v>1136</v>
      </c>
      <c r="D843" s="233" t="s">
        <v>171</v>
      </c>
      <c r="E843" s="234" t="s">
        <v>1137</v>
      </c>
      <c r="F843" s="235" t="s">
        <v>1138</v>
      </c>
      <c r="G843" s="236" t="s">
        <v>316</v>
      </c>
      <c r="H843" s="237">
        <v>57.320999999999998</v>
      </c>
      <c r="I843" s="87"/>
      <c r="J843" s="238">
        <f>ROUND(I843*H843,2)</f>
        <v>0</v>
      </c>
      <c r="K843" s="235" t="s">
        <v>175</v>
      </c>
      <c r="L843" s="146"/>
      <c r="M843" s="239" t="s">
        <v>5</v>
      </c>
      <c r="N843" s="240" t="s">
        <v>42</v>
      </c>
      <c r="O843" s="147"/>
      <c r="P843" s="241">
        <f>O843*H843</f>
        <v>0</v>
      </c>
      <c r="Q843" s="241">
        <v>0</v>
      </c>
      <c r="R843" s="241">
        <f>Q843*H843</f>
        <v>0</v>
      </c>
      <c r="S843" s="241">
        <v>0</v>
      </c>
      <c r="T843" s="242">
        <f>S843*H843</f>
        <v>0</v>
      </c>
      <c r="AR843" s="133" t="s">
        <v>176</v>
      </c>
      <c r="AT843" s="133" t="s">
        <v>171</v>
      </c>
      <c r="AU843" s="133" t="s">
        <v>81</v>
      </c>
      <c r="AY843" s="133" t="s">
        <v>169</v>
      </c>
      <c r="BE843" s="243">
        <f>IF(N843="základní",J843,0)</f>
        <v>0</v>
      </c>
      <c r="BF843" s="243">
        <f>IF(N843="snížená",J843,0)</f>
        <v>0</v>
      </c>
      <c r="BG843" s="243">
        <f>IF(N843="zákl. přenesená",J843,0)</f>
        <v>0</v>
      </c>
      <c r="BH843" s="243">
        <f>IF(N843="sníž. přenesená",J843,0)</f>
        <v>0</v>
      </c>
      <c r="BI843" s="243">
        <f>IF(N843="nulová",J843,0)</f>
        <v>0</v>
      </c>
      <c r="BJ843" s="133" t="s">
        <v>79</v>
      </c>
      <c r="BK843" s="243">
        <f>ROUND(I843*H843,2)</f>
        <v>0</v>
      </c>
      <c r="BL843" s="133" t="s">
        <v>176</v>
      </c>
      <c r="BM843" s="133" t="s">
        <v>1139</v>
      </c>
    </row>
    <row r="844" spans="2:65" s="145" customFormat="1" ht="81">
      <c r="B844" s="146"/>
      <c r="D844" s="246" t="s">
        <v>207</v>
      </c>
      <c r="F844" s="268" t="s">
        <v>1140</v>
      </c>
      <c r="L844" s="146"/>
      <c r="M844" s="269"/>
      <c r="N844" s="147"/>
      <c r="O844" s="147"/>
      <c r="P844" s="147"/>
      <c r="Q844" s="147"/>
      <c r="R844" s="147"/>
      <c r="S844" s="147"/>
      <c r="T844" s="270"/>
      <c r="AT844" s="133" t="s">
        <v>207</v>
      </c>
      <c r="AU844" s="133" t="s">
        <v>81</v>
      </c>
    </row>
    <row r="845" spans="2:65" s="145" customFormat="1" ht="38.25" customHeight="1">
      <c r="B845" s="146"/>
      <c r="C845" s="233" t="s">
        <v>1141</v>
      </c>
      <c r="D845" s="233" t="s">
        <v>171</v>
      </c>
      <c r="E845" s="234" t="s">
        <v>1142</v>
      </c>
      <c r="F845" s="235" t="s">
        <v>1143</v>
      </c>
      <c r="G845" s="236" t="s">
        <v>316</v>
      </c>
      <c r="H845" s="237">
        <v>57.320999999999998</v>
      </c>
      <c r="I845" s="87"/>
      <c r="J845" s="238">
        <f>ROUND(I845*H845,2)</f>
        <v>0</v>
      </c>
      <c r="K845" s="235" t="s">
        <v>175</v>
      </c>
      <c r="L845" s="146"/>
      <c r="M845" s="239" t="s">
        <v>5</v>
      </c>
      <c r="N845" s="240" t="s">
        <v>42</v>
      </c>
      <c r="O845" s="147"/>
      <c r="P845" s="241">
        <f>O845*H845</f>
        <v>0</v>
      </c>
      <c r="Q845" s="241">
        <v>0</v>
      </c>
      <c r="R845" s="241">
        <f>Q845*H845</f>
        <v>0</v>
      </c>
      <c r="S845" s="241">
        <v>0</v>
      </c>
      <c r="T845" s="242">
        <f>S845*H845</f>
        <v>0</v>
      </c>
      <c r="AR845" s="133" t="s">
        <v>176</v>
      </c>
      <c r="AT845" s="133" t="s">
        <v>171</v>
      </c>
      <c r="AU845" s="133" t="s">
        <v>81</v>
      </c>
      <c r="AY845" s="133" t="s">
        <v>169</v>
      </c>
      <c r="BE845" s="243">
        <f>IF(N845="základní",J845,0)</f>
        <v>0</v>
      </c>
      <c r="BF845" s="243">
        <f>IF(N845="snížená",J845,0)</f>
        <v>0</v>
      </c>
      <c r="BG845" s="243">
        <f>IF(N845="zákl. přenesená",J845,0)</f>
        <v>0</v>
      </c>
      <c r="BH845" s="243">
        <f>IF(N845="sníž. přenesená",J845,0)</f>
        <v>0</v>
      </c>
      <c r="BI845" s="243">
        <f>IF(N845="nulová",J845,0)</f>
        <v>0</v>
      </c>
      <c r="BJ845" s="133" t="s">
        <v>79</v>
      </c>
      <c r="BK845" s="243">
        <f>ROUND(I845*H845,2)</f>
        <v>0</v>
      </c>
      <c r="BL845" s="133" t="s">
        <v>176</v>
      </c>
      <c r="BM845" s="133" t="s">
        <v>1144</v>
      </c>
    </row>
    <row r="846" spans="2:65" s="145" customFormat="1" ht="81">
      <c r="B846" s="146"/>
      <c r="D846" s="246" t="s">
        <v>207</v>
      </c>
      <c r="F846" s="268" t="s">
        <v>1145</v>
      </c>
      <c r="L846" s="146"/>
      <c r="M846" s="269"/>
      <c r="N846" s="147"/>
      <c r="O846" s="147"/>
      <c r="P846" s="147"/>
      <c r="Q846" s="147"/>
      <c r="R846" s="147"/>
      <c r="S846" s="147"/>
      <c r="T846" s="270"/>
      <c r="AT846" s="133" t="s">
        <v>207</v>
      </c>
      <c r="AU846" s="133" t="s">
        <v>81</v>
      </c>
    </row>
    <row r="847" spans="2:65" s="221" customFormat="1" ht="29.85" customHeight="1">
      <c r="B847" s="220"/>
      <c r="D847" s="222" t="s">
        <v>70</v>
      </c>
      <c r="E847" s="231" t="s">
        <v>1146</v>
      </c>
      <c r="F847" s="231" t="s">
        <v>1147</v>
      </c>
      <c r="J847" s="232">
        <f>BK847</f>
        <v>0</v>
      </c>
      <c r="L847" s="220"/>
      <c r="M847" s="225"/>
      <c r="N847" s="226"/>
      <c r="O847" s="226"/>
      <c r="P847" s="227">
        <f>SUM(P848:P849)</f>
        <v>0</v>
      </c>
      <c r="Q847" s="226"/>
      <c r="R847" s="227">
        <f>SUM(R848:R849)</f>
        <v>0</v>
      </c>
      <c r="S847" s="226"/>
      <c r="T847" s="228">
        <f>SUM(T848:T849)</f>
        <v>0</v>
      </c>
      <c r="AR847" s="222" t="s">
        <v>79</v>
      </c>
      <c r="AT847" s="229" t="s">
        <v>70</v>
      </c>
      <c r="AU847" s="229" t="s">
        <v>79</v>
      </c>
      <c r="AY847" s="222" t="s">
        <v>169</v>
      </c>
      <c r="BK847" s="230">
        <f>SUM(BK848:BK849)</f>
        <v>0</v>
      </c>
    </row>
    <row r="848" spans="2:65" s="145" customFormat="1" ht="38.25" customHeight="1">
      <c r="B848" s="146"/>
      <c r="C848" s="233" t="s">
        <v>1148</v>
      </c>
      <c r="D848" s="233" t="s">
        <v>171</v>
      </c>
      <c r="E848" s="234" t="s">
        <v>1149</v>
      </c>
      <c r="F848" s="235" t="s">
        <v>1150</v>
      </c>
      <c r="G848" s="236" t="s">
        <v>316</v>
      </c>
      <c r="H848" s="237">
        <v>2413.415</v>
      </c>
      <c r="I848" s="87"/>
      <c r="J848" s="238">
        <f>ROUND(I848*H848,2)</f>
        <v>0</v>
      </c>
      <c r="K848" s="235" t="s">
        <v>175</v>
      </c>
      <c r="L848" s="146"/>
      <c r="M848" s="239" t="s">
        <v>5</v>
      </c>
      <c r="N848" s="240" t="s">
        <v>42</v>
      </c>
      <c r="O848" s="147"/>
      <c r="P848" s="241">
        <f>O848*H848</f>
        <v>0</v>
      </c>
      <c r="Q848" s="241">
        <v>0</v>
      </c>
      <c r="R848" s="241">
        <f>Q848*H848</f>
        <v>0</v>
      </c>
      <c r="S848" s="241">
        <v>0</v>
      </c>
      <c r="T848" s="242">
        <f>S848*H848</f>
        <v>0</v>
      </c>
      <c r="AR848" s="133" t="s">
        <v>176</v>
      </c>
      <c r="AT848" s="133" t="s">
        <v>171</v>
      </c>
      <c r="AU848" s="133" t="s">
        <v>81</v>
      </c>
      <c r="AY848" s="133" t="s">
        <v>169</v>
      </c>
      <c r="BE848" s="243">
        <f>IF(N848="základní",J848,0)</f>
        <v>0</v>
      </c>
      <c r="BF848" s="243">
        <f>IF(N848="snížená",J848,0)</f>
        <v>0</v>
      </c>
      <c r="BG848" s="243">
        <f>IF(N848="zákl. přenesená",J848,0)</f>
        <v>0</v>
      </c>
      <c r="BH848" s="243">
        <f>IF(N848="sníž. přenesená",J848,0)</f>
        <v>0</v>
      </c>
      <c r="BI848" s="243">
        <f>IF(N848="nulová",J848,0)</f>
        <v>0</v>
      </c>
      <c r="BJ848" s="133" t="s">
        <v>79</v>
      </c>
      <c r="BK848" s="243">
        <f>ROUND(I848*H848,2)</f>
        <v>0</v>
      </c>
      <c r="BL848" s="133" t="s">
        <v>176</v>
      </c>
      <c r="BM848" s="133" t="s">
        <v>1151</v>
      </c>
    </row>
    <row r="849" spans="2:65" s="145" customFormat="1" ht="81">
      <c r="B849" s="146"/>
      <c r="D849" s="246" t="s">
        <v>207</v>
      </c>
      <c r="F849" s="268" t="s">
        <v>1152</v>
      </c>
      <c r="L849" s="146"/>
      <c r="M849" s="269"/>
      <c r="N849" s="147"/>
      <c r="O849" s="147"/>
      <c r="P849" s="147"/>
      <c r="Q849" s="147"/>
      <c r="R849" s="147"/>
      <c r="S849" s="147"/>
      <c r="T849" s="270"/>
      <c r="AT849" s="133" t="s">
        <v>207</v>
      </c>
      <c r="AU849" s="133" t="s">
        <v>81</v>
      </c>
    </row>
    <row r="850" spans="2:65" s="221" customFormat="1" ht="37.35" customHeight="1">
      <c r="B850" s="220"/>
      <c r="D850" s="222" t="s">
        <v>70</v>
      </c>
      <c r="E850" s="223" t="s">
        <v>1153</v>
      </c>
      <c r="F850" s="223" t="s">
        <v>1154</v>
      </c>
      <c r="J850" s="224">
        <f>BK850</f>
        <v>0</v>
      </c>
      <c r="L850" s="220"/>
      <c r="M850" s="225"/>
      <c r="N850" s="226"/>
      <c r="O850" s="226"/>
      <c r="P850" s="227">
        <f>P851+P897+P924+P965+P967+P1102+P1112+P1165+P1206+P1234+P1288+P1301+P1312</f>
        <v>0</v>
      </c>
      <c r="Q850" s="226"/>
      <c r="R850" s="227">
        <f>R851+R897+R924+R965+R967+R1102+R1112+R1165+R1206+R1234+R1288+R1301+R1312</f>
        <v>61.02310064000001</v>
      </c>
      <c r="S850" s="226"/>
      <c r="T850" s="228">
        <f>T851+T897+T924+T965+T967+T1102+T1112+T1165+T1206+T1234+T1288+T1301+T1312</f>
        <v>1.4713500000000002</v>
      </c>
      <c r="AR850" s="222" t="s">
        <v>81</v>
      </c>
      <c r="AT850" s="229" t="s">
        <v>70</v>
      </c>
      <c r="AU850" s="229" t="s">
        <v>71</v>
      </c>
      <c r="AY850" s="222" t="s">
        <v>169</v>
      </c>
      <c r="BK850" s="230">
        <f>BK851+BK897+BK924+BK965+BK967+BK1102+BK1112+BK1165+BK1206+BK1234+BK1288+BK1301+BK1312</f>
        <v>0</v>
      </c>
    </row>
    <row r="851" spans="2:65" s="221" customFormat="1" ht="19.899999999999999" customHeight="1">
      <c r="B851" s="220"/>
      <c r="D851" s="222" t="s">
        <v>70</v>
      </c>
      <c r="E851" s="231" t="s">
        <v>1155</v>
      </c>
      <c r="F851" s="231" t="s">
        <v>1156</v>
      </c>
      <c r="J851" s="232">
        <f>BK851</f>
        <v>0</v>
      </c>
      <c r="L851" s="220"/>
      <c r="M851" s="225"/>
      <c r="N851" s="226"/>
      <c r="O851" s="226"/>
      <c r="P851" s="227">
        <f>SUM(P852:P896)</f>
        <v>0</v>
      </c>
      <c r="Q851" s="226"/>
      <c r="R851" s="227">
        <f>SUM(R852:R896)</f>
        <v>8.1697078400000009</v>
      </c>
      <c r="S851" s="226"/>
      <c r="T851" s="228">
        <f>SUM(T852:T896)</f>
        <v>0</v>
      </c>
      <c r="AR851" s="222" t="s">
        <v>81</v>
      </c>
      <c r="AT851" s="229" t="s">
        <v>70</v>
      </c>
      <c r="AU851" s="229" t="s">
        <v>79</v>
      </c>
      <c r="AY851" s="222" t="s">
        <v>169</v>
      </c>
      <c r="BK851" s="230">
        <f>SUM(BK852:BK896)</f>
        <v>0</v>
      </c>
    </row>
    <row r="852" spans="2:65" s="145" customFormat="1" ht="25.5" customHeight="1">
      <c r="B852" s="146"/>
      <c r="C852" s="233" t="s">
        <v>1157</v>
      </c>
      <c r="D852" s="233" t="s">
        <v>171</v>
      </c>
      <c r="E852" s="234" t="s">
        <v>1158</v>
      </c>
      <c r="F852" s="235" t="s">
        <v>1159</v>
      </c>
      <c r="G852" s="236" t="s">
        <v>188</v>
      </c>
      <c r="H852" s="237">
        <v>482.13499999999999</v>
      </c>
      <c r="I852" s="87"/>
      <c r="J852" s="238">
        <f>ROUND(I852*H852,2)</f>
        <v>0</v>
      </c>
      <c r="K852" s="235" t="s">
        <v>175</v>
      </c>
      <c r="L852" s="146"/>
      <c r="M852" s="239" t="s">
        <v>5</v>
      </c>
      <c r="N852" s="240" t="s">
        <v>42</v>
      </c>
      <c r="O852" s="147"/>
      <c r="P852" s="241">
        <f>O852*H852</f>
        <v>0</v>
      </c>
      <c r="Q852" s="241">
        <v>0</v>
      </c>
      <c r="R852" s="241">
        <f>Q852*H852</f>
        <v>0</v>
      </c>
      <c r="S852" s="241">
        <v>0</v>
      </c>
      <c r="T852" s="242">
        <f>S852*H852</f>
        <v>0</v>
      </c>
      <c r="AR852" s="133" t="s">
        <v>266</v>
      </c>
      <c r="AT852" s="133" t="s">
        <v>171</v>
      </c>
      <c r="AU852" s="133" t="s">
        <v>81</v>
      </c>
      <c r="AY852" s="133" t="s">
        <v>169</v>
      </c>
      <c r="BE852" s="243">
        <f>IF(N852="základní",J852,0)</f>
        <v>0</v>
      </c>
      <c r="BF852" s="243">
        <f>IF(N852="snížená",J852,0)</f>
        <v>0</v>
      </c>
      <c r="BG852" s="243">
        <f>IF(N852="zákl. přenesená",J852,0)</f>
        <v>0</v>
      </c>
      <c r="BH852" s="243">
        <f>IF(N852="sníž. přenesená",J852,0)</f>
        <v>0</v>
      </c>
      <c r="BI852" s="243">
        <f>IF(N852="nulová",J852,0)</f>
        <v>0</v>
      </c>
      <c r="BJ852" s="133" t="s">
        <v>79</v>
      </c>
      <c r="BK852" s="243">
        <f>ROUND(I852*H852,2)</f>
        <v>0</v>
      </c>
      <c r="BL852" s="133" t="s">
        <v>266</v>
      </c>
      <c r="BM852" s="133" t="s">
        <v>1160</v>
      </c>
    </row>
    <row r="853" spans="2:65" s="145" customFormat="1" ht="40.5">
      <c r="B853" s="146"/>
      <c r="D853" s="246" t="s">
        <v>207</v>
      </c>
      <c r="F853" s="268" t="s">
        <v>1161</v>
      </c>
      <c r="L853" s="146"/>
      <c r="M853" s="269"/>
      <c r="N853" s="147"/>
      <c r="O853" s="147"/>
      <c r="P853" s="147"/>
      <c r="Q853" s="147"/>
      <c r="R853" s="147"/>
      <c r="S853" s="147"/>
      <c r="T853" s="270"/>
      <c r="AT853" s="133" t="s">
        <v>207</v>
      </c>
      <c r="AU853" s="133" t="s">
        <v>81</v>
      </c>
    </row>
    <row r="854" spans="2:65" s="253" customFormat="1">
      <c r="B854" s="252"/>
      <c r="D854" s="246" t="s">
        <v>178</v>
      </c>
      <c r="E854" s="254" t="s">
        <v>5</v>
      </c>
      <c r="F854" s="255" t="s">
        <v>331</v>
      </c>
      <c r="H854" s="256">
        <v>103.001</v>
      </c>
      <c r="L854" s="252"/>
      <c r="M854" s="257"/>
      <c r="N854" s="258"/>
      <c r="O854" s="258"/>
      <c r="P854" s="258"/>
      <c r="Q854" s="258"/>
      <c r="R854" s="258"/>
      <c r="S854" s="258"/>
      <c r="T854" s="259"/>
      <c r="AT854" s="254" t="s">
        <v>178</v>
      </c>
      <c r="AU854" s="254" t="s">
        <v>81</v>
      </c>
      <c r="AV854" s="253" t="s">
        <v>81</v>
      </c>
      <c r="AW854" s="253" t="s">
        <v>35</v>
      </c>
      <c r="AX854" s="253" t="s">
        <v>71</v>
      </c>
      <c r="AY854" s="254" t="s">
        <v>169</v>
      </c>
    </row>
    <row r="855" spans="2:65" s="253" customFormat="1">
      <c r="B855" s="252"/>
      <c r="D855" s="246" t="s">
        <v>178</v>
      </c>
      <c r="E855" s="254" t="s">
        <v>5</v>
      </c>
      <c r="F855" s="255" t="s">
        <v>332</v>
      </c>
      <c r="H855" s="256">
        <v>17.995999999999999</v>
      </c>
      <c r="L855" s="252"/>
      <c r="M855" s="257"/>
      <c r="N855" s="258"/>
      <c r="O855" s="258"/>
      <c r="P855" s="258"/>
      <c r="Q855" s="258"/>
      <c r="R855" s="258"/>
      <c r="S855" s="258"/>
      <c r="T855" s="259"/>
      <c r="AT855" s="254" t="s">
        <v>178</v>
      </c>
      <c r="AU855" s="254" t="s">
        <v>81</v>
      </c>
      <c r="AV855" s="253" t="s">
        <v>81</v>
      </c>
      <c r="AW855" s="253" t="s">
        <v>35</v>
      </c>
      <c r="AX855" s="253" t="s">
        <v>71</v>
      </c>
      <c r="AY855" s="254" t="s">
        <v>169</v>
      </c>
    </row>
    <row r="856" spans="2:65" s="253" customFormat="1">
      <c r="B856" s="252"/>
      <c r="D856" s="246" t="s">
        <v>178</v>
      </c>
      <c r="E856" s="254" t="s">
        <v>5</v>
      </c>
      <c r="F856" s="255" t="s">
        <v>333</v>
      </c>
      <c r="H856" s="256">
        <v>340.61399999999998</v>
      </c>
      <c r="L856" s="252"/>
      <c r="M856" s="257"/>
      <c r="N856" s="258"/>
      <c r="O856" s="258"/>
      <c r="P856" s="258"/>
      <c r="Q856" s="258"/>
      <c r="R856" s="258"/>
      <c r="S856" s="258"/>
      <c r="T856" s="259"/>
      <c r="AT856" s="254" t="s">
        <v>178</v>
      </c>
      <c r="AU856" s="254" t="s">
        <v>81</v>
      </c>
      <c r="AV856" s="253" t="s">
        <v>81</v>
      </c>
      <c r="AW856" s="253" t="s">
        <v>35</v>
      </c>
      <c r="AX856" s="253" t="s">
        <v>71</v>
      </c>
      <c r="AY856" s="254" t="s">
        <v>169</v>
      </c>
    </row>
    <row r="857" spans="2:65" s="253" customFormat="1">
      <c r="B857" s="252"/>
      <c r="D857" s="246" t="s">
        <v>178</v>
      </c>
      <c r="E857" s="254" t="s">
        <v>5</v>
      </c>
      <c r="F857" s="255" t="s">
        <v>334</v>
      </c>
      <c r="H857" s="256">
        <v>20.524000000000001</v>
      </c>
      <c r="L857" s="252"/>
      <c r="M857" s="257"/>
      <c r="N857" s="258"/>
      <c r="O857" s="258"/>
      <c r="P857" s="258"/>
      <c r="Q857" s="258"/>
      <c r="R857" s="258"/>
      <c r="S857" s="258"/>
      <c r="T857" s="259"/>
      <c r="AT857" s="254" t="s">
        <v>178</v>
      </c>
      <c r="AU857" s="254" t="s">
        <v>81</v>
      </c>
      <c r="AV857" s="253" t="s">
        <v>81</v>
      </c>
      <c r="AW857" s="253" t="s">
        <v>35</v>
      </c>
      <c r="AX857" s="253" t="s">
        <v>71</v>
      </c>
      <c r="AY857" s="254" t="s">
        <v>169</v>
      </c>
    </row>
    <row r="858" spans="2:65" s="261" customFormat="1">
      <c r="B858" s="260"/>
      <c r="D858" s="246" t="s">
        <v>178</v>
      </c>
      <c r="E858" s="262" t="s">
        <v>5</v>
      </c>
      <c r="F858" s="263" t="s">
        <v>181</v>
      </c>
      <c r="H858" s="264">
        <v>482.13499999999999</v>
      </c>
      <c r="L858" s="260"/>
      <c r="M858" s="265"/>
      <c r="N858" s="266"/>
      <c r="O858" s="266"/>
      <c r="P858" s="266"/>
      <c r="Q858" s="266"/>
      <c r="R858" s="266"/>
      <c r="S858" s="266"/>
      <c r="T858" s="267"/>
      <c r="AT858" s="262" t="s">
        <v>178</v>
      </c>
      <c r="AU858" s="262" t="s">
        <v>81</v>
      </c>
      <c r="AV858" s="261" t="s">
        <v>176</v>
      </c>
      <c r="AW858" s="261" t="s">
        <v>35</v>
      </c>
      <c r="AX858" s="261" t="s">
        <v>79</v>
      </c>
      <c r="AY858" s="262" t="s">
        <v>169</v>
      </c>
    </row>
    <row r="859" spans="2:65" s="145" customFormat="1" ht="16.5" customHeight="1">
      <c r="B859" s="146"/>
      <c r="C859" s="271" t="s">
        <v>1162</v>
      </c>
      <c r="D859" s="271" t="s">
        <v>404</v>
      </c>
      <c r="E859" s="272" t="s">
        <v>1163</v>
      </c>
      <c r="F859" s="273" t="s">
        <v>1164</v>
      </c>
      <c r="G859" s="274" t="s">
        <v>316</v>
      </c>
      <c r="H859" s="275">
        <v>0.14499999999999999</v>
      </c>
      <c r="I859" s="88"/>
      <c r="J859" s="276">
        <f>ROUND(I859*H859,2)</f>
        <v>0</v>
      </c>
      <c r="K859" s="273" t="s">
        <v>175</v>
      </c>
      <c r="L859" s="277"/>
      <c r="M859" s="278" t="s">
        <v>5</v>
      </c>
      <c r="N859" s="279" t="s">
        <v>42</v>
      </c>
      <c r="O859" s="147"/>
      <c r="P859" s="241">
        <f>O859*H859</f>
        <v>0</v>
      </c>
      <c r="Q859" s="241">
        <v>1</v>
      </c>
      <c r="R859" s="241">
        <f>Q859*H859</f>
        <v>0.14499999999999999</v>
      </c>
      <c r="S859" s="241">
        <v>0</v>
      </c>
      <c r="T859" s="242">
        <f>S859*H859</f>
        <v>0</v>
      </c>
      <c r="AR859" s="133" t="s">
        <v>409</v>
      </c>
      <c r="AT859" s="133" t="s">
        <v>404</v>
      </c>
      <c r="AU859" s="133" t="s">
        <v>81</v>
      </c>
      <c r="AY859" s="133" t="s">
        <v>169</v>
      </c>
      <c r="BE859" s="243">
        <f>IF(N859="základní",J859,0)</f>
        <v>0</v>
      </c>
      <c r="BF859" s="243">
        <f>IF(N859="snížená",J859,0)</f>
        <v>0</v>
      </c>
      <c r="BG859" s="243">
        <f>IF(N859="zákl. přenesená",J859,0)</f>
        <v>0</v>
      </c>
      <c r="BH859" s="243">
        <f>IF(N859="sníž. přenesená",J859,0)</f>
        <v>0</v>
      </c>
      <c r="BI859" s="243">
        <f>IF(N859="nulová",J859,0)</f>
        <v>0</v>
      </c>
      <c r="BJ859" s="133" t="s">
        <v>79</v>
      </c>
      <c r="BK859" s="243">
        <f>ROUND(I859*H859,2)</f>
        <v>0</v>
      </c>
      <c r="BL859" s="133" t="s">
        <v>266</v>
      </c>
      <c r="BM859" s="133" t="s">
        <v>1165</v>
      </c>
    </row>
    <row r="860" spans="2:65" s="253" customFormat="1">
      <c r="B860" s="252"/>
      <c r="D860" s="246" t="s">
        <v>178</v>
      </c>
      <c r="F860" s="255" t="s">
        <v>1166</v>
      </c>
      <c r="H860" s="256">
        <v>0.14499999999999999</v>
      </c>
      <c r="L860" s="252"/>
      <c r="M860" s="257"/>
      <c r="N860" s="258"/>
      <c r="O860" s="258"/>
      <c r="P860" s="258"/>
      <c r="Q860" s="258"/>
      <c r="R860" s="258"/>
      <c r="S860" s="258"/>
      <c r="T860" s="259"/>
      <c r="AT860" s="254" t="s">
        <v>178</v>
      </c>
      <c r="AU860" s="254" t="s">
        <v>81</v>
      </c>
      <c r="AV860" s="253" t="s">
        <v>81</v>
      </c>
      <c r="AW860" s="253" t="s">
        <v>6</v>
      </c>
      <c r="AX860" s="253" t="s">
        <v>79</v>
      </c>
      <c r="AY860" s="254" t="s">
        <v>169</v>
      </c>
    </row>
    <row r="861" spans="2:65" s="145" customFormat="1" ht="25.5" customHeight="1">
      <c r="B861" s="146"/>
      <c r="C861" s="233" t="s">
        <v>1167</v>
      </c>
      <c r="D861" s="233" t="s">
        <v>171</v>
      </c>
      <c r="E861" s="234" t="s">
        <v>1168</v>
      </c>
      <c r="F861" s="235" t="s">
        <v>1169</v>
      </c>
      <c r="G861" s="236" t="s">
        <v>188</v>
      </c>
      <c r="H861" s="237">
        <v>208.63900000000001</v>
      </c>
      <c r="I861" s="87"/>
      <c r="J861" s="238">
        <f>ROUND(I861*H861,2)</f>
        <v>0</v>
      </c>
      <c r="K861" s="235" t="s">
        <v>175</v>
      </c>
      <c r="L861" s="146"/>
      <c r="M861" s="239" t="s">
        <v>5</v>
      </c>
      <c r="N861" s="240" t="s">
        <v>42</v>
      </c>
      <c r="O861" s="147"/>
      <c r="P861" s="241">
        <f>O861*H861</f>
        <v>0</v>
      </c>
      <c r="Q861" s="241">
        <v>0</v>
      </c>
      <c r="R861" s="241">
        <f>Q861*H861</f>
        <v>0</v>
      </c>
      <c r="S861" s="241">
        <v>0</v>
      </c>
      <c r="T861" s="242">
        <f>S861*H861</f>
        <v>0</v>
      </c>
      <c r="AR861" s="133" t="s">
        <v>266</v>
      </c>
      <c r="AT861" s="133" t="s">
        <v>171</v>
      </c>
      <c r="AU861" s="133" t="s">
        <v>81</v>
      </c>
      <c r="AY861" s="133" t="s">
        <v>169</v>
      </c>
      <c r="BE861" s="243">
        <f>IF(N861="základní",J861,0)</f>
        <v>0</v>
      </c>
      <c r="BF861" s="243">
        <f>IF(N861="snížená",J861,0)</f>
        <v>0</v>
      </c>
      <c r="BG861" s="243">
        <f>IF(N861="zákl. přenesená",J861,0)</f>
        <v>0</v>
      </c>
      <c r="BH861" s="243">
        <f>IF(N861="sníž. přenesená",J861,0)</f>
        <v>0</v>
      </c>
      <c r="BI861" s="243">
        <f>IF(N861="nulová",J861,0)</f>
        <v>0</v>
      </c>
      <c r="BJ861" s="133" t="s">
        <v>79</v>
      </c>
      <c r="BK861" s="243">
        <f>ROUND(I861*H861,2)</f>
        <v>0</v>
      </c>
      <c r="BL861" s="133" t="s">
        <v>266</v>
      </c>
      <c r="BM861" s="133" t="s">
        <v>1170</v>
      </c>
    </row>
    <row r="862" spans="2:65" s="245" customFormat="1">
      <c r="B862" s="244"/>
      <c r="D862" s="246" t="s">
        <v>178</v>
      </c>
      <c r="E862" s="247" t="s">
        <v>5</v>
      </c>
      <c r="F862" s="248" t="s">
        <v>1171</v>
      </c>
      <c r="H862" s="247" t="s">
        <v>5</v>
      </c>
      <c r="L862" s="244"/>
      <c r="M862" s="249"/>
      <c r="N862" s="250"/>
      <c r="O862" s="250"/>
      <c r="P862" s="250"/>
      <c r="Q862" s="250"/>
      <c r="R862" s="250"/>
      <c r="S862" s="250"/>
      <c r="T862" s="251"/>
      <c r="AT862" s="247" t="s">
        <v>178</v>
      </c>
      <c r="AU862" s="247" t="s">
        <v>81</v>
      </c>
      <c r="AV862" s="245" t="s">
        <v>79</v>
      </c>
      <c r="AW862" s="245" t="s">
        <v>35</v>
      </c>
      <c r="AX862" s="245" t="s">
        <v>71</v>
      </c>
      <c r="AY862" s="247" t="s">
        <v>169</v>
      </c>
    </row>
    <row r="863" spans="2:65" s="253" customFormat="1">
      <c r="B863" s="252"/>
      <c r="D863" s="246" t="s">
        <v>178</v>
      </c>
      <c r="E863" s="254" t="s">
        <v>5</v>
      </c>
      <c r="F863" s="255" t="s">
        <v>1172</v>
      </c>
      <c r="H863" s="256">
        <v>208.63900000000001</v>
      </c>
      <c r="L863" s="252"/>
      <c r="M863" s="257"/>
      <c r="N863" s="258"/>
      <c r="O863" s="258"/>
      <c r="P863" s="258"/>
      <c r="Q863" s="258"/>
      <c r="R863" s="258"/>
      <c r="S863" s="258"/>
      <c r="T863" s="259"/>
      <c r="AT863" s="254" t="s">
        <v>178</v>
      </c>
      <c r="AU863" s="254" t="s">
        <v>81</v>
      </c>
      <c r="AV863" s="253" t="s">
        <v>81</v>
      </c>
      <c r="AW863" s="253" t="s">
        <v>35</v>
      </c>
      <c r="AX863" s="253" t="s">
        <v>71</v>
      </c>
      <c r="AY863" s="254" t="s">
        <v>169</v>
      </c>
    </row>
    <row r="864" spans="2:65" s="261" customFormat="1">
      <c r="B864" s="260"/>
      <c r="D864" s="246" t="s">
        <v>178</v>
      </c>
      <c r="E864" s="262" t="s">
        <v>5</v>
      </c>
      <c r="F864" s="263" t="s">
        <v>181</v>
      </c>
      <c r="H864" s="264">
        <v>208.63900000000001</v>
      </c>
      <c r="L864" s="260"/>
      <c r="M864" s="265"/>
      <c r="N864" s="266"/>
      <c r="O864" s="266"/>
      <c r="P864" s="266"/>
      <c r="Q864" s="266"/>
      <c r="R864" s="266"/>
      <c r="S864" s="266"/>
      <c r="T864" s="267"/>
      <c r="AT864" s="262" t="s">
        <v>178</v>
      </c>
      <c r="AU864" s="262" t="s">
        <v>81</v>
      </c>
      <c r="AV864" s="261" t="s">
        <v>176</v>
      </c>
      <c r="AW864" s="261" t="s">
        <v>35</v>
      </c>
      <c r="AX864" s="261" t="s">
        <v>79</v>
      </c>
      <c r="AY864" s="262" t="s">
        <v>169</v>
      </c>
    </row>
    <row r="865" spans="2:65" s="145" customFormat="1" ht="16.5" customHeight="1">
      <c r="B865" s="146"/>
      <c r="C865" s="271" t="s">
        <v>1173</v>
      </c>
      <c r="D865" s="271" t="s">
        <v>404</v>
      </c>
      <c r="E865" s="272" t="s">
        <v>1163</v>
      </c>
      <c r="F865" s="273" t="s">
        <v>1164</v>
      </c>
      <c r="G865" s="274" t="s">
        <v>316</v>
      </c>
      <c r="H865" s="275">
        <v>7.2999999999999995E-2</v>
      </c>
      <c r="I865" s="88"/>
      <c r="J865" s="276">
        <f>ROUND(I865*H865,2)</f>
        <v>0</v>
      </c>
      <c r="K865" s="273" t="s">
        <v>175</v>
      </c>
      <c r="L865" s="277"/>
      <c r="M865" s="278" t="s">
        <v>5</v>
      </c>
      <c r="N865" s="279" t="s">
        <v>42</v>
      </c>
      <c r="O865" s="147"/>
      <c r="P865" s="241">
        <f>O865*H865</f>
        <v>0</v>
      </c>
      <c r="Q865" s="241">
        <v>1</v>
      </c>
      <c r="R865" s="241">
        <f>Q865*H865</f>
        <v>7.2999999999999995E-2</v>
      </c>
      <c r="S865" s="241">
        <v>0</v>
      </c>
      <c r="T865" s="242">
        <f>S865*H865</f>
        <v>0</v>
      </c>
      <c r="AR865" s="133" t="s">
        <v>409</v>
      </c>
      <c r="AT865" s="133" t="s">
        <v>404</v>
      </c>
      <c r="AU865" s="133" t="s">
        <v>81</v>
      </c>
      <c r="AY865" s="133" t="s">
        <v>169</v>
      </c>
      <c r="BE865" s="243">
        <f>IF(N865="základní",J865,0)</f>
        <v>0</v>
      </c>
      <c r="BF865" s="243">
        <f>IF(N865="snížená",J865,0)</f>
        <v>0</v>
      </c>
      <c r="BG865" s="243">
        <f>IF(N865="zákl. přenesená",J865,0)</f>
        <v>0</v>
      </c>
      <c r="BH865" s="243">
        <f>IF(N865="sníž. přenesená",J865,0)</f>
        <v>0</v>
      </c>
      <c r="BI865" s="243">
        <f>IF(N865="nulová",J865,0)</f>
        <v>0</v>
      </c>
      <c r="BJ865" s="133" t="s">
        <v>79</v>
      </c>
      <c r="BK865" s="243">
        <f>ROUND(I865*H865,2)</f>
        <v>0</v>
      </c>
      <c r="BL865" s="133" t="s">
        <v>266</v>
      </c>
      <c r="BM865" s="133" t="s">
        <v>1174</v>
      </c>
    </row>
    <row r="866" spans="2:65" s="253" customFormat="1">
      <c r="B866" s="252"/>
      <c r="D866" s="246" t="s">
        <v>178</v>
      </c>
      <c r="F866" s="255" t="s">
        <v>1175</v>
      </c>
      <c r="H866" s="256">
        <v>7.2999999999999995E-2</v>
      </c>
      <c r="L866" s="252"/>
      <c r="M866" s="257"/>
      <c r="N866" s="258"/>
      <c r="O866" s="258"/>
      <c r="P866" s="258"/>
      <c r="Q866" s="258"/>
      <c r="R866" s="258"/>
      <c r="S866" s="258"/>
      <c r="T866" s="259"/>
      <c r="AT866" s="254" t="s">
        <v>178</v>
      </c>
      <c r="AU866" s="254" t="s">
        <v>81</v>
      </c>
      <c r="AV866" s="253" t="s">
        <v>81</v>
      </c>
      <c r="AW866" s="253" t="s">
        <v>6</v>
      </c>
      <c r="AX866" s="253" t="s">
        <v>79</v>
      </c>
      <c r="AY866" s="254" t="s">
        <v>169</v>
      </c>
    </row>
    <row r="867" spans="2:65" s="145" customFormat="1" ht="25.5" customHeight="1">
      <c r="B867" s="146"/>
      <c r="C867" s="233" t="s">
        <v>1176</v>
      </c>
      <c r="D867" s="233" t="s">
        <v>171</v>
      </c>
      <c r="E867" s="234" t="s">
        <v>1177</v>
      </c>
      <c r="F867" s="235" t="s">
        <v>1178</v>
      </c>
      <c r="G867" s="236" t="s">
        <v>188</v>
      </c>
      <c r="H867" s="237">
        <v>82.94</v>
      </c>
      <c r="I867" s="87"/>
      <c r="J867" s="238">
        <f>ROUND(I867*H867,2)</f>
        <v>0</v>
      </c>
      <c r="K867" s="235" t="s">
        <v>175</v>
      </c>
      <c r="L867" s="146"/>
      <c r="M867" s="239" t="s">
        <v>5</v>
      </c>
      <c r="N867" s="240" t="s">
        <v>42</v>
      </c>
      <c r="O867" s="147"/>
      <c r="P867" s="241">
        <f>O867*H867</f>
        <v>0</v>
      </c>
      <c r="Q867" s="241">
        <v>4.0000000000000001E-3</v>
      </c>
      <c r="R867" s="241">
        <f>Q867*H867</f>
        <v>0.33176</v>
      </c>
      <c r="S867" s="241">
        <v>0</v>
      </c>
      <c r="T867" s="242">
        <f>S867*H867</f>
        <v>0</v>
      </c>
      <c r="AR867" s="133" t="s">
        <v>266</v>
      </c>
      <c r="AT867" s="133" t="s">
        <v>171</v>
      </c>
      <c r="AU867" s="133" t="s">
        <v>81</v>
      </c>
      <c r="AY867" s="133" t="s">
        <v>169</v>
      </c>
      <c r="BE867" s="243">
        <f>IF(N867="základní",J867,0)</f>
        <v>0</v>
      </c>
      <c r="BF867" s="243">
        <f>IF(N867="snížená",J867,0)</f>
        <v>0</v>
      </c>
      <c r="BG867" s="243">
        <f>IF(N867="zákl. přenesená",J867,0)</f>
        <v>0</v>
      </c>
      <c r="BH867" s="243">
        <f>IF(N867="sníž. přenesená",J867,0)</f>
        <v>0</v>
      </c>
      <c r="BI867" s="243">
        <f>IF(N867="nulová",J867,0)</f>
        <v>0</v>
      </c>
      <c r="BJ867" s="133" t="s">
        <v>79</v>
      </c>
      <c r="BK867" s="243">
        <f>ROUND(I867*H867,2)</f>
        <v>0</v>
      </c>
      <c r="BL867" s="133" t="s">
        <v>266</v>
      </c>
      <c r="BM867" s="133" t="s">
        <v>1179</v>
      </c>
    </row>
    <row r="868" spans="2:65" s="253" customFormat="1">
      <c r="B868" s="252"/>
      <c r="D868" s="246" t="s">
        <v>178</v>
      </c>
      <c r="E868" s="254" t="s">
        <v>5</v>
      </c>
      <c r="F868" s="255" t="s">
        <v>1180</v>
      </c>
      <c r="H868" s="256">
        <v>54.95</v>
      </c>
      <c r="L868" s="252"/>
      <c r="M868" s="257"/>
      <c r="N868" s="258"/>
      <c r="O868" s="258"/>
      <c r="P868" s="258"/>
      <c r="Q868" s="258"/>
      <c r="R868" s="258"/>
      <c r="S868" s="258"/>
      <c r="T868" s="259"/>
      <c r="AT868" s="254" t="s">
        <v>178</v>
      </c>
      <c r="AU868" s="254" t="s">
        <v>81</v>
      </c>
      <c r="AV868" s="253" t="s">
        <v>81</v>
      </c>
      <c r="AW868" s="253" t="s">
        <v>35</v>
      </c>
      <c r="AX868" s="253" t="s">
        <v>71</v>
      </c>
      <c r="AY868" s="254" t="s">
        <v>169</v>
      </c>
    </row>
    <row r="869" spans="2:65" s="253" customFormat="1">
      <c r="B869" s="252"/>
      <c r="D869" s="246" t="s">
        <v>178</v>
      </c>
      <c r="E869" s="254" t="s">
        <v>5</v>
      </c>
      <c r="F869" s="255" t="s">
        <v>1181</v>
      </c>
      <c r="H869" s="256">
        <v>27.99</v>
      </c>
      <c r="L869" s="252"/>
      <c r="M869" s="257"/>
      <c r="N869" s="258"/>
      <c r="O869" s="258"/>
      <c r="P869" s="258"/>
      <c r="Q869" s="258"/>
      <c r="R869" s="258"/>
      <c r="S869" s="258"/>
      <c r="T869" s="259"/>
      <c r="AT869" s="254" t="s">
        <v>178</v>
      </c>
      <c r="AU869" s="254" t="s">
        <v>81</v>
      </c>
      <c r="AV869" s="253" t="s">
        <v>81</v>
      </c>
      <c r="AW869" s="253" t="s">
        <v>35</v>
      </c>
      <c r="AX869" s="253" t="s">
        <v>71</v>
      </c>
      <c r="AY869" s="254" t="s">
        <v>169</v>
      </c>
    </row>
    <row r="870" spans="2:65" s="261" customFormat="1">
      <c r="B870" s="260"/>
      <c r="D870" s="246" t="s">
        <v>178</v>
      </c>
      <c r="E870" s="262" t="s">
        <v>5</v>
      </c>
      <c r="F870" s="263" t="s">
        <v>181</v>
      </c>
      <c r="H870" s="264">
        <v>82.94</v>
      </c>
      <c r="L870" s="260"/>
      <c r="M870" s="265"/>
      <c r="N870" s="266"/>
      <c r="O870" s="266"/>
      <c r="P870" s="266"/>
      <c r="Q870" s="266"/>
      <c r="R870" s="266"/>
      <c r="S870" s="266"/>
      <c r="T870" s="267"/>
      <c r="AT870" s="262" t="s">
        <v>178</v>
      </c>
      <c r="AU870" s="262" t="s">
        <v>81</v>
      </c>
      <c r="AV870" s="261" t="s">
        <v>176</v>
      </c>
      <c r="AW870" s="261" t="s">
        <v>35</v>
      </c>
      <c r="AX870" s="261" t="s">
        <v>79</v>
      </c>
      <c r="AY870" s="262" t="s">
        <v>169</v>
      </c>
    </row>
    <row r="871" spans="2:65" s="145" customFormat="1" ht="25.5" customHeight="1">
      <c r="B871" s="146"/>
      <c r="C871" s="233" t="s">
        <v>1182</v>
      </c>
      <c r="D871" s="233" t="s">
        <v>171</v>
      </c>
      <c r="E871" s="234" t="s">
        <v>1183</v>
      </c>
      <c r="F871" s="235" t="s">
        <v>1184</v>
      </c>
      <c r="G871" s="236" t="s">
        <v>188</v>
      </c>
      <c r="H871" s="237">
        <v>25</v>
      </c>
      <c r="I871" s="87"/>
      <c r="J871" s="238">
        <f>ROUND(I871*H871,2)</f>
        <v>0</v>
      </c>
      <c r="K871" s="235" t="s">
        <v>175</v>
      </c>
      <c r="L871" s="146"/>
      <c r="M871" s="239" t="s">
        <v>5</v>
      </c>
      <c r="N871" s="240" t="s">
        <v>42</v>
      </c>
      <c r="O871" s="147"/>
      <c r="P871" s="241">
        <f>O871*H871</f>
        <v>0</v>
      </c>
      <c r="Q871" s="241">
        <v>4.0000000000000001E-3</v>
      </c>
      <c r="R871" s="241">
        <f>Q871*H871</f>
        <v>0.1</v>
      </c>
      <c r="S871" s="241">
        <v>0</v>
      </c>
      <c r="T871" s="242">
        <f>S871*H871</f>
        <v>0</v>
      </c>
      <c r="AR871" s="133" t="s">
        <v>266</v>
      </c>
      <c r="AT871" s="133" t="s">
        <v>171</v>
      </c>
      <c r="AU871" s="133" t="s">
        <v>81</v>
      </c>
      <c r="AY871" s="133" t="s">
        <v>169</v>
      </c>
      <c r="BE871" s="243">
        <f>IF(N871="základní",J871,0)</f>
        <v>0</v>
      </c>
      <c r="BF871" s="243">
        <f>IF(N871="snížená",J871,0)</f>
        <v>0</v>
      </c>
      <c r="BG871" s="243">
        <f>IF(N871="zákl. přenesená",J871,0)</f>
        <v>0</v>
      </c>
      <c r="BH871" s="243">
        <f>IF(N871="sníž. přenesená",J871,0)</f>
        <v>0</v>
      </c>
      <c r="BI871" s="243">
        <f>IF(N871="nulová",J871,0)</f>
        <v>0</v>
      </c>
      <c r="BJ871" s="133" t="s">
        <v>79</v>
      </c>
      <c r="BK871" s="243">
        <f>ROUND(I871*H871,2)</f>
        <v>0</v>
      </c>
      <c r="BL871" s="133" t="s">
        <v>266</v>
      </c>
      <c r="BM871" s="133" t="s">
        <v>1185</v>
      </c>
    </row>
    <row r="872" spans="2:65" s="245" customFormat="1">
      <c r="B872" s="244"/>
      <c r="D872" s="246" t="s">
        <v>178</v>
      </c>
      <c r="E872" s="247" t="s">
        <v>5</v>
      </c>
      <c r="F872" s="248" t="s">
        <v>1186</v>
      </c>
      <c r="H872" s="247" t="s">
        <v>5</v>
      </c>
      <c r="L872" s="244"/>
      <c r="M872" s="249"/>
      <c r="N872" s="250"/>
      <c r="O872" s="250"/>
      <c r="P872" s="250"/>
      <c r="Q872" s="250"/>
      <c r="R872" s="250"/>
      <c r="S872" s="250"/>
      <c r="T872" s="251"/>
      <c r="AT872" s="247" t="s">
        <v>178</v>
      </c>
      <c r="AU872" s="247" t="s">
        <v>81</v>
      </c>
      <c r="AV872" s="245" t="s">
        <v>79</v>
      </c>
      <c r="AW872" s="245" t="s">
        <v>35</v>
      </c>
      <c r="AX872" s="245" t="s">
        <v>71</v>
      </c>
      <c r="AY872" s="247" t="s">
        <v>169</v>
      </c>
    </row>
    <row r="873" spans="2:65" s="253" customFormat="1">
      <c r="B873" s="252"/>
      <c r="D873" s="246" t="s">
        <v>178</v>
      </c>
      <c r="E873" s="254" t="s">
        <v>5</v>
      </c>
      <c r="F873" s="255" t="s">
        <v>320</v>
      </c>
      <c r="H873" s="256">
        <v>25</v>
      </c>
      <c r="L873" s="252"/>
      <c r="M873" s="257"/>
      <c r="N873" s="258"/>
      <c r="O873" s="258"/>
      <c r="P873" s="258"/>
      <c r="Q873" s="258"/>
      <c r="R873" s="258"/>
      <c r="S873" s="258"/>
      <c r="T873" s="259"/>
      <c r="AT873" s="254" t="s">
        <v>178</v>
      </c>
      <c r="AU873" s="254" t="s">
        <v>81</v>
      </c>
      <c r="AV873" s="253" t="s">
        <v>81</v>
      </c>
      <c r="AW873" s="253" t="s">
        <v>35</v>
      </c>
      <c r="AX873" s="253" t="s">
        <v>71</v>
      </c>
      <c r="AY873" s="254" t="s">
        <v>169</v>
      </c>
    </row>
    <row r="874" spans="2:65" s="261" customFormat="1">
      <c r="B874" s="260"/>
      <c r="D874" s="246" t="s">
        <v>178</v>
      </c>
      <c r="E874" s="262" t="s">
        <v>5</v>
      </c>
      <c r="F874" s="263" t="s">
        <v>181</v>
      </c>
      <c r="H874" s="264">
        <v>25</v>
      </c>
      <c r="L874" s="260"/>
      <c r="M874" s="265"/>
      <c r="N874" s="266"/>
      <c r="O874" s="266"/>
      <c r="P874" s="266"/>
      <c r="Q874" s="266"/>
      <c r="R874" s="266"/>
      <c r="S874" s="266"/>
      <c r="T874" s="267"/>
      <c r="AT874" s="262" t="s">
        <v>178</v>
      </c>
      <c r="AU874" s="262" t="s">
        <v>81</v>
      </c>
      <c r="AV874" s="261" t="s">
        <v>176</v>
      </c>
      <c r="AW874" s="261" t="s">
        <v>35</v>
      </c>
      <c r="AX874" s="261" t="s">
        <v>79</v>
      </c>
      <c r="AY874" s="262" t="s">
        <v>169</v>
      </c>
    </row>
    <row r="875" spans="2:65" s="145" customFormat="1" ht="25.5" customHeight="1">
      <c r="B875" s="146"/>
      <c r="C875" s="233" t="s">
        <v>1187</v>
      </c>
      <c r="D875" s="233" t="s">
        <v>171</v>
      </c>
      <c r="E875" s="234" t="s">
        <v>1188</v>
      </c>
      <c r="F875" s="235" t="s">
        <v>1189</v>
      </c>
      <c r="G875" s="236" t="s">
        <v>188</v>
      </c>
      <c r="H875" s="237">
        <v>964.27</v>
      </c>
      <c r="I875" s="87"/>
      <c r="J875" s="238">
        <f>ROUND(I875*H875,2)</f>
        <v>0</v>
      </c>
      <c r="K875" s="235" t="s">
        <v>175</v>
      </c>
      <c r="L875" s="146"/>
      <c r="M875" s="239" t="s">
        <v>5</v>
      </c>
      <c r="N875" s="240" t="s">
        <v>42</v>
      </c>
      <c r="O875" s="147"/>
      <c r="P875" s="241">
        <f>O875*H875</f>
        <v>0</v>
      </c>
      <c r="Q875" s="241">
        <v>4.0000000000000002E-4</v>
      </c>
      <c r="R875" s="241">
        <f>Q875*H875</f>
        <v>0.385708</v>
      </c>
      <c r="S875" s="241">
        <v>0</v>
      </c>
      <c r="T875" s="242">
        <f>S875*H875</f>
        <v>0</v>
      </c>
      <c r="AR875" s="133" t="s">
        <v>266</v>
      </c>
      <c r="AT875" s="133" t="s">
        <v>171</v>
      </c>
      <c r="AU875" s="133" t="s">
        <v>81</v>
      </c>
      <c r="AY875" s="133" t="s">
        <v>169</v>
      </c>
      <c r="BE875" s="243">
        <f>IF(N875="základní",J875,0)</f>
        <v>0</v>
      </c>
      <c r="BF875" s="243">
        <f>IF(N875="snížená",J875,0)</f>
        <v>0</v>
      </c>
      <c r="BG875" s="243">
        <f>IF(N875="zákl. přenesená",J875,0)</f>
        <v>0</v>
      </c>
      <c r="BH875" s="243">
        <f>IF(N875="sníž. přenesená",J875,0)</f>
        <v>0</v>
      </c>
      <c r="BI875" s="243">
        <f>IF(N875="nulová",J875,0)</f>
        <v>0</v>
      </c>
      <c r="BJ875" s="133" t="s">
        <v>79</v>
      </c>
      <c r="BK875" s="243">
        <f>ROUND(I875*H875,2)</f>
        <v>0</v>
      </c>
      <c r="BL875" s="133" t="s">
        <v>266</v>
      </c>
      <c r="BM875" s="133" t="s">
        <v>1190</v>
      </c>
    </row>
    <row r="876" spans="2:65" s="145" customFormat="1" ht="40.5">
      <c r="B876" s="146"/>
      <c r="D876" s="246" t="s">
        <v>207</v>
      </c>
      <c r="F876" s="268" t="s">
        <v>1191</v>
      </c>
      <c r="L876" s="146"/>
      <c r="M876" s="269"/>
      <c r="N876" s="147"/>
      <c r="O876" s="147"/>
      <c r="P876" s="147"/>
      <c r="Q876" s="147"/>
      <c r="R876" s="147"/>
      <c r="S876" s="147"/>
      <c r="T876" s="270"/>
      <c r="AT876" s="133" t="s">
        <v>207</v>
      </c>
      <c r="AU876" s="133" t="s">
        <v>81</v>
      </c>
    </row>
    <row r="877" spans="2:65" s="253" customFormat="1">
      <c r="B877" s="252"/>
      <c r="D877" s="246" t="s">
        <v>178</v>
      </c>
      <c r="E877" s="254" t="s">
        <v>5</v>
      </c>
      <c r="F877" s="255" t="s">
        <v>1192</v>
      </c>
      <c r="H877" s="256">
        <v>964.27</v>
      </c>
      <c r="L877" s="252"/>
      <c r="M877" s="257"/>
      <c r="N877" s="258"/>
      <c r="O877" s="258"/>
      <c r="P877" s="258"/>
      <c r="Q877" s="258"/>
      <c r="R877" s="258"/>
      <c r="S877" s="258"/>
      <c r="T877" s="259"/>
      <c r="AT877" s="254" t="s">
        <v>178</v>
      </c>
      <c r="AU877" s="254" t="s">
        <v>81</v>
      </c>
      <c r="AV877" s="253" t="s">
        <v>81</v>
      </c>
      <c r="AW877" s="253" t="s">
        <v>35</v>
      </c>
      <c r="AX877" s="253" t="s">
        <v>71</v>
      </c>
      <c r="AY877" s="254" t="s">
        <v>169</v>
      </c>
    </row>
    <row r="878" spans="2:65" s="261" customFormat="1">
      <c r="B878" s="260"/>
      <c r="D878" s="246" t="s">
        <v>178</v>
      </c>
      <c r="E878" s="262" t="s">
        <v>5</v>
      </c>
      <c r="F878" s="263" t="s">
        <v>181</v>
      </c>
      <c r="H878" s="264">
        <v>964.27</v>
      </c>
      <c r="L878" s="260"/>
      <c r="M878" s="265"/>
      <c r="N878" s="266"/>
      <c r="O878" s="266"/>
      <c r="P878" s="266"/>
      <c r="Q878" s="266"/>
      <c r="R878" s="266"/>
      <c r="S878" s="266"/>
      <c r="T878" s="267"/>
      <c r="AT878" s="262" t="s">
        <v>178</v>
      </c>
      <c r="AU878" s="262" t="s">
        <v>81</v>
      </c>
      <c r="AV878" s="261" t="s">
        <v>176</v>
      </c>
      <c r="AW878" s="261" t="s">
        <v>35</v>
      </c>
      <c r="AX878" s="261" t="s">
        <v>79</v>
      </c>
      <c r="AY878" s="262" t="s">
        <v>169</v>
      </c>
    </row>
    <row r="879" spans="2:65" s="145" customFormat="1" ht="25.5" customHeight="1">
      <c r="B879" s="146"/>
      <c r="C879" s="271" t="s">
        <v>936</v>
      </c>
      <c r="D879" s="271" t="s">
        <v>404</v>
      </c>
      <c r="E879" s="272" t="s">
        <v>1193</v>
      </c>
      <c r="F879" s="273" t="s">
        <v>1194</v>
      </c>
      <c r="G879" s="274" t="s">
        <v>188</v>
      </c>
      <c r="H879" s="275">
        <v>554.45500000000004</v>
      </c>
      <c r="I879" s="88"/>
      <c r="J879" s="276">
        <f>ROUND(I879*H879,2)</f>
        <v>0</v>
      </c>
      <c r="K879" s="273" t="s">
        <v>175</v>
      </c>
      <c r="L879" s="277"/>
      <c r="M879" s="278" t="s">
        <v>5</v>
      </c>
      <c r="N879" s="279" t="s">
        <v>42</v>
      </c>
      <c r="O879" s="147"/>
      <c r="P879" s="241">
        <f>O879*H879</f>
        <v>0</v>
      </c>
      <c r="Q879" s="241">
        <v>4.4999999999999997E-3</v>
      </c>
      <c r="R879" s="241">
        <f>Q879*H879</f>
        <v>2.4950475000000001</v>
      </c>
      <c r="S879" s="241">
        <v>0</v>
      </c>
      <c r="T879" s="242">
        <f>S879*H879</f>
        <v>0</v>
      </c>
      <c r="AR879" s="133" t="s">
        <v>409</v>
      </c>
      <c r="AT879" s="133" t="s">
        <v>404</v>
      </c>
      <c r="AU879" s="133" t="s">
        <v>81</v>
      </c>
      <c r="AY879" s="133" t="s">
        <v>169</v>
      </c>
      <c r="BE879" s="243">
        <f>IF(N879="základní",J879,0)</f>
        <v>0</v>
      </c>
      <c r="BF879" s="243">
        <f>IF(N879="snížená",J879,0)</f>
        <v>0</v>
      </c>
      <c r="BG879" s="243">
        <f>IF(N879="zákl. přenesená",J879,0)</f>
        <v>0</v>
      </c>
      <c r="BH879" s="243">
        <f>IF(N879="sníž. přenesená",J879,0)</f>
        <v>0</v>
      </c>
      <c r="BI879" s="243">
        <f>IF(N879="nulová",J879,0)</f>
        <v>0</v>
      </c>
      <c r="BJ879" s="133" t="s">
        <v>79</v>
      </c>
      <c r="BK879" s="243">
        <f>ROUND(I879*H879,2)</f>
        <v>0</v>
      </c>
      <c r="BL879" s="133" t="s">
        <v>266</v>
      </c>
      <c r="BM879" s="133" t="s">
        <v>1195</v>
      </c>
    </row>
    <row r="880" spans="2:65" s="253" customFormat="1">
      <c r="B880" s="252"/>
      <c r="D880" s="246" t="s">
        <v>178</v>
      </c>
      <c r="F880" s="255" t="s">
        <v>1196</v>
      </c>
      <c r="H880" s="256">
        <v>554.45500000000004</v>
      </c>
      <c r="L880" s="252"/>
      <c r="M880" s="257"/>
      <c r="N880" s="258"/>
      <c r="O880" s="258"/>
      <c r="P880" s="258"/>
      <c r="Q880" s="258"/>
      <c r="R880" s="258"/>
      <c r="S880" s="258"/>
      <c r="T880" s="259"/>
      <c r="AT880" s="254" t="s">
        <v>178</v>
      </c>
      <c r="AU880" s="254" t="s">
        <v>81</v>
      </c>
      <c r="AV880" s="253" t="s">
        <v>81</v>
      </c>
      <c r="AW880" s="253" t="s">
        <v>6</v>
      </c>
      <c r="AX880" s="253" t="s">
        <v>79</v>
      </c>
      <c r="AY880" s="254" t="s">
        <v>169</v>
      </c>
    </row>
    <row r="881" spans="2:65" s="145" customFormat="1" ht="16.5" customHeight="1">
      <c r="B881" s="146"/>
      <c r="C881" s="271" t="s">
        <v>1197</v>
      </c>
      <c r="D881" s="271" t="s">
        <v>404</v>
      </c>
      <c r="E881" s="272" t="s">
        <v>1198</v>
      </c>
      <c r="F881" s="273" t="s">
        <v>1199</v>
      </c>
      <c r="G881" s="274" t="s">
        <v>188</v>
      </c>
      <c r="H881" s="275">
        <v>554.45500000000004</v>
      </c>
      <c r="I881" s="88"/>
      <c r="J881" s="276">
        <f>ROUND(I881*H881,2)</f>
        <v>0</v>
      </c>
      <c r="K881" s="273" t="s">
        <v>175</v>
      </c>
      <c r="L881" s="277"/>
      <c r="M881" s="278" t="s">
        <v>5</v>
      </c>
      <c r="N881" s="279" t="s">
        <v>42</v>
      </c>
      <c r="O881" s="147"/>
      <c r="P881" s="241">
        <f>O881*H881</f>
        <v>0</v>
      </c>
      <c r="Q881" s="241">
        <v>4.1000000000000003E-3</v>
      </c>
      <c r="R881" s="241">
        <f>Q881*H881</f>
        <v>2.2732655000000004</v>
      </c>
      <c r="S881" s="241">
        <v>0</v>
      </c>
      <c r="T881" s="242">
        <f>S881*H881</f>
        <v>0</v>
      </c>
      <c r="AR881" s="133" t="s">
        <v>409</v>
      </c>
      <c r="AT881" s="133" t="s">
        <v>404</v>
      </c>
      <c r="AU881" s="133" t="s">
        <v>81</v>
      </c>
      <c r="AY881" s="133" t="s">
        <v>169</v>
      </c>
      <c r="BE881" s="243">
        <f>IF(N881="základní",J881,0)</f>
        <v>0</v>
      </c>
      <c r="BF881" s="243">
        <f>IF(N881="snížená",J881,0)</f>
        <v>0</v>
      </c>
      <c r="BG881" s="243">
        <f>IF(N881="zákl. přenesená",J881,0)</f>
        <v>0</v>
      </c>
      <c r="BH881" s="243">
        <f>IF(N881="sníž. přenesená",J881,0)</f>
        <v>0</v>
      </c>
      <c r="BI881" s="243">
        <f>IF(N881="nulová",J881,0)</f>
        <v>0</v>
      </c>
      <c r="BJ881" s="133" t="s">
        <v>79</v>
      </c>
      <c r="BK881" s="243">
        <f>ROUND(I881*H881,2)</f>
        <v>0</v>
      </c>
      <c r="BL881" s="133" t="s">
        <v>266</v>
      </c>
      <c r="BM881" s="133" t="s">
        <v>1200</v>
      </c>
    </row>
    <row r="882" spans="2:65" s="253" customFormat="1">
      <c r="B882" s="252"/>
      <c r="D882" s="246" t="s">
        <v>178</v>
      </c>
      <c r="F882" s="255" t="s">
        <v>1196</v>
      </c>
      <c r="H882" s="256">
        <v>554.45500000000004</v>
      </c>
      <c r="L882" s="252"/>
      <c r="M882" s="257"/>
      <c r="N882" s="258"/>
      <c r="O882" s="258"/>
      <c r="P882" s="258"/>
      <c r="Q882" s="258"/>
      <c r="R882" s="258"/>
      <c r="S882" s="258"/>
      <c r="T882" s="259"/>
      <c r="AT882" s="254" t="s">
        <v>178</v>
      </c>
      <c r="AU882" s="254" t="s">
        <v>81</v>
      </c>
      <c r="AV882" s="253" t="s">
        <v>81</v>
      </c>
      <c r="AW882" s="253" t="s">
        <v>6</v>
      </c>
      <c r="AX882" s="253" t="s">
        <v>79</v>
      </c>
      <c r="AY882" s="254" t="s">
        <v>169</v>
      </c>
    </row>
    <row r="883" spans="2:65" s="145" customFormat="1" ht="25.5" customHeight="1">
      <c r="B883" s="146"/>
      <c r="C883" s="233" t="s">
        <v>1201</v>
      </c>
      <c r="D883" s="233" t="s">
        <v>171</v>
      </c>
      <c r="E883" s="234" t="s">
        <v>1202</v>
      </c>
      <c r="F883" s="235" t="s">
        <v>1203</v>
      </c>
      <c r="G883" s="236" t="s">
        <v>188</v>
      </c>
      <c r="H883" s="237">
        <v>417.27800000000002</v>
      </c>
      <c r="I883" s="87"/>
      <c r="J883" s="238">
        <f>ROUND(I883*H883,2)</f>
        <v>0</v>
      </c>
      <c r="K883" s="235" t="s">
        <v>175</v>
      </c>
      <c r="L883" s="146"/>
      <c r="M883" s="239" t="s">
        <v>5</v>
      </c>
      <c r="N883" s="240" t="s">
        <v>42</v>
      </c>
      <c r="O883" s="147"/>
      <c r="P883" s="241">
        <f>O883*H883</f>
        <v>0</v>
      </c>
      <c r="Q883" s="241">
        <v>4.0000000000000002E-4</v>
      </c>
      <c r="R883" s="241">
        <f>Q883*H883</f>
        <v>0.16691120000000001</v>
      </c>
      <c r="S883" s="241">
        <v>0</v>
      </c>
      <c r="T883" s="242">
        <f>S883*H883</f>
        <v>0</v>
      </c>
      <c r="AR883" s="133" t="s">
        <v>266</v>
      </c>
      <c r="AT883" s="133" t="s">
        <v>171</v>
      </c>
      <c r="AU883" s="133" t="s">
        <v>81</v>
      </c>
      <c r="AY883" s="133" t="s">
        <v>169</v>
      </c>
      <c r="BE883" s="243">
        <f>IF(N883="základní",J883,0)</f>
        <v>0</v>
      </c>
      <c r="BF883" s="243">
        <f>IF(N883="snížená",J883,0)</f>
        <v>0</v>
      </c>
      <c r="BG883" s="243">
        <f>IF(N883="zákl. přenesená",J883,0)</f>
        <v>0</v>
      </c>
      <c r="BH883" s="243">
        <f>IF(N883="sníž. přenesená",J883,0)</f>
        <v>0</v>
      </c>
      <c r="BI883" s="243">
        <f>IF(N883="nulová",J883,0)</f>
        <v>0</v>
      </c>
      <c r="BJ883" s="133" t="s">
        <v>79</v>
      </c>
      <c r="BK883" s="243">
        <f>ROUND(I883*H883,2)</f>
        <v>0</v>
      </c>
      <c r="BL883" s="133" t="s">
        <v>266</v>
      </c>
      <c r="BM883" s="133" t="s">
        <v>1204</v>
      </c>
    </row>
    <row r="884" spans="2:65" s="245" customFormat="1">
      <c r="B884" s="244"/>
      <c r="D884" s="246" t="s">
        <v>178</v>
      </c>
      <c r="E884" s="247" t="s">
        <v>5</v>
      </c>
      <c r="F884" s="248" t="s">
        <v>1171</v>
      </c>
      <c r="H884" s="247" t="s">
        <v>5</v>
      </c>
      <c r="L884" s="244"/>
      <c r="M884" s="249"/>
      <c r="N884" s="250"/>
      <c r="O884" s="250"/>
      <c r="P884" s="250"/>
      <c r="Q884" s="250"/>
      <c r="R884" s="250"/>
      <c r="S884" s="250"/>
      <c r="T884" s="251"/>
      <c r="AT884" s="247" t="s">
        <v>178</v>
      </c>
      <c r="AU884" s="247" t="s">
        <v>81</v>
      </c>
      <c r="AV884" s="245" t="s">
        <v>79</v>
      </c>
      <c r="AW884" s="245" t="s">
        <v>35</v>
      </c>
      <c r="AX884" s="245" t="s">
        <v>71</v>
      </c>
      <c r="AY884" s="247" t="s">
        <v>169</v>
      </c>
    </row>
    <row r="885" spans="2:65" s="253" customFormat="1">
      <c r="B885" s="252"/>
      <c r="D885" s="246" t="s">
        <v>178</v>
      </c>
      <c r="E885" s="254" t="s">
        <v>5</v>
      </c>
      <c r="F885" s="255" t="s">
        <v>1205</v>
      </c>
      <c r="H885" s="256">
        <v>417.27800000000002</v>
      </c>
      <c r="L885" s="252"/>
      <c r="M885" s="257"/>
      <c r="N885" s="258"/>
      <c r="O885" s="258"/>
      <c r="P885" s="258"/>
      <c r="Q885" s="258"/>
      <c r="R885" s="258"/>
      <c r="S885" s="258"/>
      <c r="T885" s="259"/>
      <c r="AT885" s="254" t="s">
        <v>178</v>
      </c>
      <c r="AU885" s="254" t="s">
        <v>81</v>
      </c>
      <c r="AV885" s="253" t="s">
        <v>81</v>
      </c>
      <c r="AW885" s="253" t="s">
        <v>35</v>
      </c>
      <c r="AX885" s="253" t="s">
        <v>71</v>
      </c>
      <c r="AY885" s="254" t="s">
        <v>169</v>
      </c>
    </row>
    <row r="886" spans="2:65" s="261" customFormat="1">
      <c r="B886" s="260"/>
      <c r="D886" s="246" t="s">
        <v>178</v>
      </c>
      <c r="E886" s="262" t="s">
        <v>5</v>
      </c>
      <c r="F886" s="263" t="s">
        <v>181</v>
      </c>
      <c r="H886" s="264">
        <v>417.27800000000002</v>
      </c>
      <c r="L886" s="260"/>
      <c r="M886" s="265"/>
      <c r="N886" s="266"/>
      <c r="O886" s="266"/>
      <c r="P886" s="266"/>
      <c r="Q886" s="266"/>
      <c r="R886" s="266"/>
      <c r="S886" s="266"/>
      <c r="T886" s="267"/>
      <c r="AT886" s="262" t="s">
        <v>178</v>
      </c>
      <c r="AU886" s="262" t="s">
        <v>81</v>
      </c>
      <c r="AV886" s="261" t="s">
        <v>176</v>
      </c>
      <c r="AW886" s="261" t="s">
        <v>35</v>
      </c>
      <c r="AX886" s="261" t="s">
        <v>79</v>
      </c>
      <c r="AY886" s="262" t="s">
        <v>169</v>
      </c>
    </row>
    <row r="887" spans="2:65" s="145" customFormat="1" ht="25.5" customHeight="1">
      <c r="B887" s="146"/>
      <c r="C887" s="271" t="s">
        <v>1206</v>
      </c>
      <c r="D887" s="271" t="s">
        <v>404</v>
      </c>
      <c r="E887" s="272" t="s">
        <v>1207</v>
      </c>
      <c r="F887" s="273" t="s">
        <v>1194</v>
      </c>
      <c r="G887" s="274" t="s">
        <v>188</v>
      </c>
      <c r="H887" s="275">
        <v>250.36699999999999</v>
      </c>
      <c r="I887" s="88"/>
      <c r="J887" s="276">
        <f>ROUND(I887*H887,2)</f>
        <v>0</v>
      </c>
      <c r="K887" s="273" t="s">
        <v>175</v>
      </c>
      <c r="L887" s="277"/>
      <c r="M887" s="278" t="s">
        <v>5</v>
      </c>
      <c r="N887" s="279" t="s">
        <v>42</v>
      </c>
      <c r="O887" s="147"/>
      <c r="P887" s="241">
        <f>O887*H887</f>
        <v>0</v>
      </c>
      <c r="Q887" s="241">
        <v>4.4999999999999997E-3</v>
      </c>
      <c r="R887" s="241">
        <f>Q887*H887</f>
        <v>1.1266514999999999</v>
      </c>
      <c r="S887" s="241">
        <v>0</v>
      </c>
      <c r="T887" s="242">
        <f>S887*H887</f>
        <v>0</v>
      </c>
      <c r="AR887" s="133" t="s">
        <v>409</v>
      </c>
      <c r="AT887" s="133" t="s">
        <v>404</v>
      </c>
      <c r="AU887" s="133" t="s">
        <v>81</v>
      </c>
      <c r="AY887" s="133" t="s">
        <v>169</v>
      </c>
      <c r="BE887" s="243">
        <f>IF(N887="základní",J887,0)</f>
        <v>0</v>
      </c>
      <c r="BF887" s="243">
        <f>IF(N887="snížená",J887,0)</f>
        <v>0</v>
      </c>
      <c r="BG887" s="243">
        <f>IF(N887="zákl. přenesená",J887,0)</f>
        <v>0</v>
      </c>
      <c r="BH887" s="243">
        <f>IF(N887="sníž. přenesená",J887,0)</f>
        <v>0</v>
      </c>
      <c r="BI887" s="243">
        <f>IF(N887="nulová",J887,0)</f>
        <v>0</v>
      </c>
      <c r="BJ887" s="133" t="s">
        <v>79</v>
      </c>
      <c r="BK887" s="243">
        <f>ROUND(I887*H887,2)</f>
        <v>0</v>
      </c>
      <c r="BL887" s="133" t="s">
        <v>266</v>
      </c>
      <c r="BM887" s="133" t="s">
        <v>1208</v>
      </c>
    </row>
    <row r="888" spans="2:65" s="253" customFormat="1">
      <c r="B888" s="252"/>
      <c r="D888" s="246" t="s">
        <v>178</v>
      </c>
      <c r="F888" s="255" t="s">
        <v>1209</v>
      </c>
      <c r="H888" s="256">
        <v>250.36699999999999</v>
      </c>
      <c r="L888" s="252"/>
      <c r="M888" s="257"/>
      <c r="N888" s="258"/>
      <c r="O888" s="258"/>
      <c r="P888" s="258"/>
      <c r="Q888" s="258"/>
      <c r="R888" s="258"/>
      <c r="S888" s="258"/>
      <c r="T888" s="259"/>
      <c r="AT888" s="254" t="s">
        <v>178</v>
      </c>
      <c r="AU888" s="254" t="s">
        <v>81</v>
      </c>
      <c r="AV888" s="253" t="s">
        <v>81</v>
      </c>
      <c r="AW888" s="253" t="s">
        <v>6</v>
      </c>
      <c r="AX888" s="253" t="s">
        <v>79</v>
      </c>
      <c r="AY888" s="254" t="s">
        <v>169</v>
      </c>
    </row>
    <row r="889" spans="2:65" s="145" customFormat="1" ht="16.5" customHeight="1">
      <c r="B889" s="146"/>
      <c r="C889" s="271" t="s">
        <v>1210</v>
      </c>
      <c r="D889" s="271" t="s">
        <v>404</v>
      </c>
      <c r="E889" s="272" t="s">
        <v>1198</v>
      </c>
      <c r="F889" s="273" t="s">
        <v>1199</v>
      </c>
      <c r="G889" s="274" t="s">
        <v>188</v>
      </c>
      <c r="H889" s="275">
        <v>250.36699999999999</v>
      </c>
      <c r="I889" s="88"/>
      <c r="J889" s="276">
        <f>ROUND(I889*H889,2)</f>
        <v>0</v>
      </c>
      <c r="K889" s="273" t="s">
        <v>175</v>
      </c>
      <c r="L889" s="277"/>
      <c r="M889" s="278" t="s">
        <v>5</v>
      </c>
      <c r="N889" s="279" t="s">
        <v>42</v>
      </c>
      <c r="O889" s="147"/>
      <c r="P889" s="241">
        <f>O889*H889</f>
        <v>0</v>
      </c>
      <c r="Q889" s="241">
        <v>4.1000000000000003E-3</v>
      </c>
      <c r="R889" s="241">
        <f>Q889*H889</f>
        <v>1.0265047</v>
      </c>
      <c r="S889" s="241">
        <v>0</v>
      </c>
      <c r="T889" s="242">
        <f>S889*H889</f>
        <v>0</v>
      </c>
      <c r="AR889" s="133" t="s">
        <v>409</v>
      </c>
      <c r="AT889" s="133" t="s">
        <v>404</v>
      </c>
      <c r="AU889" s="133" t="s">
        <v>81</v>
      </c>
      <c r="AY889" s="133" t="s">
        <v>169</v>
      </c>
      <c r="BE889" s="243">
        <f>IF(N889="základní",J889,0)</f>
        <v>0</v>
      </c>
      <c r="BF889" s="243">
        <f>IF(N889="snížená",J889,0)</f>
        <v>0</v>
      </c>
      <c r="BG889" s="243">
        <f>IF(N889="zákl. přenesená",J889,0)</f>
        <v>0</v>
      </c>
      <c r="BH889" s="243">
        <f>IF(N889="sníž. přenesená",J889,0)</f>
        <v>0</v>
      </c>
      <c r="BI889" s="243">
        <f>IF(N889="nulová",J889,0)</f>
        <v>0</v>
      </c>
      <c r="BJ889" s="133" t="s">
        <v>79</v>
      </c>
      <c r="BK889" s="243">
        <f>ROUND(I889*H889,2)</f>
        <v>0</v>
      </c>
      <c r="BL889" s="133" t="s">
        <v>266</v>
      </c>
      <c r="BM889" s="133" t="s">
        <v>1211</v>
      </c>
    </row>
    <row r="890" spans="2:65" s="253" customFormat="1">
      <c r="B890" s="252"/>
      <c r="D890" s="246" t="s">
        <v>178</v>
      </c>
      <c r="F890" s="255" t="s">
        <v>1209</v>
      </c>
      <c r="H890" s="256">
        <v>250.36699999999999</v>
      </c>
      <c r="L890" s="252"/>
      <c r="M890" s="257"/>
      <c r="N890" s="258"/>
      <c r="O890" s="258"/>
      <c r="P890" s="258"/>
      <c r="Q890" s="258"/>
      <c r="R890" s="258"/>
      <c r="S890" s="258"/>
      <c r="T890" s="259"/>
      <c r="AT890" s="254" t="s">
        <v>178</v>
      </c>
      <c r="AU890" s="254" t="s">
        <v>81</v>
      </c>
      <c r="AV890" s="253" t="s">
        <v>81</v>
      </c>
      <c r="AW890" s="253" t="s">
        <v>6</v>
      </c>
      <c r="AX890" s="253" t="s">
        <v>79</v>
      </c>
      <c r="AY890" s="254" t="s">
        <v>169</v>
      </c>
    </row>
    <row r="891" spans="2:65" s="145" customFormat="1" ht="38.25" customHeight="1">
      <c r="B891" s="146"/>
      <c r="C891" s="233" t="s">
        <v>1212</v>
      </c>
      <c r="D891" s="233" t="s">
        <v>171</v>
      </c>
      <c r="E891" s="234" t="s">
        <v>1213</v>
      </c>
      <c r="F891" s="235" t="s">
        <v>1214</v>
      </c>
      <c r="G891" s="236" t="s">
        <v>188</v>
      </c>
      <c r="H891" s="237">
        <v>79.067999999999998</v>
      </c>
      <c r="I891" s="87"/>
      <c r="J891" s="238">
        <f>ROUND(I891*H891,2)</f>
        <v>0</v>
      </c>
      <c r="K891" s="235" t="s">
        <v>175</v>
      </c>
      <c r="L891" s="146"/>
      <c r="M891" s="239" t="s">
        <v>5</v>
      </c>
      <c r="N891" s="240" t="s">
        <v>42</v>
      </c>
      <c r="O891" s="147"/>
      <c r="P891" s="241">
        <f>O891*H891</f>
        <v>0</v>
      </c>
      <c r="Q891" s="241">
        <v>5.8E-4</v>
      </c>
      <c r="R891" s="241">
        <f>Q891*H891</f>
        <v>4.5859440000000001E-2</v>
      </c>
      <c r="S891" s="241">
        <v>0</v>
      </c>
      <c r="T891" s="242">
        <f>S891*H891</f>
        <v>0</v>
      </c>
      <c r="AR891" s="133" t="s">
        <v>266</v>
      </c>
      <c r="AT891" s="133" t="s">
        <v>171</v>
      </c>
      <c r="AU891" s="133" t="s">
        <v>81</v>
      </c>
      <c r="AY891" s="133" t="s">
        <v>169</v>
      </c>
      <c r="BE891" s="243">
        <f>IF(N891="základní",J891,0)</f>
        <v>0</v>
      </c>
      <c r="BF891" s="243">
        <f>IF(N891="snížená",J891,0)</f>
        <v>0</v>
      </c>
      <c r="BG891" s="243">
        <f>IF(N891="zákl. přenesená",J891,0)</f>
        <v>0</v>
      </c>
      <c r="BH891" s="243">
        <f>IF(N891="sníž. přenesená",J891,0)</f>
        <v>0</v>
      </c>
      <c r="BI891" s="243">
        <f>IF(N891="nulová",J891,0)</f>
        <v>0</v>
      </c>
      <c r="BJ891" s="133" t="s">
        <v>79</v>
      </c>
      <c r="BK891" s="243">
        <f>ROUND(I891*H891,2)</f>
        <v>0</v>
      </c>
      <c r="BL891" s="133" t="s">
        <v>266</v>
      </c>
      <c r="BM891" s="133" t="s">
        <v>1215</v>
      </c>
    </row>
    <row r="892" spans="2:65" s="245" customFormat="1">
      <c r="B892" s="244"/>
      <c r="D892" s="246" t="s">
        <v>178</v>
      </c>
      <c r="E892" s="247" t="s">
        <v>5</v>
      </c>
      <c r="F892" s="248" t="s">
        <v>1216</v>
      </c>
      <c r="H892" s="247" t="s">
        <v>5</v>
      </c>
      <c r="L892" s="244"/>
      <c r="M892" s="249"/>
      <c r="N892" s="250"/>
      <c r="O892" s="250"/>
      <c r="P892" s="250"/>
      <c r="Q892" s="250"/>
      <c r="R892" s="250"/>
      <c r="S892" s="250"/>
      <c r="T892" s="251"/>
      <c r="AT892" s="247" t="s">
        <v>178</v>
      </c>
      <c r="AU892" s="247" t="s">
        <v>81</v>
      </c>
      <c r="AV892" s="245" t="s">
        <v>79</v>
      </c>
      <c r="AW892" s="245" t="s">
        <v>35</v>
      </c>
      <c r="AX892" s="245" t="s">
        <v>71</v>
      </c>
      <c r="AY892" s="247" t="s">
        <v>169</v>
      </c>
    </row>
    <row r="893" spans="2:65" s="253" customFormat="1">
      <c r="B893" s="252"/>
      <c r="D893" s="246" t="s">
        <v>178</v>
      </c>
      <c r="E893" s="254" t="s">
        <v>5</v>
      </c>
      <c r="F893" s="255" t="s">
        <v>240</v>
      </c>
      <c r="H893" s="256">
        <v>79.067999999999998</v>
      </c>
      <c r="L893" s="252"/>
      <c r="M893" s="257"/>
      <c r="N893" s="258"/>
      <c r="O893" s="258"/>
      <c r="P893" s="258"/>
      <c r="Q893" s="258"/>
      <c r="R893" s="258"/>
      <c r="S893" s="258"/>
      <c r="T893" s="259"/>
      <c r="AT893" s="254" t="s">
        <v>178</v>
      </c>
      <c r="AU893" s="254" t="s">
        <v>81</v>
      </c>
      <c r="AV893" s="253" t="s">
        <v>81</v>
      </c>
      <c r="AW893" s="253" t="s">
        <v>35</v>
      </c>
      <c r="AX893" s="253" t="s">
        <v>71</v>
      </c>
      <c r="AY893" s="254" t="s">
        <v>169</v>
      </c>
    </row>
    <row r="894" spans="2:65" s="261" customFormat="1">
      <c r="B894" s="260"/>
      <c r="D894" s="246" t="s">
        <v>178</v>
      </c>
      <c r="E894" s="262" t="s">
        <v>5</v>
      </c>
      <c r="F894" s="263" t="s">
        <v>181</v>
      </c>
      <c r="H894" s="264">
        <v>79.067999999999998</v>
      </c>
      <c r="L894" s="260"/>
      <c r="M894" s="265"/>
      <c r="N894" s="266"/>
      <c r="O894" s="266"/>
      <c r="P894" s="266"/>
      <c r="Q894" s="266"/>
      <c r="R894" s="266"/>
      <c r="S894" s="266"/>
      <c r="T894" s="267"/>
      <c r="AT894" s="262" t="s">
        <v>178</v>
      </c>
      <c r="AU894" s="262" t="s">
        <v>81</v>
      </c>
      <c r="AV894" s="261" t="s">
        <v>176</v>
      </c>
      <c r="AW894" s="261" t="s">
        <v>35</v>
      </c>
      <c r="AX894" s="261" t="s">
        <v>79</v>
      </c>
      <c r="AY894" s="262" t="s">
        <v>169</v>
      </c>
    </row>
    <row r="895" spans="2:65" s="145" customFormat="1" ht="38.25" customHeight="1">
      <c r="B895" s="146"/>
      <c r="C895" s="233" t="s">
        <v>1217</v>
      </c>
      <c r="D895" s="233" t="s">
        <v>171</v>
      </c>
      <c r="E895" s="234" t="s">
        <v>1218</v>
      </c>
      <c r="F895" s="235" t="s">
        <v>1219</v>
      </c>
      <c r="G895" s="236" t="s">
        <v>316</v>
      </c>
      <c r="H895" s="237">
        <v>8.17</v>
      </c>
      <c r="I895" s="87"/>
      <c r="J895" s="238">
        <f>ROUND(I895*H895,2)</f>
        <v>0</v>
      </c>
      <c r="K895" s="235" t="s">
        <v>175</v>
      </c>
      <c r="L895" s="146"/>
      <c r="M895" s="239" t="s">
        <v>5</v>
      </c>
      <c r="N895" s="240" t="s">
        <v>42</v>
      </c>
      <c r="O895" s="147"/>
      <c r="P895" s="241">
        <f>O895*H895</f>
        <v>0</v>
      </c>
      <c r="Q895" s="241">
        <v>0</v>
      </c>
      <c r="R895" s="241">
        <f>Q895*H895</f>
        <v>0</v>
      </c>
      <c r="S895" s="241">
        <v>0</v>
      </c>
      <c r="T895" s="242">
        <f>S895*H895</f>
        <v>0</v>
      </c>
      <c r="AR895" s="133" t="s">
        <v>266</v>
      </c>
      <c r="AT895" s="133" t="s">
        <v>171</v>
      </c>
      <c r="AU895" s="133" t="s">
        <v>81</v>
      </c>
      <c r="AY895" s="133" t="s">
        <v>169</v>
      </c>
      <c r="BE895" s="243">
        <f>IF(N895="základní",J895,0)</f>
        <v>0</v>
      </c>
      <c r="BF895" s="243">
        <f>IF(N895="snížená",J895,0)</f>
        <v>0</v>
      </c>
      <c r="BG895" s="243">
        <f>IF(N895="zákl. přenesená",J895,0)</f>
        <v>0</v>
      </c>
      <c r="BH895" s="243">
        <f>IF(N895="sníž. přenesená",J895,0)</f>
        <v>0</v>
      </c>
      <c r="BI895" s="243">
        <f>IF(N895="nulová",J895,0)</f>
        <v>0</v>
      </c>
      <c r="BJ895" s="133" t="s">
        <v>79</v>
      </c>
      <c r="BK895" s="243">
        <f>ROUND(I895*H895,2)</f>
        <v>0</v>
      </c>
      <c r="BL895" s="133" t="s">
        <v>266</v>
      </c>
      <c r="BM895" s="133" t="s">
        <v>1220</v>
      </c>
    </row>
    <row r="896" spans="2:65" s="145" customFormat="1" ht="121.5">
      <c r="B896" s="146"/>
      <c r="D896" s="246" t="s">
        <v>207</v>
      </c>
      <c r="F896" s="268" t="s">
        <v>1221</v>
      </c>
      <c r="L896" s="146"/>
      <c r="M896" s="269"/>
      <c r="N896" s="147"/>
      <c r="O896" s="147"/>
      <c r="P896" s="147"/>
      <c r="Q896" s="147"/>
      <c r="R896" s="147"/>
      <c r="S896" s="147"/>
      <c r="T896" s="270"/>
      <c r="AT896" s="133" t="s">
        <v>207</v>
      </c>
      <c r="AU896" s="133" t="s">
        <v>81</v>
      </c>
    </row>
    <row r="897" spans="2:65" s="221" customFormat="1" ht="29.85" customHeight="1">
      <c r="B897" s="220"/>
      <c r="D897" s="222" t="s">
        <v>70</v>
      </c>
      <c r="E897" s="231" t="s">
        <v>1222</v>
      </c>
      <c r="F897" s="231" t="s">
        <v>1223</v>
      </c>
      <c r="J897" s="232">
        <f>BK897</f>
        <v>0</v>
      </c>
      <c r="L897" s="220"/>
      <c r="M897" s="225"/>
      <c r="N897" s="226"/>
      <c r="O897" s="226"/>
      <c r="P897" s="227">
        <f>SUM(P898:P923)</f>
        <v>0</v>
      </c>
      <c r="Q897" s="226"/>
      <c r="R897" s="227">
        <f>SUM(R898:R923)</f>
        <v>4.2210494000000001</v>
      </c>
      <c r="S897" s="226"/>
      <c r="T897" s="228">
        <f>SUM(T898:T923)</f>
        <v>0</v>
      </c>
      <c r="AR897" s="222" t="s">
        <v>81</v>
      </c>
      <c r="AT897" s="229" t="s">
        <v>70</v>
      </c>
      <c r="AU897" s="229" t="s">
        <v>79</v>
      </c>
      <c r="AY897" s="222" t="s">
        <v>169</v>
      </c>
      <c r="BK897" s="230">
        <f>SUM(BK898:BK923)</f>
        <v>0</v>
      </c>
    </row>
    <row r="898" spans="2:65" s="145" customFormat="1" ht="25.5" customHeight="1">
      <c r="B898" s="146"/>
      <c r="C898" s="233" t="s">
        <v>1224</v>
      </c>
      <c r="D898" s="233" t="s">
        <v>171</v>
      </c>
      <c r="E898" s="234" t="s">
        <v>1225</v>
      </c>
      <c r="F898" s="235" t="s">
        <v>1226</v>
      </c>
      <c r="G898" s="236" t="s">
        <v>188</v>
      </c>
      <c r="H898" s="237">
        <v>486.98</v>
      </c>
      <c r="I898" s="87"/>
      <c r="J898" s="238">
        <f>ROUND(I898*H898,2)</f>
        <v>0</v>
      </c>
      <c r="K898" s="235" t="s">
        <v>175</v>
      </c>
      <c r="L898" s="146"/>
      <c r="M898" s="239" t="s">
        <v>5</v>
      </c>
      <c r="N898" s="240" t="s">
        <v>42</v>
      </c>
      <c r="O898" s="147"/>
      <c r="P898" s="241">
        <f>O898*H898</f>
        <v>0</v>
      </c>
      <c r="Q898" s="241">
        <v>0</v>
      </c>
      <c r="R898" s="241">
        <f>Q898*H898</f>
        <v>0</v>
      </c>
      <c r="S898" s="241">
        <v>0</v>
      </c>
      <c r="T898" s="242">
        <f>S898*H898</f>
        <v>0</v>
      </c>
      <c r="AR898" s="133" t="s">
        <v>266</v>
      </c>
      <c r="AT898" s="133" t="s">
        <v>171</v>
      </c>
      <c r="AU898" s="133" t="s">
        <v>81</v>
      </c>
      <c r="AY898" s="133" t="s">
        <v>169</v>
      </c>
      <c r="BE898" s="243">
        <f>IF(N898="základní",J898,0)</f>
        <v>0</v>
      </c>
      <c r="BF898" s="243">
        <f>IF(N898="snížená",J898,0)</f>
        <v>0</v>
      </c>
      <c r="BG898" s="243">
        <f>IF(N898="zákl. přenesená",J898,0)</f>
        <v>0</v>
      </c>
      <c r="BH898" s="243">
        <f>IF(N898="sníž. přenesená",J898,0)</f>
        <v>0</v>
      </c>
      <c r="BI898" s="243">
        <f>IF(N898="nulová",J898,0)</f>
        <v>0</v>
      </c>
      <c r="BJ898" s="133" t="s">
        <v>79</v>
      </c>
      <c r="BK898" s="243">
        <f>ROUND(I898*H898,2)</f>
        <v>0</v>
      </c>
      <c r="BL898" s="133" t="s">
        <v>266</v>
      </c>
      <c r="BM898" s="133" t="s">
        <v>1227</v>
      </c>
    </row>
    <row r="899" spans="2:65" s="145" customFormat="1" ht="40.5">
      <c r="B899" s="146"/>
      <c r="D899" s="246" t="s">
        <v>207</v>
      </c>
      <c r="F899" s="268" t="s">
        <v>1228</v>
      </c>
      <c r="L899" s="146"/>
      <c r="M899" s="269"/>
      <c r="N899" s="147"/>
      <c r="O899" s="147"/>
      <c r="P899" s="147"/>
      <c r="Q899" s="147"/>
      <c r="R899" s="147"/>
      <c r="S899" s="147"/>
      <c r="T899" s="270"/>
      <c r="AT899" s="133" t="s">
        <v>207</v>
      </c>
      <c r="AU899" s="133" t="s">
        <v>81</v>
      </c>
    </row>
    <row r="900" spans="2:65" s="253" customFormat="1">
      <c r="B900" s="252"/>
      <c r="D900" s="246" t="s">
        <v>178</v>
      </c>
      <c r="E900" s="254" t="s">
        <v>5</v>
      </c>
      <c r="F900" s="255" t="s">
        <v>1229</v>
      </c>
      <c r="H900" s="256">
        <v>486.98</v>
      </c>
      <c r="L900" s="252"/>
      <c r="M900" s="257"/>
      <c r="N900" s="258"/>
      <c r="O900" s="258"/>
      <c r="P900" s="258"/>
      <c r="Q900" s="258"/>
      <c r="R900" s="258"/>
      <c r="S900" s="258"/>
      <c r="T900" s="259"/>
      <c r="AT900" s="254" t="s">
        <v>178</v>
      </c>
      <c r="AU900" s="254" t="s">
        <v>81</v>
      </c>
      <c r="AV900" s="253" t="s">
        <v>81</v>
      </c>
      <c r="AW900" s="253" t="s">
        <v>35</v>
      </c>
      <c r="AX900" s="253" t="s">
        <v>71</v>
      </c>
      <c r="AY900" s="254" t="s">
        <v>169</v>
      </c>
    </row>
    <row r="901" spans="2:65" s="261" customFormat="1">
      <c r="B901" s="260"/>
      <c r="D901" s="246" t="s">
        <v>178</v>
      </c>
      <c r="E901" s="262" t="s">
        <v>5</v>
      </c>
      <c r="F901" s="263" t="s">
        <v>181</v>
      </c>
      <c r="H901" s="264">
        <v>486.98</v>
      </c>
      <c r="L901" s="260"/>
      <c r="M901" s="265"/>
      <c r="N901" s="266"/>
      <c r="O901" s="266"/>
      <c r="P901" s="266"/>
      <c r="Q901" s="266"/>
      <c r="R901" s="266"/>
      <c r="S901" s="266"/>
      <c r="T901" s="267"/>
      <c r="AT901" s="262" t="s">
        <v>178</v>
      </c>
      <c r="AU901" s="262" t="s">
        <v>81</v>
      </c>
      <c r="AV901" s="261" t="s">
        <v>176</v>
      </c>
      <c r="AW901" s="261" t="s">
        <v>35</v>
      </c>
      <c r="AX901" s="261" t="s">
        <v>79</v>
      </c>
      <c r="AY901" s="262" t="s">
        <v>169</v>
      </c>
    </row>
    <row r="902" spans="2:65" s="145" customFormat="1" ht="16.5" customHeight="1">
      <c r="B902" s="146"/>
      <c r="C902" s="271" t="s">
        <v>1230</v>
      </c>
      <c r="D902" s="271" t="s">
        <v>404</v>
      </c>
      <c r="E902" s="272" t="s">
        <v>1163</v>
      </c>
      <c r="F902" s="273" t="s">
        <v>1164</v>
      </c>
      <c r="G902" s="274" t="s">
        <v>316</v>
      </c>
      <c r="H902" s="275">
        <v>0.14599999999999999</v>
      </c>
      <c r="I902" s="88"/>
      <c r="J902" s="276">
        <f>ROUND(I902*H902,2)</f>
        <v>0</v>
      </c>
      <c r="K902" s="273" t="s">
        <v>175</v>
      </c>
      <c r="L902" s="277"/>
      <c r="M902" s="278" t="s">
        <v>5</v>
      </c>
      <c r="N902" s="279" t="s">
        <v>42</v>
      </c>
      <c r="O902" s="147"/>
      <c r="P902" s="241">
        <f>O902*H902</f>
        <v>0</v>
      </c>
      <c r="Q902" s="241">
        <v>1</v>
      </c>
      <c r="R902" s="241">
        <f>Q902*H902</f>
        <v>0.14599999999999999</v>
      </c>
      <c r="S902" s="241">
        <v>0</v>
      </c>
      <c r="T902" s="242">
        <f>S902*H902</f>
        <v>0</v>
      </c>
      <c r="AR902" s="133" t="s">
        <v>409</v>
      </c>
      <c r="AT902" s="133" t="s">
        <v>404</v>
      </c>
      <c r="AU902" s="133" t="s">
        <v>81</v>
      </c>
      <c r="AY902" s="133" t="s">
        <v>169</v>
      </c>
      <c r="BE902" s="243">
        <f>IF(N902="základní",J902,0)</f>
        <v>0</v>
      </c>
      <c r="BF902" s="243">
        <f>IF(N902="snížená",J902,0)</f>
        <v>0</v>
      </c>
      <c r="BG902" s="243">
        <f>IF(N902="zákl. přenesená",J902,0)</f>
        <v>0</v>
      </c>
      <c r="BH902" s="243">
        <f>IF(N902="sníž. přenesená",J902,0)</f>
        <v>0</v>
      </c>
      <c r="BI902" s="243">
        <f>IF(N902="nulová",J902,0)</f>
        <v>0</v>
      </c>
      <c r="BJ902" s="133" t="s">
        <v>79</v>
      </c>
      <c r="BK902" s="243">
        <f>ROUND(I902*H902,2)</f>
        <v>0</v>
      </c>
      <c r="BL902" s="133" t="s">
        <v>266</v>
      </c>
      <c r="BM902" s="133" t="s">
        <v>1231</v>
      </c>
    </row>
    <row r="903" spans="2:65" s="253" customFormat="1">
      <c r="B903" s="252"/>
      <c r="D903" s="246" t="s">
        <v>178</v>
      </c>
      <c r="F903" s="255" t="s">
        <v>1232</v>
      </c>
      <c r="H903" s="256">
        <v>0.14599999999999999</v>
      </c>
      <c r="L903" s="252"/>
      <c r="M903" s="257"/>
      <c r="N903" s="258"/>
      <c r="O903" s="258"/>
      <c r="P903" s="258"/>
      <c r="Q903" s="258"/>
      <c r="R903" s="258"/>
      <c r="S903" s="258"/>
      <c r="T903" s="259"/>
      <c r="AT903" s="254" t="s">
        <v>178</v>
      </c>
      <c r="AU903" s="254" t="s">
        <v>81</v>
      </c>
      <c r="AV903" s="253" t="s">
        <v>81</v>
      </c>
      <c r="AW903" s="253" t="s">
        <v>6</v>
      </c>
      <c r="AX903" s="253" t="s">
        <v>79</v>
      </c>
      <c r="AY903" s="254" t="s">
        <v>169</v>
      </c>
    </row>
    <row r="904" spans="2:65" s="145" customFormat="1" ht="25.5" customHeight="1">
      <c r="B904" s="146"/>
      <c r="C904" s="233" t="s">
        <v>1233</v>
      </c>
      <c r="D904" s="233" t="s">
        <v>171</v>
      </c>
      <c r="E904" s="234" t="s">
        <v>1234</v>
      </c>
      <c r="F904" s="235" t="s">
        <v>1235</v>
      </c>
      <c r="G904" s="236" t="s">
        <v>188</v>
      </c>
      <c r="H904" s="237">
        <v>486.98</v>
      </c>
      <c r="I904" s="87"/>
      <c r="J904" s="238">
        <f>ROUND(I904*H904,2)</f>
        <v>0</v>
      </c>
      <c r="K904" s="235" t="s">
        <v>175</v>
      </c>
      <c r="L904" s="146"/>
      <c r="M904" s="239" t="s">
        <v>5</v>
      </c>
      <c r="N904" s="240" t="s">
        <v>42</v>
      </c>
      <c r="O904" s="147"/>
      <c r="P904" s="241">
        <f>O904*H904</f>
        <v>0</v>
      </c>
      <c r="Q904" s="241">
        <v>8.8000000000000003E-4</v>
      </c>
      <c r="R904" s="241">
        <f>Q904*H904</f>
        <v>0.42854240000000005</v>
      </c>
      <c r="S904" s="241">
        <v>0</v>
      </c>
      <c r="T904" s="242">
        <f>S904*H904</f>
        <v>0</v>
      </c>
      <c r="AR904" s="133" t="s">
        <v>266</v>
      </c>
      <c r="AT904" s="133" t="s">
        <v>171</v>
      </c>
      <c r="AU904" s="133" t="s">
        <v>81</v>
      </c>
      <c r="AY904" s="133" t="s">
        <v>169</v>
      </c>
      <c r="BE904" s="243">
        <f>IF(N904="základní",J904,0)</f>
        <v>0</v>
      </c>
      <c r="BF904" s="243">
        <f>IF(N904="snížená",J904,0)</f>
        <v>0</v>
      </c>
      <c r="BG904" s="243">
        <f>IF(N904="zákl. přenesená",J904,0)</f>
        <v>0</v>
      </c>
      <c r="BH904" s="243">
        <f>IF(N904="sníž. přenesená",J904,0)</f>
        <v>0</v>
      </c>
      <c r="BI904" s="243">
        <f>IF(N904="nulová",J904,0)</f>
        <v>0</v>
      </c>
      <c r="BJ904" s="133" t="s">
        <v>79</v>
      </c>
      <c r="BK904" s="243">
        <f>ROUND(I904*H904,2)</f>
        <v>0</v>
      </c>
      <c r="BL904" s="133" t="s">
        <v>266</v>
      </c>
      <c r="BM904" s="133" t="s">
        <v>1236</v>
      </c>
    </row>
    <row r="905" spans="2:65" s="145" customFormat="1" ht="40.5">
      <c r="B905" s="146"/>
      <c r="D905" s="246" t="s">
        <v>207</v>
      </c>
      <c r="F905" s="268" t="s">
        <v>1237</v>
      </c>
      <c r="L905" s="146"/>
      <c r="M905" s="269"/>
      <c r="N905" s="147"/>
      <c r="O905" s="147"/>
      <c r="P905" s="147"/>
      <c r="Q905" s="147"/>
      <c r="R905" s="147"/>
      <c r="S905" s="147"/>
      <c r="T905" s="270"/>
      <c r="AT905" s="133" t="s">
        <v>207</v>
      </c>
      <c r="AU905" s="133" t="s">
        <v>81</v>
      </c>
    </row>
    <row r="906" spans="2:65" s="253" customFormat="1">
      <c r="B906" s="252"/>
      <c r="D906" s="246" t="s">
        <v>178</v>
      </c>
      <c r="E906" s="254" t="s">
        <v>5</v>
      </c>
      <c r="F906" s="255" t="s">
        <v>1229</v>
      </c>
      <c r="H906" s="256">
        <v>486.98</v>
      </c>
      <c r="L906" s="252"/>
      <c r="M906" s="257"/>
      <c r="N906" s="258"/>
      <c r="O906" s="258"/>
      <c r="P906" s="258"/>
      <c r="Q906" s="258"/>
      <c r="R906" s="258"/>
      <c r="S906" s="258"/>
      <c r="T906" s="259"/>
      <c r="AT906" s="254" t="s">
        <v>178</v>
      </c>
      <c r="AU906" s="254" t="s">
        <v>81</v>
      </c>
      <c r="AV906" s="253" t="s">
        <v>81</v>
      </c>
      <c r="AW906" s="253" t="s">
        <v>35</v>
      </c>
      <c r="AX906" s="253" t="s">
        <v>71</v>
      </c>
      <c r="AY906" s="254" t="s">
        <v>169</v>
      </c>
    </row>
    <row r="907" spans="2:65" s="261" customFormat="1">
      <c r="B907" s="260"/>
      <c r="D907" s="246" t="s">
        <v>178</v>
      </c>
      <c r="E907" s="262" t="s">
        <v>5</v>
      </c>
      <c r="F907" s="263" t="s">
        <v>181</v>
      </c>
      <c r="H907" s="264">
        <v>486.98</v>
      </c>
      <c r="L907" s="260"/>
      <c r="M907" s="265"/>
      <c r="N907" s="266"/>
      <c r="O907" s="266"/>
      <c r="P907" s="266"/>
      <c r="Q907" s="266"/>
      <c r="R907" s="266"/>
      <c r="S907" s="266"/>
      <c r="T907" s="267"/>
      <c r="AT907" s="262" t="s">
        <v>178</v>
      </c>
      <c r="AU907" s="262" t="s">
        <v>81</v>
      </c>
      <c r="AV907" s="261" t="s">
        <v>176</v>
      </c>
      <c r="AW907" s="261" t="s">
        <v>35</v>
      </c>
      <c r="AX907" s="261" t="s">
        <v>79</v>
      </c>
      <c r="AY907" s="262" t="s">
        <v>169</v>
      </c>
    </row>
    <row r="908" spans="2:65" s="145" customFormat="1" ht="25.5" customHeight="1">
      <c r="B908" s="146"/>
      <c r="C908" s="271" t="s">
        <v>1238</v>
      </c>
      <c r="D908" s="271" t="s">
        <v>404</v>
      </c>
      <c r="E908" s="272" t="s">
        <v>1193</v>
      </c>
      <c r="F908" s="273" t="s">
        <v>1194</v>
      </c>
      <c r="G908" s="274" t="s">
        <v>188</v>
      </c>
      <c r="H908" s="275">
        <v>560.02700000000004</v>
      </c>
      <c r="I908" s="88"/>
      <c r="J908" s="276">
        <f>ROUND(I908*H908,2)</f>
        <v>0</v>
      </c>
      <c r="K908" s="273" t="s">
        <v>175</v>
      </c>
      <c r="L908" s="277"/>
      <c r="M908" s="278" t="s">
        <v>5</v>
      </c>
      <c r="N908" s="279" t="s">
        <v>42</v>
      </c>
      <c r="O908" s="147"/>
      <c r="P908" s="241">
        <f>O908*H908</f>
        <v>0</v>
      </c>
      <c r="Q908" s="241">
        <v>4.4999999999999997E-3</v>
      </c>
      <c r="R908" s="241">
        <f>Q908*H908</f>
        <v>2.5201215000000001</v>
      </c>
      <c r="S908" s="241">
        <v>0</v>
      </c>
      <c r="T908" s="242">
        <f>S908*H908</f>
        <v>0</v>
      </c>
      <c r="AR908" s="133" t="s">
        <v>409</v>
      </c>
      <c r="AT908" s="133" t="s">
        <v>404</v>
      </c>
      <c r="AU908" s="133" t="s">
        <v>81</v>
      </c>
      <c r="AY908" s="133" t="s">
        <v>169</v>
      </c>
      <c r="BE908" s="243">
        <f>IF(N908="základní",J908,0)</f>
        <v>0</v>
      </c>
      <c r="BF908" s="243">
        <f>IF(N908="snížená",J908,0)</f>
        <v>0</v>
      </c>
      <c r="BG908" s="243">
        <f>IF(N908="zákl. přenesená",J908,0)</f>
        <v>0</v>
      </c>
      <c r="BH908" s="243">
        <f>IF(N908="sníž. přenesená",J908,0)</f>
        <v>0</v>
      </c>
      <c r="BI908" s="243">
        <f>IF(N908="nulová",J908,0)</f>
        <v>0</v>
      </c>
      <c r="BJ908" s="133" t="s">
        <v>79</v>
      </c>
      <c r="BK908" s="243">
        <f>ROUND(I908*H908,2)</f>
        <v>0</v>
      </c>
      <c r="BL908" s="133" t="s">
        <v>266</v>
      </c>
      <c r="BM908" s="133" t="s">
        <v>1239</v>
      </c>
    </row>
    <row r="909" spans="2:65" s="253" customFormat="1">
      <c r="B909" s="252"/>
      <c r="D909" s="246" t="s">
        <v>178</v>
      </c>
      <c r="F909" s="255" t="s">
        <v>1240</v>
      </c>
      <c r="H909" s="256">
        <v>560.02700000000004</v>
      </c>
      <c r="L909" s="252"/>
      <c r="M909" s="257"/>
      <c r="N909" s="258"/>
      <c r="O909" s="258"/>
      <c r="P909" s="258"/>
      <c r="Q909" s="258"/>
      <c r="R909" s="258"/>
      <c r="S909" s="258"/>
      <c r="T909" s="259"/>
      <c r="AT909" s="254" t="s">
        <v>178</v>
      </c>
      <c r="AU909" s="254" t="s">
        <v>81</v>
      </c>
      <c r="AV909" s="253" t="s">
        <v>81</v>
      </c>
      <c r="AW909" s="253" t="s">
        <v>6</v>
      </c>
      <c r="AX909" s="253" t="s">
        <v>79</v>
      </c>
      <c r="AY909" s="254" t="s">
        <v>169</v>
      </c>
    </row>
    <row r="910" spans="2:65" s="145" customFormat="1" ht="25.5" customHeight="1">
      <c r="B910" s="146"/>
      <c r="C910" s="233" t="s">
        <v>1241</v>
      </c>
      <c r="D910" s="233" t="s">
        <v>171</v>
      </c>
      <c r="E910" s="234" t="s">
        <v>1242</v>
      </c>
      <c r="F910" s="235" t="s">
        <v>1243</v>
      </c>
      <c r="G910" s="236" t="s">
        <v>188</v>
      </c>
      <c r="H910" s="237">
        <v>486.98</v>
      </c>
      <c r="I910" s="87"/>
      <c r="J910" s="238">
        <f>ROUND(I910*H910,2)</f>
        <v>0</v>
      </c>
      <c r="K910" s="235" t="s">
        <v>175</v>
      </c>
      <c r="L910" s="146"/>
      <c r="M910" s="239" t="s">
        <v>5</v>
      </c>
      <c r="N910" s="240" t="s">
        <v>42</v>
      </c>
      <c r="O910" s="147"/>
      <c r="P910" s="241">
        <f>O910*H910</f>
        <v>0</v>
      </c>
      <c r="Q910" s="241">
        <v>3.0000000000000001E-5</v>
      </c>
      <c r="R910" s="241">
        <f>Q910*H910</f>
        <v>1.4609400000000002E-2</v>
      </c>
      <c r="S910" s="241">
        <v>0</v>
      </c>
      <c r="T910" s="242">
        <f>S910*H910</f>
        <v>0</v>
      </c>
      <c r="AR910" s="133" t="s">
        <v>266</v>
      </c>
      <c r="AT910" s="133" t="s">
        <v>171</v>
      </c>
      <c r="AU910" s="133" t="s">
        <v>81</v>
      </c>
      <c r="AY910" s="133" t="s">
        <v>169</v>
      </c>
      <c r="BE910" s="243">
        <f>IF(N910="základní",J910,0)</f>
        <v>0</v>
      </c>
      <c r="BF910" s="243">
        <f>IF(N910="snížená",J910,0)</f>
        <v>0</v>
      </c>
      <c r="BG910" s="243">
        <f>IF(N910="zákl. přenesená",J910,0)</f>
        <v>0</v>
      </c>
      <c r="BH910" s="243">
        <f>IF(N910="sníž. přenesená",J910,0)</f>
        <v>0</v>
      </c>
      <c r="BI910" s="243">
        <f>IF(N910="nulová",J910,0)</f>
        <v>0</v>
      </c>
      <c r="BJ910" s="133" t="s">
        <v>79</v>
      </c>
      <c r="BK910" s="243">
        <f>ROUND(I910*H910,2)</f>
        <v>0</v>
      </c>
      <c r="BL910" s="133" t="s">
        <v>266</v>
      </c>
      <c r="BM910" s="133" t="s">
        <v>1244</v>
      </c>
    </row>
    <row r="911" spans="2:65" s="145" customFormat="1" ht="40.5">
      <c r="B911" s="146"/>
      <c r="D911" s="246" t="s">
        <v>207</v>
      </c>
      <c r="F911" s="268" t="s">
        <v>1237</v>
      </c>
      <c r="L911" s="146"/>
      <c r="M911" s="269"/>
      <c r="N911" s="147"/>
      <c r="O911" s="147"/>
      <c r="P911" s="147"/>
      <c r="Q911" s="147"/>
      <c r="R911" s="147"/>
      <c r="S911" s="147"/>
      <c r="T911" s="270"/>
      <c r="AT911" s="133" t="s">
        <v>207</v>
      </c>
      <c r="AU911" s="133" t="s">
        <v>81</v>
      </c>
    </row>
    <row r="912" spans="2:65" s="253" customFormat="1">
      <c r="B912" s="252"/>
      <c r="D912" s="246" t="s">
        <v>178</v>
      </c>
      <c r="E912" s="254" t="s">
        <v>5</v>
      </c>
      <c r="F912" s="255" t="s">
        <v>1229</v>
      </c>
      <c r="H912" s="256">
        <v>486.98</v>
      </c>
      <c r="L912" s="252"/>
      <c r="M912" s="257"/>
      <c r="N912" s="258"/>
      <c r="O912" s="258"/>
      <c r="P912" s="258"/>
      <c r="Q912" s="258"/>
      <c r="R912" s="258"/>
      <c r="S912" s="258"/>
      <c r="T912" s="259"/>
      <c r="AT912" s="254" t="s">
        <v>178</v>
      </c>
      <c r="AU912" s="254" t="s">
        <v>81</v>
      </c>
      <c r="AV912" s="253" t="s">
        <v>81</v>
      </c>
      <c r="AW912" s="253" t="s">
        <v>35</v>
      </c>
      <c r="AX912" s="253" t="s">
        <v>71</v>
      </c>
      <c r="AY912" s="254" t="s">
        <v>169</v>
      </c>
    </row>
    <row r="913" spans="2:65" s="261" customFormat="1">
      <c r="B913" s="260"/>
      <c r="D913" s="246" t="s">
        <v>178</v>
      </c>
      <c r="E913" s="262" t="s">
        <v>5</v>
      </c>
      <c r="F913" s="263" t="s">
        <v>181</v>
      </c>
      <c r="H913" s="264">
        <v>486.98</v>
      </c>
      <c r="L913" s="260"/>
      <c r="M913" s="265"/>
      <c r="N913" s="266"/>
      <c r="O913" s="266"/>
      <c r="P913" s="266"/>
      <c r="Q913" s="266"/>
      <c r="R913" s="266"/>
      <c r="S913" s="266"/>
      <c r="T913" s="267"/>
      <c r="AT913" s="262" t="s">
        <v>178</v>
      </c>
      <c r="AU913" s="262" t="s">
        <v>81</v>
      </c>
      <c r="AV913" s="261" t="s">
        <v>176</v>
      </c>
      <c r="AW913" s="261" t="s">
        <v>35</v>
      </c>
      <c r="AX913" s="261" t="s">
        <v>79</v>
      </c>
      <c r="AY913" s="262" t="s">
        <v>169</v>
      </c>
    </row>
    <row r="914" spans="2:65" s="145" customFormat="1" ht="16.5" customHeight="1">
      <c r="B914" s="146"/>
      <c r="C914" s="271" t="s">
        <v>1245</v>
      </c>
      <c r="D914" s="271" t="s">
        <v>404</v>
      </c>
      <c r="E914" s="272" t="s">
        <v>1246</v>
      </c>
      <c r="F914" s="273" t="s">
        <v>1247</v>
      </c>
      <c r="G914" s="274" t="s">
        <v>188</v>
      </c>
      <c r="H914" s="275">
        <v>496.72</v>
      </c>
      <c r="I914" s="88"/>
      <c r="J914" s="276">
        <f>ROUND(I914*H914,2)</f>
        <v>0</v>
      </c>
      <c r="K914" s="273" t="s">
        <v>175</v>
      </c>
      <c r="L914" s="277"/>
      <c r="M914" s="278" t="s">
        <v>5</v>
      </c>
      <c r="N914" s="279" t="s">
        <v>42</v>
      </c>
      <c r="O914" s="147"/>
      <c r="P914" s="241">
        <f>O914*H914</f>
        <v>0</v>
      </c>
      <c r="Q914" s="241">
        <v>1.9E-3</v>
      </c>
      <c r="R914" s="241">
        <f>Q914*H914</f>
        <v>0.94376800000000005</v>
      </c>
      <c r="S914" s="241">
        <v>0</v>
      </c>
      <c r="T914" s="242">
        <f>S914*H914</f>
        <v>0</v>
      </c>
      <c r="AR914" s="133" t="s">
        <v>409</v>
      </c>
      <c r="AT914" s="133" t="s">
        <v>404</v>
      </c>
      <c r="AU914" s="133" t="s">
        <v>81</v>
      </c>
      <c r="AY914" s="133" t="s">
        <v>169</v>
      </c>
      <c r="BE914" s="243">
        <f>IF(N914="základní",J914,0)</f>
        <v>0</v>
      </c>
      <c r="BF914" s="243">
        <f>IF(N914="snížená",J914,0)</f>
        <v>0</v>
      </c>
      <c r="BG914" s="243">
        <f>IF(N914="zákl. přenesená",J914,0)</f>
        <v>0</v>
      </c>
      <c r="BH914" s="243">
        <f>IF(N914="sníž. přenesená",J914,0)</f>
        <v>0</v>
      </c>
      <c r="BI914" s="243">
        <f>IF(N914="nulová",J914,0)</f>
        <v>0</v>
      </c>
      <c r="BJ914" s="133" t="s">
        <v>79</v>
      </c>
      <c r="BK914" s="243">
        <f>ROUND(I914*H914,2)</f>
        <v>0</v>
      </c>
      <c r="BL914" s="133" t="s">
        <v>266</v>
      </c>
      <c r="BM914" s="133" t="s">
        <v>1248</v>
      </c>
    </row>
    <row r="915" spans="2:65" s="253" customFormat="1">
      <c r="B915" s="252"/>
      <c r="D915" s="246" t="s">
        <v>178</v>
      </c>
      <c r="F915" s="255" t="s">
        <v>1249</v>
      </c>
      <c r="H915" s="256">
        <v>496.72</v>
      </c>
      <c r="L915" s="252"/>
      <c r="M915" s="257"/>
      <c r="N915" s="258"/>
      <c r="O915" s="258"/>
      <c r="P915" s="258"/>
      <c r="Q915" s="258"/>
      <c r="R915" s="258"/>
      <c r="S915" s="258"/>
      <c r="T915" s="259"/>
      <c r="AT915" s="254" t="s">
        <v>178</v>
      </c>
      <c r="AU915" s="254" t="s">
        <v>81</v>
      </c>
      <c r="AV915" s="253" t="s">
        <v>81</v>
      </c>
      <c r="AW915" s="253" t="s">
        <v>6</v>
      </c>
      <c r="AX915" s="253" t="s">
        <v>79</v>
      </c>
      <c r="AY915" s="254" t="s">
        <v>169</v>
      </c>
    </row>
    <row r="916" spans="2:65" s="145" customFormat="1" ht="25.5" customHeight="1">
      <c r="B916" s="146"/>
      <c r="C916" s="233" t="s">
        <v>1250</v>
      </c>
      <c r="D916" s="233" t="s">
        <v>171</v>
      </c>
      <c r="E916" s="234" t="s">
        <v>1251</v>
      </c>
      <c r="F916" s="235" t="s">
        <v>1252</v>
      </c>
      <c r="G916" s="236" t="s">
        <v>188</v>
      </c>
      <c r="H916" s="237">
        <v>486.98</v>
      </c>
      <c r="I916" s="87"/>
      <c r="J916" s="238">
        <f>ROUND(I916*H916,2)</f>
        <v>0</v>
      </c>
      <c r="K916" s="235" t="s">
        <v>175</v>
      </c>
      <c r="L916" s="146"/>
      <c r="M916" s="239" t="s">
        <v>5</v>
      </c>
      <c r="N916" s="240" t="s">
        <v>42</v>
      </c>
      <c r="O916" s="147"/>
      <c r="P916" s="241">
        <f>O916*H916</f>
        <v>0</v>
      </c>
      <c r="Q916" s="241">
        <v>0</v>
      </c>
      <c r="R916" s="241">
        <f>Q916*H916</f>
        <v>0</v>
      </c>
      <c r="S916" s="241">
        <v>0</v>
      </c>
      <c r="T916" s="242">
        <f>S916*H916</f>
        <v>0</v>
      </c>
      <c r="AR916" s="133" t="s">
        <v>266</v>
      </c>
      <c r="AT916" s="133" t="s">
        <v>171</v>
      </c>
      <c r="AU916" s="133" t="s">
        <v>81</v>
      </c>
      <c r="AY916" s="133" t="s">
        <v>169</v>
      </c>
      <c r="BE916" s="243">
        <f>IF(N916="základní",J916,0)</f>
        <v>0</v>
      </c>
      <c r="BF916" s="243">
        <f>IF(N916="snížená",J916,0)</f>
        <v>0</v>
      </c>
      <c r="BG916" s="243">
        <f>IF(N916="zákl. přenesená",J916,0)</f>
        <v>0</v>
      </c>
      <c r="BH916" s="243">
        <f>IF(N916="sníž. přenesená",J916,0)</f>
        <v>0</v>
      </c>
      <c r="BI916" s="243">
        <f>IF(N916="nulová",J916,0)</f>
        <v>0</v>
      </c>
      <c r="BJ916" s="133" t="s">
        <v>79</v>
      </c>
      <c r="BK916" s="243">
        <f>ROUND(I916*H916,2)</f>
        <v>0</v>
      </c>
      <c r="BL916" s="133" t="s">
        <v>266</v>
      </c>
      <c r="BM916" s="133" t="s">
        <v>1253</v>
      </c>
    </row>
    <row r="917" spans="2:65" s="145" customFormat="1" ht="40.5">
      <c r="B917" s="146"/>
      <c r="D917" s="246" t="s">
        <v>207</v>
      </c>
      <c r="F917" s="268" t="s">
        <v>1254</v>
      </c>
      <c r="L917" s="146"/>
      <c r="M917" s="269"/>
      <c r="N917" s="147"/>
      <c r="O917" s="147"/>
      <c r="P917" s="147"/>
      <c r="Q917" s="147"/>
      <c r="R917" s="147"/>
      <c r="S917" s="147"/>
      <c r="T917" s="270"/>
      <c r="AT917" s="133" t="s">
        <v>207</v>
      </c>
      <c r="AU917" s="133" t="s">
        <v>81</v>
      </c>
    </row>
    <row r="918" spans="2:65" s="253" customFormat="1">
      <c r="B918" s="252"/>
      <c r="D918" s="246" t="s">
        <v>178</v>
      </c>
      <c r="E918" s="254" t="s">
        <v>5</v>
      </c>
      <c r="F918" s="255" t="s">
        <v>1229</v>
      </c>
      <c r="H918" s="256">
        <v>486.98</v>
      </c>
      <c r="L918" s="252"/>
      <c r="M918" s="257"/>
      <c r="N918" s="258"/>
      <c r="O918" s="258"/>
      <c r="P918" s="258"/>
      <c r="Q918" s="258"/>
      <c r="R918" s="258"/>
      <c r="S918" s="258"/>
      <c r="T918" s="259"/>
      <c r="AT918" s="254" t="s">
        <v>178</v>
      </c>
      <c r="AU918" s="254" t="s">
        <v>81</v>
      </c>
      <c r="AV918" s="253" t="s">
        <v>81</v>
      </c>
      <c r="AW918" s="253" t="s">
        <v>35</v>
      </c>
      <c r="AX918" s="253" t="s">
        <v>71</v>
      </c>
      <c r="AY918" s="254" t="s">
        <v>169</v>
      </c>
    </row>
    <row r="919" spans="2:65" s="261" customFormat="1">
      <c r="B919" s="260"/>
      <c r="D919" s="246" t="s">
        <v>178</v>
      </c>
      <c r="E919" s="262" t="s">
        <v>5</v>
      </c>
      <c r="F919" s="263" t="s">
        <v>181</v>
      </c>
      <c r="H919" s="264">
        <v>486.98</v>
      </c>
      <c r="L919" s="260"/>
      <c r="M919" s="265"/>
      <c r="N919" s="266"/>
      <c r="O919" s="266"/>
      <c r="P919" s="266"/>
      <c r="Q919" s="266"/>
      <c r="R919" s="266"/>
      <c r="S919" s="266"/>
      <c r="T919" s="267"/>
      <c r="AT919" s="262" t="s">
        <v>178</v>
      </c>
      <c r="AU919" s="262" t="s">
        <v>81</v>
      </c>
      <c r="AV919" s="261" t="s">
        <v>176</v>
      </c>
      <c r="AW919" s="261" t="s">
        <v>35</v>
      </c>
      <c r="AX919" s="261" t="s">
        <v>79</v>
      </c>
      <c r="AY919" s="262" t="s">
        <v>169</v>
      </c>
    </row>
    <row r="920" spans="2:65" s="145" customFormat="1" ht="16.5" customHeight="1">
      <c r="B920" s="146"/>
      <c r="C920" s="271" t="s">
        <v>1255</v>
      </c>
      <c r="D920" s="271" t="s">
        <v>404</v>
      </c>
      <c r="E920" s="272" t="s">
        <v>1256</v>
      </c>
      <c r="F920" s="273" t="s">
        <v>1257</v>
      </c>
      <c r="G920" s="274" t="s">
        <v>188</v>
      </c>
      <c r="H920" s="275">
        <v>560.02700000000004</v>
      </c>
      <c r="I920" s="88"/>
      <c r="J920" s="276">
        <f>ROUND(I920*H920,2)</f>
        <v>0</v>
      </c>
      <c r="K920" s="273" t="s">
        <v>175</v>
      </c>
      <c r="L920" s="277"/>
      <c r="M920" s="278" t="s">
        <v>5</v>
      </c>
      <c r="N920" s="279" t="s">
        <v>42</v>
      </c>
      <c r="O920" s="147"/>
      <c r="P920" s="241">
        <f>O920*H920</f>
        <v>0</v>
      </c>
      <c r="Q920" s="241">
        <v>2.9999999999999997E-4</v>
      </c>
      <c r="R920" s="241">
        <f>Q920*H920</f>
        <v>0.16800809999999999</v>
      </c>
      <c r="S920" s="241">
        <v>0</v>
      </c>
      <c r="T920" s="242">
        <f>S920*H920</f>
        <v>0</v>
      </c>
      <c r="AR920" s="133" t="s">
        <v>409</v>
      </c>
      <c r="AT920" s="133" t="s">
        <v>404</v>
      </c>
      <c r="AU920" s="133" t="s">
        <v>81</v>
      </c>
      <c r="AY920" s="133" t="s">
        <v>169</v>
      </c>
      <c r="BE920" s="243">
        <f>IF(N920="základní",J920,0)</f>
        <v>0</v>
      </c>
      <c r="BF920" s="243">
        <f>IF(N920="snížená",J920,0)</f>
        <v>0</v>
      </c>
      <c r="BG920" s="243">
        <f>IF(N920="zákl. přenesená",J920,0)</f>
        <v>0</v>
      </c>
      <c r="BH920" s="243">
        <f>IF(N920="sníž. přenesená",J920,0)</f>
        <v>0</v>
      </c>
      <c r="BI920" s="243">
        <f>IF(N920="nulová",J920,0)</f>
        <v>0</v>
      </c>
      <c r="BJ920" s="133" t="s">
        <v>79</v>
      </c>
      <c r="BK920" s="243">
        <f>ROUND(I920*H920,2)</f>
        <v>0</v>
      </c>
      <c r="BL920" s="133" t="s">
        <v>266</v>
      </c>
      <c r="BM920" s="133" t="s">
        <v>1258</v>
      </c>
    </row>
    <row r="921" spans="2:65" s="253" customFormat="1">
      <c r="B921" s="252"/>
      <c r="D921" s="246" t="s">
        <v>178</v>
      </c>
      <c r="F921" s="255" t="s">
        <v>1240</v>
      </c>
      <c r="H921" s="256">
        <v>560.02700000000004</v>
      </c>
      <c r="L921" s="252"/>
      <c r="M921" s="257"/>
      <c r="N921" s="258"/>
      <c r="O921" s="258"/>
      <c r="P921" s="258"/>
      <c r="Q921" s="258"/>
      <c r="R921" s="258"/>
      <c r="S921" s="258"/>
      <c r="T921" s="259"/>
      <c r="AT921" s="254" t="s">
        <v>178</v>
      </c>
      <c r="AU921" s="254" t="s">
        <v>81</v>
      </c>
      <c r="AV921" s="253" t="s">
        <v>81</v>
      </c>
      <c r="AW921" s="253" t="s">
        <v>6</v>
      </c>
      <c r="AX921" s="253" t="s">
        <v>79</v>
      </c>
      <c r="AY921" s="254" t="s">
        <v>169</v>
      </c>
    </row>
    <row r="922" spans="2:65" s="145" customFormat="1" ht="38.25" customHeight="1">
      <c r="B922" s="146"/>
      <c r="C922" s="233" t="s">
        <v>1259</v>
      </c>
      <c r="D922" s="233" t="s">
        <v>171</v>
      </c>
      <c r="E922" s="234" t="s">
        <v>1260</v>
      </c>
      <c r="F922" s="235" t="s">
        <v>1261</v>
      </c>
      <c r="G922" s="236" t="s">
        <v>316</v>
      </c>
      <c r="H922" s="237">
        <v>4.2210000000000001</v>
      </c>
      <c r="I922" s="87"/>
      <c r="J922" s="238">
        <f>ROUND(I922*H922,2)</f>
        <v>0</v>
      </c>
      <c r="K922" s="235" t="s">
        <v>175</v>
      </c>
      <c r="L922" s="146"/>
      <c r="M922" s="239" t="s">
        <v>5</v>
      </c>
      <c r="N922" s="240" t="s">
        <v>42</v>
      </c>
      <c r="O922" s="147"/>
      <c r="P922" s="241">
        <f>O922*H922</f>
        <v>0</v>
      </c>
      <c r="Q922" s="241">
        <v>0</v>
      </c>
      <c r="R922" s="241">
        <f>Q922*H922</f>
        <v>0</v>
      </c>
      <c r="S922" s="241">
        <v>0</v>
      </c>
      <c r="T922" s="242">
        <f>S922*H922</f>
        <v>0</v>
      </c>
      <c r="AR922" s="133" t="s">
        <v>266</v>
      </c>
      <c r="AT922" s="133" t="s">
        <v>171</v>
      </c>
      <c r="AU922" s="133" t="s">
        <v>81</v>
      </c>
      <c r="AY922" s="133" t="s">
        <v>169</v>
      </c>
      <c r="BE922" s="243">
        <f>IF(N922="základní",J922,0)</f>
        <v>0</v>
      </c>
      <c r="BF922" s="243">
        <f>IF(N922="snížená",J922,0)</f>
        <v>0</v>
      </c>
      <c r="BG922" s="243">
        <f>IF(N922="zákl. přenesená",J922,0)</f>
        <v>0</v>
      </c>
      <c r="BH922" s="243">
        <f>IF(N922="sníž. přenesená",J922,0)</f>
        <v>0</v>
      </c>
      <c r="BI922" s="243">
        <f>IF(N922="nulová",J922,0)</f>
        <v>0</v>
      </c>
      <c r="BJ922" s="133" t="s">
        <v>79</v>
      </c>
      <c r="BK922" s="243">
        <f>ROUND(I922*H922,2)</f>
        <v>0</v>
      </c>
      <c r="BL922" s="133" t="s">
        <v>266</v>
      </c>
      <c r="BM922" s="133" t="s">
        <v>1262</v>
      </c>
    </row>
    <row r="923" spans="2:65" s="145" customFormat="1" ht="121.5">
      <c r="B923" s="146"/>
      <c r="D923" s="246" t="s">
        <v>207</v>
      </c>
      <c r="F923" s="268" t="s">
        <v>1263</v>
      </c>
      <c r="L923" s="146"/>
      <c r="M923" s="269"/>
      <c r="N923" s="147"/>
      <c r="O923" s="147"/>
      <c r="P923" s="147"/>
      <c r="Q923" s="147"/>
      <c r="R923" s="147"/>
      <c r="S923" s="147"/>
      <c r="T923" s="270"/>
      <c r="AT923" s="133" t="s">
        <v>207</v>
      </c>
      <c r="AU923" s="133" t="s">
        <v>81</v>
      </c>
    </row>
    <row r="924" spans="2:65" s="221" customFormat="1" ht="29.85" customHeight="1">
      <c r="B924" s="220"/>
      <c r="D924" s="222" t="s">
        <v>70</v>
      </c>
      <c r="E924" s="231" t="s">
        <v>1264</v>
      </c>
      <c r="F924" s="231" t="s">
        <v>1265</v>
      </c>
      <c r="J924" s="232">
        <f>BK924</f>
        <v>0</v>
      </c>
      <c r="L924" s="220"/>
      <c r="M924" s="225"/>
      <c r="N924" s="226"/>
      <c r="O924" s="226"/>
      <c r="P924" s="227">
        <f>SUM(P925:P964)</f>
        <v>0</v>
      </c>
      <c r="Q924" s="226"/>
      <c r="R924" s="227">
        <f>SUM(R925:R964)</f>
        <v>8.9134019000000002</v>
      </c>
      <c r="S924" s="226"/>
      <c r="T924" s="228">
        <f>SUM(T925:T964)</f>
        <v>0</v>
      </c>
      <c r="AR924" s="222" t="s">
        <v>81</v>
      </c>
      <c r="AT924" s="229" t="s">
        <v>70</v>
      </c>
      <c r="AU924" s="229" t="s">
        <v>79</v>
      </c>
      <c r="AY924" s="222" t="s">
        <v>169</v>
      </c>
      <c r="BK924" s="230">
        <f>SUM(BK925:BK964)</f>
        <v>0</v>
      </c>
    </row>
    <row r="925" spans="2:65" s="145" customFormat="1" ht="25.5" customHeight="1">
      <c r="B925" s="146"/>
      <c r="C925" s="233" t="s">
        <v>1266</v>
      </c>
      <c r="D925" s="233" t="s">
        <v>171</v>
      </c>
      <c r="E925" s="234" t="s">
        <v>1267</v>
      </c>
      <c r="F925" s="235" t="s">
        <v>1268</v>
      </c>
      <c r="G925" s="236" t="s">
        <v>188</v>
      </c>
      <c r="H925" s="237">
        <v>487.28</v>
      </c>
      <c r="I925" s="87"/>
      <c r="J925" s="238">
        <f>ROUND(I925*H925,2)</f>
        <v>0</v>
      </c>
      <c r="K925" s="235" t="s">
        <v>175</v>
      </c>
      <c r="L925" s="146"/>
      <c r="M925" s="239" t="s">
        <v>5</v>
      </c>
      <c r="N925" s="240" t="s">
        <v>42</v>
      </c>
      <c r="O925" s="147"/>
      <c r="P925" s="241">
        <f>O925*H925</f>
        <v>0</v>
      </c>
      <c r="Q925" s="241">
        <v>0</v>
      </c>
      <c r="R925" s="241">
        <f>Q925*H925</f>
        <v>0</v>
      </c>
      <c r="S925" s="241">
        <v>0</v>
      </c>
      <c r="T925" s="242">
        <f>S925*H925</f>
        <v>0</v>
      </c>
      <c r="AR925" s="133" t="s">
        <v>266</v>
      </c>
      <c r="AT925" s="133" t="s">
        <v>171</v>
      </c>
      <c r="AU925" s="133" t="s">
        <v>81</v>
      </c>
      <c r="AY925" s="133" t="s">
        <v>169</v>
      </c>
      <c r="BE925" s="243">
        <f>IF(N925="základní",J925,0)</f>
        <v>0</v>
      </c>
      <c r="BF925" s="243">
        <f>IF(N925="snížená",J925,0)</f>
        <v>0</v>
      </c>
      <c r="BG925" s="243">
        <f>IF(N925="zákl. přenesená",J925,0)</f>
        <v>0</v>
      </c>
      <c r="BH925" s="243">
        <f>IF(N925="sníž. přenesená",J925,0)</f>
        <v>0</v>
      </c>
      <c r="BI925" s="243">
        <f>IF(N925="nulová",J925,0)</f>
        <v>0</v>
      </c>
      <c r="BJ925" s="133" t="s">
        <v>79</v>
      </c>
      <c r="BK925" s="243">
        <f>ROUND(I925*H925,2)</f>
        <v>0</v>
      </c>
      <c r="BL925" s="133" t="s">
        <v>266</v>
      </c>
      <c r="BM925" s="133" t="s">
        <v>1269</v>
      </c>
    </row>
    <row r="926" spans="2:65" s="145" customFormat="1" ht="40.5">
      <c r="B926" s="146"/>
      <c r="D926" s="246" t="s">
        <v>207</v>
      </c>
      <c r="F926" s="268" t="s">
        <v>1270</v>
      </c>
      <c r="L926" s="146"/>
      <c r="M926" s="269"/>
      <c r="N926" s="147"/>
      <c r="O926" s="147"/>
      <c r="P926" s="147"/>
      <c r="Q926" s="147"/>
      <c r="R926" s="147"/>
      <c r="S926" s="147"/>
      <c r="T926" s="270"/>
      <c r="AT926" s="133" t="s">
        <v>207</v>
      </c>
      <c r="AU926" s="133" t="s">
        <v>81</v>
      </c>
    </row>
    <row r="927" spans="2:65" s="253" customFormat="1" ht="40.5">
      <c r="B927" s="252"/>
      <c r="D927" s="246" t="s">
        <v>178</v>
      </c>
      <c r="E927" s="254" t="s">
        <v>5</v>
      </c>
      <c r="F927" s="255" t="s">
        <v>1271</v>
      </c>
      <c r="H927" s="256">
        <v>192.08</v>
      </c>
      <c r="L927" s="252"/>
      <c r="M927" s="257"/>
      <c r="N927" s="258"/>
      <c r="O927" s="258"/>
      <c r="P927" s="258"/>
      <c r="Q927" s="258"/>
      <c r="R927" s="258"/>
      <c r="S927" s="258"/>
      <c r="T927" s="259"/>
      <c r="AT927" s="254" t="s">
        <v>178</v>
      </c>
      <c r="AU927" s="254" t="s">
        <v>81</v>
      </c>
      <c r="AV927" s="253" t="s">
        <v>81</v>
      </c>
      <c r="AW927" s="253" t="s">
        <v>35</v>
      </c>
      <c r="AX927" s="253" t="s">
        <v>71</v>
      </c>
      <c r="AY927" s="254" t="s">
        <v>169</v>
      </c>
    </row>
    <row r="928" spans="2:65" s="253" customFormat="1">
      <c r="B928" s="252"/>
      <c r="D928" s="246" t="s">
        <v>178</v>
      </c>
      <c r="E928" s="254" t="s">
        <v>5</v>
      </c>
      <c r="F928" s="255" t="s">
        <v>1272</v>
      </c>
      <c r="H928" s="256">
        <v>74.58</v>
      </c>
      <c r="L928" s="252"/>
      <c r="M928" s="257"/>
      <c r="N928" s="258"/>
      <c r="O928" s="258"/>
      <c r="P928" s="258"/>
      <c r="Q928" s="258"/>
      <c r="R928" s="258"/>
      <c r="S928" s="258"/>
      <c r="T928" s="259"/>
      <c r="AT928" s="254" t="s">
        <v>178</v>
      </c>
      <c r="AU928" s="254" t="s">
        <v>81</v>
      </c>
      <c r="AV928" s="253" t="s">
        <v>81</v>
      </c>
      <c r="AW928" s="253" t="s">
        <v>35</v>
      </c>
      <c r="AX928" s="253" t="s">
        <v>71</v>
      </c>
      <c r="AY928" s="254" t="s">
        <v>169</v>
      </c>
    </row>
    <row r="929" spans="2:65" s="253" customFormat="1">
      <c r="B929" s="252"/>
      <c r="D929" s="246" t="s">
        <v>178</v>
      </c>
      <c r="E929" s="254" t="s">
        <v>5</v>
      </c>
      <c r="F929" s="255" t="s">
        <v>1273</v>
      </c>
      <c r="H929" s="256">
        <v>110.85</v>
      </c>
      <c r="L929" s="252"/>
      <c r="M929" s="257"/>
      <c r="N929" s="258"/>
      <c r="O929" s="258"/>
      <c r="P929" s="258"/>
      <c r="Q929" s="258"/>
      <c r="R929" s="258"/>
      <c r="S929" s="258"/>
      <c r="T929" s="259"/>
      <c r="AT929" s="254" t="s">
        <v>178</v>
      </c>
      <c r="AU929" s="254" t="s">
        <v>81</v>
      </c>
      <c r="AV929" s="253" t="s">
        <v>81</v>
      </c>
      <c r="AW929" s="253" t="s">
        <v>35</v>
      </c>
      <c r="AX929" s="253" t="s">
        <v>71</v>
      </c>
      <c r="AY929" s="254" t="s">
        <v>169</v>
      </c>
    </row>
    <row r="930" spans="2:65" s="253" customFormat="1">
      <c r="B930" s="252"/>
      <c r="D930" s="246" t="s">
        <v>178</v>
      </c>
      <c r="E930" s="254" t="s">
        <v>5</v>
      </c>
      <c r="F930" s="255" t="s">
        <v>920</v>
      </c>
      <c r="H930" s="256">
        <v>109.77</v>
      </c>
      <c r="L930" s="252"/>
      <c r="M930" s="257"/>
      <c r="N930" s="258"/>
      <c r="O930" s="258"/>
      <c r="P930" s="258"/>
      <c r="Q930" s="258"/>
      <c r="R930" s="258"/>
      <c r="S930" s="258"/>
      <c r="T930" s="259"/>
      <c r="AT930" s="254" t="s">
        <v>178</v>
      </c>
      <c r="AU930" s="254" t="s">
        <v>81</v>
      </c>
      <c r="AV930" s="253" t="s">
        <v>81</v>
      </c>
      <c r="AW930" s="253" t="s">
        <v>35</v>
      </c>
      <c r="AX930" s="253" t="s">
        <v>71</v>
      </c>
      <c r="AY930" s="254" t="s">
        <v>169</v>
      </c>
    </row>
    <row r="931" spans="2:65" s="261" customFormat="1">
      <c r="B931" s="260"/>
      <c r="D931" s="246" t="s">
        <v>178</v>
      </c>
      <c r="E931" s="262" t="s">
        <v>5</v>
      </c>
      <c r="F931" s="263" t="s">
        <v>181</v>
      </c>
      <c r="H931" s="264">
        <v>487.28</v>
      </c>
      <c r="L931" s="260"/>
      <c r="M931" s="265"/>
      <c r="N931" s="266"/>
      <c r="O931" s="266"/>
      <c r="P931" s="266"/>
      <c r="Q931" s="266"/>
      <c r="R931" s="266"/>
      <c r="S931" s="266"/>
      <c r="T931" s="267"/>
      <c r="AT931" s="262" t="s">
        <v>178</v>
      </c>
      <c r="AU931" s="262" t="s">
        <v>81</v>
      </c>
      <c r="AV931" s="261" t="s">
        <v>176</v>
      </c>
      <c r="AW931" s="261" t="s">
        <v>35</v>
      </c>
      <c r="AX931" s="261" t="s">
        <v>79</v>
      </c>
      <c r="AY931" s="262" t="s">
        <v>169</v>
      </c>
    </row>
    <row r="932" spans="2:65" s="145" customFormat="1" ht="16.5" customHeight="1">
      <c r="B932" s="146"/>
      <c r="C932" s="271" t="s">
        <v>1274</v>
      </c>
      <c r="D932" s="271" t="s">
        <v>404</v>
      </c>
      <c r="E932" s="272" t="s">
        <v>1275</v>
      </c>
      <c r="F932" s="273" t="s">
        <v>1276</v>
      </c>
      <c r="G932" s="274" t="s">
        <v>188</v>
      </c>
      <c r="H932" s="275">
        <v>279.99299999999999</v>
      </c>
      <c r="I932" s="88"/>
      <c r="J932" s="276">
        <f>ROUND(I932*H932,2)</f>
        <v>0</v>
      </c>
      <c r="K932" s="273" t="s">
        <v>175</v>
      </c>
      <c r="L932" s="277"/>
      <c r="M932" s="278" t="s">
        <v>5</v>
      </c>
      <c r="N932" s="279" t="s">
        <v>42</v>
      </c>
      <c r="O932" s="147"/>
      <c r="P932" s="241">
        <f>O932*H932</f>
        <v>0</v>
      </c>
      <c r="Q932" s="241">
        <v>3.0000000000000001E-3</v>
      </c>
      <c r="R932" s="241">
        <f>Q932*H932</f>
        <v>0.83997900000000003</v>
      </c>
      <c r="S932" s="241">
        <v>0</v>
      </c>
      <c r="T932" s="242">
        <f>S932*H932</f>
        <v>0</v>
      </c>
      <c r="AR932" s="133" t="s">
        <v>409</v>
      </c>
      <c r="AT932" s="133" t="s">
        <v>404</v>
      </c>
      <c r="AU932" s="133" t="s">
        <v>81</v>
      </c>
      <c r="AY932" s="133" t="s">
        <v>169</v>
      </c>
      <c r="BE932" s="243">
        <f>IF(N932="základní",J932,0)</f>
        <v>0</v>
      </c>
      <c r="BF932" s="243">
        <f>IF(N932="snížená",J932,0)</f>
        <v>0</v>
      </c>
      <c r="BG932" s="243">
        <f>IF(N932="zákl. přenesená",J932,0)</f>
        <v>0</v>
      </c>
      <c r="BH932" s="243">
        <f>IF(N932="sníž. přenesená",J932,0)</f>
        <v>0</v>
      </c>
      <c r="BI932" s="243">
        <f>IF(N932="nulová",J932,0)</f>
        <v>0</v>
      </c>
      <c r="BJ932" s="133" t="s">
        <v>79</v>
      </c>
      <c r="BK932" s="243">
        <f>ROUND(I932*H932,2)</f>
        <v>0</v>
      </c>
      <c r="BL932" s="133" t="s">
        <v>266</v>
      </c>
      <c r="BM932" s="133" t="s">
        <v>1277</v>
      </c>
    </row>
    <row r="933" spans="2:65" s="253" customFormat="1">
      <c r="B933" s="252"/>
      <c r="D933" s="246" t="s">
        <v>178</v>
      </c>
      <c r="F933" s="255" t="s">
        <v>1278</v>
      </c>
      <c r="H933" s="256">
        <v>279.99299999999999</v>
      </c>
      <c r="L933" s="252"/>
      <c r="M933" s="257"/>
      <c r="N933" s="258"/>
      <c r="O933" s="258"/>
      <c r="P933" s="258"/>
      <c r="Q933" s="258"/>
      <c r="R933" s="258"/>
      <c r="S933" s="258"/>
      <c r="T933" s="259"/>
      <c r="AT933" s="254" t="s">
        <v>178</v>
      </c>
      <c r="AU933" s="254" t="s">
        <v>81</v>
      </c>
      <c r="AV933" s="253" t="s">
        <v>81</v>
      </c>
      <c r="AW933" s="253" t="s">
        <v>6</v>
      </c>
      <c r="AX933" s="253" t="s">
        <v>79</v>
      </c>
      <c r="AY933" s="254" t="s">
        <v>169</v>
      </c>
    </row>
    <row r="934" spans="2:65" s="145" customFormat="1" ht="16.5" customHeight="1">
      <c r="B934" s="146"/>
      <c r="C934" s="271" t="s">
        <v>1279</v>
      </c>
      <c r="D934" s="271" t="s">
        <v>404</v>
      </c>
      <c r="E934" s="272" t="s">
        <v>1280</v>
      </c>
      <c r="F934" s="273" t="s">
        <v>1281</v>
      </c>
      <c r="G934" s="274" t="s">
        <v>188</v>
      </c>
      <c r="H934" s="275">
        <v>115.259</v>
      </c>
      <c r="I934" s="88"/>
      <c r="J934" s="276">
        <f>ROUND(I934*H934,2)</f>
        <v>0</v>
      </c>
      <c r="K934" s="273" t="s">
        <v>175</v>
      </c>
      <c r="L934" s="277"/>
      <c r="M934" s="278" t="s">
        <v>5</v>
      </c>
      <c r="N934" s="279" t="s">
        <v>42</v>
      </c>
      <c r="O934" s="147"/>
      <c r="P934" s="241">
        <f>O934*H934</f>
        <v>0</v>
      </c>
      <c r="Q934" s="241">
        <v>1.1999999999999999E-3</v>
      </c>
      <c r="R934" s="241">
        <f>Q934*H934</f>
        <v>0.13831079999999998</v>
      </c>
      <c r="S934" s="241">
        <v>0</v>
      </c>
      <c r="T934" s="242">
        <f>S934*H934</f>
        <v>0</v>
      </c>
      <c r="AR934" s="133" t="s">
        <v>409</v>
      </c>
      <c r="AT934" s="133" t="s">
        <v>404</v>
      </c>
      <c r="AU934" s="133" t="s">
        <v>81</v>
      </c>
      <c r="AY934" s="133" t="s">
        <v>169</v>
      </c>
      <c r="BE934" s="243">
        <f>IF(N934="základní",J934,0)</f>
        <v>0</v>
      </c>
      <c r="BF934" s="243">
        <f>IF(N934="snížená",J934,0)</f>
        <v>0</v>
      </c>
      <c r="BG934" s="243">
        <f>IF(N934="zákl. přenesená",J934,0)</f>
        <v>0</v>
      </c>
      <c r="BH934" s="243">
        <f>IF(N934="sníž. přenesená",J934,0)</f>
        <v>0</v>
      </c>
      <c r="BI934" s="243">
        <f>IF(N934="nulová",J934,0)</f>
        <v>0</v>
      </c>
      <c r="BJ934" s="133" t="s">
        <v>79</v>
      </c>
      <c r="BK934" s="243">
        <f>ROUND(I934*H934,2)</f>
        <v>0</v>
      </c>
      <c r="BL934" s="133" t="s">
        <v>266</v>
      </c>
      <c r="BM934" s="133" t="s">
        <v>1282</v>
      </c>
    </row>
    <row r="935" spans="2:65" s="253" customFormat="1">
      <c r="B935" s="252"/>
      <c r="D935" s="246" t="s">
        <v>178</v>
      </c>
      <c r="F935" s="255" t="s">
        <v>1283</v>
      </c>
      <c r="H935" s="256">
        <v>115.259</v>
      </c>
      <c r="L935" s="252"/>
      <c r="M935" s="257"/>
      <c r="N935" s="258"/>
      <c r="O935" s="258"/>
      <c r="P935" s="258"/>
      <c r="Q935" s="258"/>
      <c r="R935" s="258"/>
      <c r="S935" s="258"/>
      <c r="T935" s="259"/>
      <c r="AT935" s="254" t="s">
        <v>178</v>
      </c>
      <c r="AU935" s="254" t="s">
        <v>81</v>
      </c>
      <c r="AV935" s="253" t="s">
        <v>81</v>
      </c>
      <c r="AW935" s="253" t="s">
        <v>6</v>
      </c>
      <c r="AX935" s="253" t="s">
        <v>79</v>
      </c>
      <c r="AY935" s="254" t="s">
        <v>169</v>
      </c>
    </row>
    <row r="936" spans="2:65" s="145" customFormat="1" ht="25.5" customHeight="1">
      <c r="B936" s="146"/>
      <c r="C936" s="271" t="s">
        <v>1284</v>
      </c>
      <c r="D936" s="271" t="s">
        <v>404</v>
      </c>
      <c r="E936" s="272" t="s">
        <v>1285</v>
      </c>
      <c r="F936" s="273" t="s">
        <v>1286</v>
      </c>
      <c r="G936" s="274" t="s">
        <v>188</v>
      </c>
      <c r="H936" s="275">
        <v>116.393</v>
      </c>
      <c r="I936" s="88"/>
      <c r="J936" s="276">
        <f>ROUND(I936*H936,2)</f>
        <v>0</v>
      </c>
      <c r="K936" s="273" t="s">
        <v>5</v>
      </c>
      <c r="L936" s="277"/>
      <c r="M936" s="278" t="s">
        <v>5</v>
      </c>
      <c r="N936" s="279" t="s">
        <v>42</v>
      </c>
      <c r="O936" s="147"/>
      <c r="P936" s="241">
        <f>O936*H936</f>
        <v>0</v>
      </c>
      <c r="Q936" s="241">
        <v>3.0000000000000001E-3</v>
      </c>
      <c r="R936" s="241">
        <f>Q936*H936</f>
        <v>0.34917900000000002</v>
      </c>
      <c r="S936" s="241">
        <v>0</v>
      </c>
      <c r="T936" s="242">
        <f>S936*H936</f>
        <v>0</v>
      </c>
      <c r="AR936" s="133" t="s">
        <v>409</v>
      </c>
      <c r="AT936" s="133" t="s">
        <v>404</v>
      </c>
      <c r="AU936" s="133" t="s">
        <v>81</v>
      </c>
      <c r="AY936" s="133" t="s">
        <v>169</v>
      </c>
      <c r="BE936" s="243">
        <f>IF(N936="základní",J936,0)</f>
        <v>0</v>
      </c>
      <c r="BF936" s="243">
        <f>IF(N936="snížená",J936,0)</f>
        <v>0</v>
      </c>
      <c r="BG936" s="243">
        <f>IF(N936="zákl. přenesená",J936,0)</f>
        <v>0</v>
      </c>
      <c r="BH936" s="243">
        <f>IF(N936="sníž. přenesená",J936,0)</f>
        <v>0</v>
      </c>
      <c r="BI936" s="243">
        <f>IF(N936="nulová",J936,0)</f>
        <v>0</v>
      </c>
      <c r="BJ936" s="133" t="s">
        <v>79</v>
      </c>
      <c r="BK936" s="243">
        <f>ROUND(I936*H936,2)</f>
        <v>0</v>
      </c>
      <c r="BL936" s="133" t="s">
        <v>266</v>
      </c>
      <c r="BM936" s="133" t="s">
        <v>1287</v>
      </c>
    </row>
    <row r="937" spans="2:65" s="253" customFormat="1">
      <c r="B937" s="252"/>
      <c r="D937" s="246" t="s">
        <v>178</v>
      </c>
      <c r="F937" s="255" t="s">
        <v>1288</v>
      </c>
      <c r="H937" s="256">
        <v>116.393</v>
      </c>
      <c r="L937" s="252"/>
      <c r="M937" s="257"/>
      <c r="N937" s="258"/>
      <c r="O937" s="258"/>
      <c r="P937" s="258"/>
      <c r="Q937" s="258"/>
      <c r="R937" s="258"/>
      <c r="S937" s="258"/>
      <c r="T937" s="259"/>
      <c r="AT937" s="254" t="s">
        <v>178</v>
      </c>
      <c r="AU937" s="254" t="s">
        <v>81</v>
      </c>
      <c r="AV937" s="253" t="s">
        <v>81</v>
      </c>
      <c r="AW937" s="253" t="s">
        <v>6</v>
      </c>
      <c r="AX937" s="253" t="s">
        <v>79</v>
      </c>
      <c r="AY937" s="254" t="s">
        <v>169</v>
      </c>
    </row>
    <row r="938" spans="2:65" s="145" customFormat="1" ht="25.5" customHeight="1">
      <c r="B938" s="146"/>
      <c r="C938" s="233" t="s">
        <v>1289</v>
      </c>
      <c r="D938" s="233" t="s">
        <v>171</v>
      </c>
      <c r="E938" s="234" t="s">
        <v>1290</v>
      </c>
      <c r="F938" s="235" t="s">
        <v>1291</v>
      </c>
      <c r="G938" s="236" t="s">
        <v>188</v>
      </c>
      <c r="H938" s="237">
        <v>308.09899999999999</v>
      </c>
      <c r="I938" s="87"/>
      <c r="J938" s="238">
        <f>ROUND(I938*H938,2)</f>
        <v>0</v>
      </c>
      <c r="K938" s="235" t="s">
        <v>175</v>
      </c>
      <c r="L938" s="146"/>
      <c r="M938" s="239" t="s">
        <v>5</v>
      </c>
      <c r="N938" s="240" t="s">
        <v>42</v>
      </c>
      <c r="O938" s="147"/>
      <c r="P938" s="241">
        <f>O938*H938</f>
        <v>0</v>
      </c>
      <c r="Q938" s="241">
        <v>6.0000000000000001E-3</v>
      </c>
      <c r="R938" s="241">
        <f>Q938*H938</f>
        <v>1.8485940000000001</v>
      </c>
      <c r="S938" s="241">
        <v>0</v>
      </c>
      <c r="T938" s="242">
        <f>S938*H938</f>
        <v>0</v>
      </c>
      <c r="AR938" s="133" t="s">
        <v>266</v>
      </c>
      <c r="AT938" s="133" t="s">
        <v>171</v>
      </c>
      <c r="AU938" s="133" t="s">
        <v>81</v>
      </c>
      <c r="AY938" s="133" t="s">
        <v>169</v>
      </c>
      <c r="BE938" s="243">
        <f>IF(N938="základní",J938,0)</f>
        <v>0</v>
      </c>
      <c r="BF938" s="243">
        <f>IF(N938="snížená",J938,0)</f>
        <v>0</v>
      </c>
      <c r="BG938" s="243">
        <f>IF(N938="zákl. přenesená",J938,0)</f>
        <v>0</v>
      </c>
      <c r="BH938" s="243">
        <f>IF(N938="sníž. přenesená",J938,0)</f>
        <v>0</v>
      </c>
      <c r="BI938" s="243">
        <f>IF(N938="nulová",J938,0)</f>
        <v>0</v>
      </c>
      <c r="BJ938" s="133" t="s">
        <v>79</v>
      </c>
      <c r="BK938" s="243">
        <f>ROUND(I938*H938,2)</f>
        <v>0</v>
      </c>
      <c r="BL938" s="133" t="s">
        <v>266</v>
      </c>
      <c r="BM938" s="133" t="s">
        <v>1292</v>
      </c>
    </row>
    <row r="939" spans="2:65" s="145" customFormat="1" ht="81">
      <c r="B939" s="146"/>
      <c r="D939" s="246" t="s">
        <v>207</v>
      </c>
      <c r="F939" s="268" t="s">
        <v>1293</v>
      </c>
      <c r="L939" s="146"/>
      <c r="M939" s="269"/>
      <c r="N939" s="147"/>
      <c r="O939" s="147"/>
      <c r="P939" s="147"/>
      <c r="Q939" s="147"/>
      <c r="R939" s="147"/>
      <c r="S939" s="147"/>
      <c r="T939" s="270"/>
      <c r="AT939" s="133" t="s">
        <v>207</v>
      </c>
      <c r="AU939" s="133" t="s">
        <v>81</v>
      </c>
    </row>
    <row r="940" spans="2:65" s="253" customFormat="1">
      <c r="B940" s="252"/>
      <c r="D940" s="246" t="s">
        <v>178</v>
      </c>
      <c r="E940" s="254" t="s">
        <v>5</v>
      </c>
      <c r="F940" s="255" t="s">
        <v>1294</v>
      </c>
      <c r="H940" s="256">
        <v>33.57</v>
      </c>
      <c r="L940" s="252"/>
      <c r="M940" s="257"/>
      <c r="N940" s="258"/>
      <c r="O940" s="258"/>
      <c r="P940" s="258"/>
      <c r="Q940" s="258"/>
      <c r="R940" s="258"/>
      <c r="S940" s="258"/>
      <c r="T940" s="259"/>
      <c r="AT940" s="254" t="s">
        <v>178</v>
      </c>
      <c r="AU940" s="254" t="s">
        <v>81</v>
      </c>
      <c r="AV940" s="253" t="s">
        <v>81</v>
      </c>
      <c r="AW940" s="253" t="s">
        <v>35</v>
      </c>
      <c r="AX940" s="253" t="s">
        <v>71</v>
      </c>
      <c r="AY940" s="254" t="s">
        <v>169</v>
      </c>
    </row>
    <row r="941" spans="2:65" s="253" customFormat="1">
      <c r="B941" s="252"/>
      <c r="D941" s="246" t="s">
        <v>178</v>
      </c>
      <c r="E941" s="254" t="s">
        <v>5</v>
      </c>
      <c r="F941" s="255" t="s">
        <v>1295</v>
      </c>
      <c r="H941" s="256">
        <v>65.89</v>
      </c>
      <c r="L941" s="252"/>
      <c r="M941" s="257"/>
      <c r="N941" s="258"/>
      <c r="O941" s="258"/>
      <c r="P941" s="258"/>
      <c r="Q941" s="258"/>
      <c r="R941" s="258"/>
      <c r="S941" s="258"/>
      <c r="T941" s="259"/>
      <c r="AT941" s="254" t="s">
        <v>178</v>
      </c>
      <c r="AU941" s="254" t="s">
        <v>81</v>
      </c>
      <c r="AV941" s="253" t="s">
        <v>81</v>
      </c>
      <c r="AW941" s="253" t="s">
        <v>35</v>
      </c>
      <c r="AX941" s="253" t="s">
        <v>71</v>
      </c>
      <c r="AY941" s="254" t="s">
        <v>169</v>
      </c>
    </row>
    <row r="942" spans="2:65" s="253" customFormat="1">
      <c r="B942" s="252"/>
      <c r="D942" s="246" t="s">
        <v>178</v>
      </c>
      <c r="E942" s="254" t="s">
        <v>5</v>
      </c>
      <c r="F942" s="255" t="s">
        <v>1296</v>
      </c>
      <c r="H942" s="256">
        <v>208.63900000000001</v>
      </c>
      <c r="L942" s="252"/>
      <c r="M942" s="257"/>
      <c r="N942" s="258"/>
      <c r="O942" s="258"/>
      <c r="P942" s="258"/>
      <c r="Q942" s="258"/>
      <c r="R942" s="258"/>
      <c r="S942" s="258"/>
      <c r="T942" s="259"/>
      <c r="AT942" s="254" t="s">
        <v>178</v>
      </c>
      <c r="AU942" s="254" t="s">
        <v>81</v>
      </c>
      <c r="AV942" s="253" t="s">
        <v>81</v>
      </c>
      <c r="AW942" s="253" t="s">
        <v>35</v>
      </c>
      <c r="AX942" s="253" t="s">
        <v>71</v>
      </c>
      <c r="AY942" s="254" t="s">
        <v>169</v>
      </c>
    </row>
    <row r="943" spans="2:65" s="261" customFormat="1">
      <c r="B943" s="260"/>
      <c r="D943" s="246" t="s">
        <v>178</v>
      </c>
      <c r="E943" s="262" t="s">
        <v>5</v>
      </c>
      <c r="F943" s="263" t="s">
        <v>181</v>
      </c>
      <c r="H943" s="264">
        <v>308.09899999999999</v>
      </c>
      <c r="L943" s="260"/>
      <c r="M943" s="265"/>
      <c r="N943" s="266"/>
      <c r="O943" s="266"/>
      <c r="P943" s="266"/>
      <c r="Q943" s="266"/>
      <c r="R943" s="266"/>
      <c r="S943" s="266"/>
      <c r="T943" s="267"/>
      <c r="AT943" s="262" t="s">
        <v>178</v>
      </c>
      <c r="AU943" s="262" t="s">
        <v>81</v>
      </c>
      <c r="AV943" s="261" t="s">
        <v>176</v>
      </c>
      <c r="AW943" s="261" t="s">
        <v>35</v>
      </c>
      <c r="AX943" s="261" t="s">
        <v>79</v>
      </c>
      <c r="AY943" s="262" t="s">
        <v>169</v>
      </c>
    </row>
    <row r="944" spans="2:65" s="145" customFormat="1" ht="16.5" customHeight="1">
      <c r="B944" s="146"/>
      <c r="C944" s="271" t="s">
        <v>1297</v>
      </c>
      <c r="D944" s="271" t="s">
        <v>404</v>
      </c>
      <c r="E944" s="272" t="s">
        <v>1275</v>
      </c>
      <c r="F944" s="273" t="s">
        <v>1276</v>
      </c>
      <c r="G944" s="274" t="s">
        <v>188</v>
      </c>
      <c r="H944" s="275">
        <v>34.241</v>
      </c>
      <c r="I944" s="88"/>
      <c r="J944" s="276">
        <f>ROUND(I944*H944,2)</f>
        <v>0</v>
      </c>
      <c r="K944" s="273" t="s">
        <v>175</v>
      </c>
      <c r="L944" s="277"/>
      <c r="M944" s="278" t="s">
        <v>5</v>
      </c>
      <c r="N944" s="279" t="s">
        <v>42</v>
      </c>
      <c r="O944" s="147"/>
      <c r="P944" s="241">
        <f>O944*H944</f>
        <v>0</v>
      </c>
      <c r="Q944" s="241">
        <v>3.0000000000000001E-3</v>
      </c>
      <c r="R944" s="241">
        <f>Q944*H944</f>
        <v>0.10272299999999999</v>
      </c>
      <c r="S944" s="241">
        <v>0</v>
      </c>
      <c r="T944" s="242">
        <f>S944*H944</f>
        <v>0</v>
      </c>
      <c r="AR944" s="133" t="s">
        <v>409</v>
      </c>
      <c r="AT944" s="133" t="s">
        <v>404</v>
      </c>
      <c r="AU944" s="133" t="s">
        <v>81</v>
      </c>
      <c r="AY944" s="133" t="s">
        <v>169</v>
      </c>
      <c r="BE944" s="243">
        <f>IF(N944="základní",J944,0)</f>
        <v>0</v>
      </c>
      <c r="BF944" s="243">
        <f>IF(N944="snížená",J944,0)</f>
        <v>0</v>
      </c>
      <c r="BG944" s="243">
        <f>IF(N944="zákl. přenesená",J944,0)</f>
        <v>0</v>
      </c>
      <c r="BH944" s="243">
        <f>IF(N944="sníž. přenesená",J944,0)</f>
        <v>0</v>
      </c>
      <c r="BI944" s="243">
        <f>IF(N944="nulová",J944,0)</f>
        <v>0</v>
      </c>
      <c r="BJ944" s="133" t="s">
        <v>79</v>
      </c>
      <c r="BK944" s="243">
        <f>ROUND(I944*H944,2)</f>
        <v>0</v>
      </c>
      <c r="BL944" s="133" t="s">
        <v>266</v>
      </c>
      <c r="BM944" s="133" t="s">
        <v>1298</v>
      </c>
    </row>
    <row r="945" spans="2:65" s="253" customFormat="1">
      <c r="B945" s="252"/>
      <c r="D945" s="246" t="s">
        <v>178</v>
      </c>
      <c r="F945" s="255" t="s">
        <v>1299</v>
      </c>
      <c r="H945" s="256">
        <v>34.241</v>
      </c>
      <c r="L945" s="252"/>
      <c r="M945" s="257"/>
      <c r="N945" s="258"/>
      <c r="O945" s="258"/>
      <c r="P945" s="258"/>
      <c r="Q945" s="258"/>
      <c r="R945" s="258"/>
      <c r="S945" s="258"/>
      <c r="T945" s="259"/>
      <c r="AT945" s="254" t="s">
        <v>178</v>
      </c>
      <c r="AU945" s="254" t="s">
        <v>81</v>
      </c>
      <c r="AV945" s="253" t="s">
        <v>81</v>
      </c>
      <c r="AW945" s="253" t="s">
        <v>6</v>
      </c>
      <c r="AX945" s="253" t="s">
        <v>79</v>
      </c>
      <c r="AY945" s="254" t="s">
        <v>169</v>
      </c>
    </row>
    <row r="946" spans="2:65" s="145" customFormat="1" ht="16.5" customHeight="1">
      <c r="B946" s="146"/>
      <c r="C946" s="271" t="s">
        <v>1300</v>
      </c>
      <c r="D946" s="271" t="s">
        <v>404</v>
      </c>
      <c r="E946" s="272" t="s">
        <v>1301</v>
      </c>
      <c r="F946" s="273" t="s">
        <v>1302</v>
      </c>
      <c r="G946" s="274" t="s">
        <v>188</v>
      </c>
      <c r="H946" s="275">
        <v>81.44</v>
      </c>
      <c r="I946" s="88"/>
      <c r="J946" s="276">
        <f>ROUND(I946*H946,2)</f>
        <v>0</v>
      </c>
      <c r="K946" s="273" t="s">
        <v>175</v>
      </c>
      <c r="L946" s="277"/>
      <c r="M946" s="278" t="s">
        <v>5</v>
      </c>
      <c r="N946" s="279" t="s">
        <v>42</v>
      </c>
      <c r="O946" s="147"/>
      <c r="P946" s="241">
        <f>O946*H946</f>
        <v>0</v>
      </c>
      <c r="Q946" s="241">
        <v>4.1000000000000003E-3</v>
      </c>
      <c r="R946" s="241">
        <f>Q946*H946</f>
        <v>0.33390400000000003</v>
      </c>
      <c r="S946" s="241">
        <v>0</v>
      </c>
      <c r="T946" s="242">
        <f>S946*H946</f>
        <v>0</v>
      </c>
      <c r="AR946" s="133" t="s">
        <v>409</v>
      </c>
      <c r="AT946" s="133" t="s">
        <v>404</v>
      </c>
      <c r="AU946" s="133" t="s">
        <v>81</v>
      </c>
      <c r="AY946" s="133" t="s">
        <v>169</v>
      </c>
      <c r="BE946" s="243">
        <f>IF(N946="základní",J946,0)</f>
        <v>0</v>
      </c>
      <c r="BF946" s="243">
        <f>IF(N946="snížená",J946,0)</f>
        <v>0</v>
      </c>
      <c r="BG946" s="243">
        <f>IF(N946="zákl. přenesená",J946,0)</f>
        <v>0</v>
      </c>
      <c r="BH946" s="243">
        <f>IF(N946="sníž. přenesená",J946,0)</f>
        <v>0</v>
      </c>
      <c r="BI946" s="243">
        <f>IF(N946="nulová",J946,0)</f>
        <v>0</v>
      </c>
      <c r="BJ946" s="133" t="s">
        <v>79</v>
      </c>
      <c r="BK946" s="243">
        <f>ROUND(I946*H946,2)</f>
        <v>0</v>
      </c>
      <c r="BL946" s="133" t="s">
        <v>266</v>
      </c>
      <c r="BM946" s="133" t="s">
        <v>1303</v>
      </c>
    </row>
    <row r="947" spans="2:65" s="253" customFormat="1">
      <c r="B947" s="252"/>
      <c r="D947" s="246" t="s">
        <v>178</v>
      </c>
      <c r="F947" s="255" t="s">
        <v>1304</v>
      </c>
      <c r="H947" s="256">
        <v>81.44</v>
      </c>
      <c r="L947" s="252"/>
      <c r="M947" s="257"/>
      <c r="N947" s="258"/>
      <c r="O947" s="258"/>
      <c r="P947" s="258"/>
      <c r="Q947" s="258"/>
      <c r="R947" s="258"/>
      <c r="S947" s="258"/>
      <c r="T947" s="259"/>
      <c r="AT947" s="254" t="s">
        <v>178</v>
      </c>
      <c r="AU947" s="254" t="s">
        <v>81</v>
      </c>
      <c r="AV947" s="253" t="s">
        <v>81</v>
      </c>
      <c r="AW947" s="253" t="s">
        <v>6</v>
      </c>
      <c r="AX947" s="253" t="s">
        <v>79</v>
      </c>
      <c r="AY947" s="254" t="s">
        <v>169</v>
      </c>
    </row>
    <row r="948" spans="2:65" s="145" customFormat="1" ht="16.5" customHeight="1">
      <c r="B948" s="146"/>
      <c r="C948" s="271" t="s">
        <v>1305</v>
      </c>
      <c r="D948" s="271" t="s">
        <v>404</v>
      </c>
      <c r="E948" s="272" t="s">
        <v>1306</v>
      </c>
      <c r="F948" s="273" t="s">
        <v>1307</v>
      </c>
      <c r="G948" s="274" t="s">
        <v>188</v>
      </c>
      <c r="H948" s="275">
        <v>219.071</v>
      </c>
      <c r="I948" s="88"/>
      <c r="J948" s="276">
        <f>ROUND(I948*H948,2)</f>
        <v>0</v>
      </c>
      <c r="K948" s="273" t="s">
        <v>175</v>
      </c>
      <c r="L948" s="277"/>
      <c r="M948" s="278" t="s">
        <v>5</v>
      </c>
      <c r="N948" s="279" t="s">
        <v>42</v>
      </c>
      <c r="O948" s="147"/>
      <c r="P948" s="241">
        <f>O948*H948</f>
        <v>0</v>
      </c>
      <c r="Q948" s="241">
        <v>1.5E-3</v>
      </c>
      <c r="R948" s="241">
        <f>Q948*H948</f>
        <v>0.32860650000000002</v>
      </c>
      <c r="S948" s="241">
        <v>0</v>
      </c>
      <c r="T948" s="242">
        <f>S948*H948</f>
        <v>0</v>
      </c>
      <c r="AR948" s="133" t="s">
        <v>409</v>
      </c>
      <c r="AT948" s="133" t="s">
        <v>404</v>
      </c>
      <c r="AU948" s="133" t="s">
        <v>81</v>
      </c>
      <c r="AY948" s="133" t="s">
        <v>169</v>
      </c>
      <c r="BE948" s="243">
        <f>IF(N948="základní",J948,0)</f>
        <v>0</v>
      </c>
      <c r="BF948" s="243">
        <f>IF(N948="snížená",J948,0)</f>
        <v>0</v>
      </c>
      <c r="BG948" s="243">
        <f>IF(N948="zákl. přenesená",J948,0)</f>
        <v>0</v>
      </c>
      <c r="BH948" s="243">
        <f>IF(N948="sníž. přenesená",J948,0)</f>
        <v>0</v>
      </c>
      <c r="BI948" s="243">
        <f>IF(N948="nulová",J948,0)</f>
        <v>0</v>
      </c>
      <c r="BJ948" s="133" t="s">
        <v>79</v>
      </c>
      <c r="BK948" s="243">
        <f>ROUND(I948*H948,2)</f>
        <v>0</v>
      </c>
      <c r="BL948" s="133" t="s">
        <v>266</v>
      </c>
      <c r="BM948" s="133" t="s">
        <v>1308</v>
      </c>
    </row>
    <row r="949" spans="2:65" s="253" customFormat="1">
      <c r="B949" s="252"/>
      <c r="D949" s="246" t="s">
        <v>178</v>
      </c>
      <c r="F949" s="255" t="s">
        <v>1309</v>
      </c>
      <c r="H949" s="256">
        <v>219.071</v>
      </c>
      <c r="L949" s="252"/>
      <c r="M949" s="257"/>
      <c r="N949" s="258"/>
      <c r="O949" s="258"/>
      <c r="P949" s="258"/>
      <c r="Q949" s="258"/>
      <c r="R949" s="258"/>
      <c r="S949" s="258"/>
      <c r="T949" s="259"/>
      <c r="AT949" s="254" t="s">
        <v>178</v>
      </c>
      <c r="AU949" s="254" t="s">
        <v>81</v>
      </c>
      <c r="AV949" s="253" t="s">
        <v>81</v>
      </c>
      <c r="AW949" s="253" t="s">
        <v>6</v>
      </c>
      <c r="AX949" s="253" t="s">
        <v>79</v>
      </c>
      <c r="AY949" s="254" t="s">
        <v>169</v>
      </c>
    </row>
    <row r="950" spans="2:65" s="145" customFormat="1" ht="25.5" customHeight="1">
      <c r="B950" s="146"/>
      <c r="C950" s="233" t="s">
        <v>1310</v>
      </c>
      <c r="D950" s="233" t="s">
        <v>171</v>
      </c>
      <c r="E950" s="234" t="s">
        <v>1311</v>
      </c>
      <c r="F950" s="235" t="s">
        <v>1312</v>
      </c>
      <c r="G950" s="236" t="s">
        <v>188</v>
      </c>
      <c r="H950" s="237">
        <v>453.41</v>
      </c>
      <c r="I950" s="87"/>
      <c r="J950" s="238">
        <f>ROUND(I950*H950,2)</f>
        <v>0</v>
      </c>
      <c r="K950" s="235" t="s">
        <v>175</v>
      </c>
      <c r="L950" s="146"/>
      <c r="M950" s="239" t="s">
        <v>5</v>
      </c>
      <c r="N950" s="240" t="s">
        <v>42</v>
      </c>
      <c r="O950" s="147"/>
      <c r="P950" s="241">
        <f>O950*H950</f>
        <v>0</v>
      </c>
      <c r="Q950" s="241">
        <v>1.16E-3</v>
      </c>
      <c r="R950" s="241">
        <f>Q950*H950</f>
        <v>0.52595560000000008</v>
      </c>
      <c r="S950" s="241">
        <v>0</v>
      </c>
      <c r="T950" s="242">
        <f>S950*H950</f>
        <v>0</v>
      </c>
      <c r="AR950" s="133" t="s">
        <v>266</v>
      </c>
      <c r="AT950" s="133" t="s">
        <v>171</v>
      </c>
      <c r="AU950" s="133" t="s">
        <v>81</v>
      </c>
      <c r="AY950" s="133" t="s">
        <v>169</v>
      </c>
      <c r="BE950" s="243">
        <f>IF(N950="základní",J950,0)</f>
        <v>0</v>
      </c>
      <c r="BF950" s="243">
        <f>IF(N950="snížená",J950,0)</f>
        <v>0</v>
      </c>
      <c r="BG950" s="243">
        <f>IF(N950="zákl. přenesená",J950,0)</f>
        <v>0</v>
      </c>
      <c r="BH950" s="243">
        <f>IF(N950="sníž. přenesená",J950,0)</f>
        <v>0</v>
      </c>
      <c r="BI950" s="243">
        <f>IF(N950="nulová",J950,0)</f>
        <v>0</v>
      </c>
      <c r="BJ950" s="133" t="s">
        <v>79</v>
      </c>
      <c r="BK950" s="243">
        <f>ROUND(I950*H950,2)</f>
        <v>0</v>
      </c>
      <c r="BL950" s="133" t="s">
        <v>266</v>
      </c>
      <c r="BM950" s="133" t="s">
        <v>1313</v>
      </c>
    </row>
    <row r="951" spans="2:65" s="145" customFormat="1" ht="67.5">
      <c r="B951" s="146"/>
      <c r="D951" s="246" t="s">
        <v>207</v>
      </c>
      <c r="F951" s="268" t="s">
        <v>1314</v>
      </c>
      <c r="L951" s="146"/>
      <c r="M951" s="269"/>
      <c r="N951" s="147"/>
      <c r="O951" s="147"/>
      <c r="P951" s="147"/>
      <c r="Q951" s="147"/>
      <c r="R951" s="147"/>
      <c r="S951" s="147"/>
      <c r="T951" s="270"/>
      <c r="AT951" s="133" t="s">
        <v>207</v>
      </c>
      <c r="AU951" s="133" t="s">
        <v>81</v>
      </c>
    </row>
    <row r="952" spans="2:65" s="253" customFormat="1">
      <c r="B952" s="252"/>
      <c r="D952" s="246" t="s">
        <v>178</v>
      </c>
      <c r="E952" s="254" t="s">
        <v>5</v>
      </c>
      <c r="F952" s="255" t="s">
        <v>1315</v>
      </c>
      <c r="H952" s="256">
        <v>453.41</v>
      </c>
      <c r="L952" s="252"/>
      <c r="M952" s="257"/>
      <c r="N952" s="258"/>
      <c r="O952" s="258"/>
      <c r="P952" s="258"/>
      <c r="Q952" s="258"/>
      <c r="R952" s="258"/>
      <c r="S952" s="258"/>
      <c r="T952" s="259"/>
      <c r="AT952" s="254" t="s">
        <v>178</v>
      </c>
      <c r="AU952" s="254" t="s">
        <v>81</v>
      </c>
      <c r="AV952" s="253" t="s">
        <v>81</v>
      </c>
      <c r="AW952" s="253" t="s">
        <v>35</v>
      </c>
      <c r="AX952" s="253" t="s">
        <v>71</v>
      </c>
      <c r="AY952" s="254" t="s">
        <v>169</v>
      </c>
    </row>
    <row r="953" spans="2:65" s="261" customFormat="1">
      <c r="B953" s="260"/>
      <c r="D953" s="246" t="s">
        <v>178</v>
      </c>
      <c r="E953" s="262" t="s">
        <v>5</v>
      </c>
      <c r="F953" s="263" t="s">
        <v>181</v>
      </c>
      <c r="H953" s="264">
        <v>453.41</v>
      </c>
      <c r="L953" s="260"/>
      <c r="M953" s="265"/>
      <c r="N953" s="266"/>
      <c r="O953" s="266"/>
      <c r="P953" s="266"/>
      <c r="Q953" s="266"/>
      <c r="R953" s="266"/>
      <c r="S953" s="266"/>
      <c r="T953" s="267"/>
      <c r="AT953" s="262" t="s">
        <v>178</v>
      </c>
      <c r="AU953" s="262" t="s">
        <v>81</v>
      </c>
      <c r="AV953" s="261" t="s">
        <v>176</v>
      </c>
      <c r="AW953" s="261" t="s">
        <v>35</v>
      </c>
      <c r="AX953" s="261" t="s">
        <v>79</v>
      </c>
      <c r="AY953" s="262" t="s">
        <v>169</v>
      </c>
    </row>
    <row r="954" spans="2:65" s="145" customFormat="1" ht="16.5" customHeight="1">
      <c r="B954" s="146"/>
      <c r="C954" s="271" t="s">
        <v>1316</v>
      </c>
      <c r="D954" s="271" t="s">
        <v>404</v>
      </c>
      <c r="E954" s="272" t="s">
        <v>1317</v>
      </c>
      <c r="F954" s="273" t="s">
        <v>1318</v>
      </c>
      <c r="G954" s="274" t="s">
        <v>188</v>
      </c>
      <c r="H954" s="275">
        <v>462.47800000000001</v>
      </c>
      <c r="I954" s="88"/>
      <c r="J954" s="276">
        <f>ROUND(I954*H954,2)</f>
        <v>0</v>
      </c>
      <c r="K954" s="273" t="s">
        <v>175</v>
      </c>
      <c r="L954" s="277"/>
      <c r="M954" s="278" t="s">
        <v>5</v>
      </c>
      <c r="N954" s="279" t="s">
        <v>42</v>
      </c>
      <c r="O954" s="147"/>
      <c r="P954" s="241">
        <f>O954*H954</f>
        <v>0</v>
      </c>
      <c r="Q954" s="241">
        <v>4.7999999999999996E-3</v>
      </c>
      <c r="R954" s="241">
        <f>Q954*H954</f>
        <v>2.2198943999999998</v>
      </c>
      <c r="S954" s="241">
        <v>0</v>
      </c>
      <c r="T954" s="242">
        <f>S954*H954</f>
        <v>0</v>
      </c>
      <c r="AR954" s="133" t="s">
        <v>409</v>
      </c>
      <c r="AT954" s="133" t="s">
        <v>404</v>
      </c>
      <c r="AU954" s="133" t="s">
        <v>81</v>
      </c>
      <c r="AY954" s="133" t="s">
        <v>169</v>
      </c>
      <c r="BE954" s="243">
        <f>IF(N954="základní",J954,0)</f>
        <v>0</v>
      </c>
      <c r="BF954" s="243">
        <f>IF(N954="snížená",J954,0)</f>
        <v>0</v>
      </c>
      <c r="BG954" s="243">
        <f>IF(N954="zákl. přenesená",J954,0)</f>
        <v>0</v>
      </c>
      <c r="BH954" s="243">
        <f>IF(N954="sníž. přenesená",J954,0)</f>
        <v>0</v>
      </c>
      <c r="BI954" s="243">
        <f>IF(N954="nulová",J954,0)</f>
        <v>0</v>
      </c>
      <c r="BJ954" s="133" t="s">
        <v>79</v>
      </c>
      <c r="BK954" s="243">
        <f>ROUND(I954*H954,2)</f>
        <v>0</v>
      </c>
      <c r="BL954" s="133" t="s">
        <v>266</v>
      </c>
      <c r="BM954" s="133" t="s">
        <v>1319</v>
      </c>
    </row>
    <row r="955" spans="2:65" s="253" customFormat="1">
      <c r="B955" s="252"/>
      <c r="D955" s="246" t="s">
        <v>178</v>
      </c>
      <c r="F955" s="255" t="s">
        <v>1320</v>
      </c>
      <c r="H955" s="256">
        <v>462.47800000000001</v>
      </c>
      <c r="L955" s="252"/>
      <c r="M955" s="257"/>
      <c r="N955" s="258"/>
      <c r="O955" s="258"/>
      <c r="P955" s="258"/>
      <c r="Q955" s="258"/>
      <c r="R955" s="258"/>
      <c r="S955" s="258"/>
      <c r="T955" s="259"/>
      <c r="AT955" s="254" t="s">
        <v>178</v>
      </c>
      <c r="AU955" s="254" t="s">
        <v>81</v>
      </c>
      <c r="AV955" s="253" t="s">
        <v>81</v>
      </c>
      <c r="AW955" s="253" t="s">
        <v>6</v>
      </c>
      <c r="AX955" s="253" t="s">
        <v>79</v>
      </c>
      <c r="AY955" s="254" t="s">
        <v>169</v>
      </c>
    </row>
    <row r="956" spans="2:65" s="145" customFormat="1" ht="25.5" customHeight="1">
      <c r="B956" s="146"/>
      <c r="C956" s="233" t="s">
        <v>1321</v>
      </c>
      <c r="D956" s="233" t="s">
        <v>171</v>
      </c>
      <c r="E956" s="234" t="s">
        <v>1322</v>
      </c>
      <c r="F956" s="235" t="s">
        <v>1323</v>
      </c>
      <c r="G956" s="236" t="s">
        <v>188</v>
      </c>
      <c r="H956" s="237">
        <v>453.41</v>
      </c>
      <c r="I956" s="87"/>
      <c r="J956" s="238">
        <f>ROUND(I956*H956,2)</f>
        <v>0</v>
      </c>
      <c r="K956" s="235" t="s">
        <v>175</v>
      </c>
      <c r="L956" s="146"/>
      <c r="M956" s="239" t="s">
        <v>5</v>
      </c>
      <c r="N956" s="240" t="s">
        <v>42</v>
      </c>
      <c r="O956" s="147"/>
      <c r="P956" s="241">
        <f>O956*H956</f>
        <v>0</v>
      </c>
      <c r="Q956" s="241">
        <v>1.16E-3</v>
      </c>
      <c r="R956" s="241">
        <f>Q956*H956</f>
        <v>0.52595560000000008</v>
      </c>
      <c r="S956" s="241">
        <v>0</v>
      </c>
      <c r="T956" s="242">
        <f>S956*H956</f>
        <v>0</v>
      </c>
      <c r="AR956" s="133" t="s">
        <v>266</v>
      </c>
      <c r="AT956" s="133" t="s">
        <v>171</v>
      </c>
      <c r="AU956" s="133" t="s">
        <v>81</v>
      </c>
      <c r="AY956" s="133" t="s">
        <v>169</v>
      </c>
      <c r="BE956" s="243">
        <f>IF(N956="základní",J956,0)</f>
        <v>0</v>
      </c>
      <c r="BF956" s="243">
        <f>IF(N956="snížená",J956,0)</f>
        <v>0</v>
      </c>
      <c r="BG956" s="243">
        <f>IF(N956="zákl. přenesená",J956,0)</f>
        <v>0</v>
      </c>
      <c r="BH956" s="243">
        <f>IF(N956="sníž. přenesená",J956,0)</f>
        <v>0</v>
      </c>
      <c r="BI956" s="243">
        <f>IF(N956="nulová",J956,0)</f>
        <v>0</v>
      </c>
      <c r="BJ956" s="133" t="s">
        <v>79</v>
      </c>
      <c r="BK956" s="243">
        <f>ROUND(I956*H956,2)</f>
        <v>0</v>
      </c>
      <c r="BL956" s="133" t="s">
        <v>266</v>
      </c>
      <c r="BM956" s="133" t="s">
        <v>1324</v>
      </c>
    </row>
    <row r="957" spans="2:65" s="145" customFormat="1" ht="67.5">
      <c r="B957" s="146"/>
      <c r="D957" s="246" t="s">
        <v>207</v>
      </c>
      <c r="F957" s="268" t="s">
        <v>1314</v>
      </c>
      <c r="L957" s="146"/>
      <c r="M957" s="269"/>
      <c r="N957" s="147"/>
      <c r="O957" s="147"/>
      <c r="P957" s="147"/>
      <c r="Q957" s="147"/>
      <c r="R957" s="147"/>
      <c r="S957" s="147"/>
      <c r="T957" s="270"/>
      <c r="AT957" s="133" t="s">
        <v>207</v>
      </c>
      <c r="AU957" s="133" t="s">
        <v>81</v>
      </c>
    </row>
    <row r="958" spans="2:65" s="253" customFormat="1">
      <c r="B958" s="252"/>
      <c r="D958" s="246" t="s">
        <v>178</v>
      </c>
      <c r="E958" s="254" t="s">
        <v>5</v>
      </c>
      <c r="F958" s="255" t="s">
        <v>1315</v>
      </c>
      <c r="H958" s="256">
        <v>453.41</v>
      </c>
      <c r="L958" s="252"/>
      <c r="M958" s="257"/>
      <c r="N958" s="258"/>
      <c r="O958" s="258"/>
      <c r="P958" s="258"/>
      <c r="Q958" s="258"/>
      <c r="R958" s="258"/>
      <c r="S958" s="258"/>
      <c r="T958" s="259"/>
      <c r="AT958" s="254" t="s">
        <v>178</v>
      </c>
      <c r="AU958" s="254" t="s">
        <v>81</v>
      </c>
      <c r="AV958" s="253" t="s">
        <v>81</v>
      </c>
      <c r="AW958" s="253" t="s">
        <v>35</v>
      </c>
      <c r="AX958" s="253" t="s">
        <v>71</v>
      </c>
      <c r="AY958" s="254" t="s">
        <v>169</v>
      </c>
    </row>
    <row r="959" spans="2:65" s="261" customFormat="1">
      <c r="B959" s="260"/>
      <c r="D959" s="246" t="s">
        <v>178</v>
      </c>
      <c r="E959" s="262" t="s">
        <v>5</v>
      </c>
      <c r="F959" s="263" t="s">
        <v>181</v>
      </c>
      <c r="H959" s="264">
        <v>453.41</v>
      </c>
      <c r="L959" s="260"/>
      <c r="M959" s="265"/>
      <c r="N959" s="266"/>
      <c r="O959" s="266"/>
      <c r="P959" s="266"/>
      <c r="Q959" s="266"/>
      <c r="R959" s="266"/>
      <c r="S959" s="266"/>
      <c r="T959" s="267"/>
      <c r="AT959" s="262" t="s">
        <v>178</v>
      </c>
      <c r="AU959" s="262" t="s">
        <v>81</v>
      </c>
      <c r="AV959" s="261" t="s">
        <v>176</v>
      </c>
      <c r="AW959" s="261" t="s">
        <v>35</v>
      </c>
      <c r="AX959" s="261" t="s">
        <v>79</v>
      </c>
      <c r="AY959" s="262" t="s">
        <v>169</v>
      </c>
    </row>
    <row r="960" spans="2:65" s="145" customFormat="1" ht="16.5" customHeight="1">
      <c r="B960" s="146"/>
      <c r="C960" s="271" t="s">
        <v>1325</v>
      </c>
      <c r="D960" s="271" t="s">
        <v>404</v>
      </c>
      <c r="E960" s="272" t="s">
        <v>1326</v>
      </c>
      <c r="F960" s="273" t="s">
        <v>1327</v>
      </c>
      <c r="G960" s="274" t="s">
        <v>205</v>
      </c>
      <c r="H960" s="275">
        <v>68.012</v>
      </c>
      <c r="I960" s="88"/>
      <c r="J960" s="276">
        <f>ROUND(I960*H960,2)</f>
        <v>0</v>
      </c>
      <c r="K960" s="273" t="s">
        <v>175</v>
      </c>
      <c r="L960" s="277"/>
      <c r="M960" s="278" t="s">
        <v>5</v>
      </c>
      <c r="N960" s="279" t="s">
        <v>42</v>
      </c>
      <c r="O960" s="147"/>
      <c r="P960" s="241">
        <f>O960*H960</f>
        <v>0</v>
      </c>
      <c r="Q960" s="241">
        <v>2.5000000000000001E-2</v>
      </c>
      <c r="R960" s="241">
        <f>Q960*H960</f>
        <v>1.7003000000000001</v>
      </c>
      <c r="S960" s="241">
        <v>0</v>
      </c>
      <c r="T960" s="242">
        <f>S960*H960</f>
        <v>0</v>
      </c>
      <c r="AR960" s="133" t="s">
        <v>409</v>
      </c>
      <c r="AT960" s="133" t="s">
        <v>404</v>
      </c>
      <c r="AU960" s="133" t="s">
        <v>81</v>
      </c>
      <c r="AY960" s="133" t="s">
        <v>169</v>
      </c>
      <c r="BE960" s="243">
        <f>IF(N960="základní",J960,0)</f>
        <v>0</v>
      </c>
      <c r="BF960" s="243">
        <f>IF(N960="snížená",J960,0)</f>
        <v>0</v>
      </c>
      <c r="BG960" s="243">
        <f>IF(N960="zákl. přenesená",J960,0)</f>
        <v>0</v>
      </c>
      <c r="BH960" s="243">
        <f>IF(N960="sníž. přenesená",J960,0)</f>
        <v>0</v>
      </c>
      <c r="BI960" s="243">
        <f>IF(N960="nulová",J960,0)</f>
        <v>0</v>
      </c>
      <c r="BJ960" s="133" t="s">
        <v>79</v>
      </c>
      <c r="BK960" s="243">
        <f>ROUND(I960*H960,2)</f>
        <v>0</v>
      </c>
      <c r="BL960" s="133" t="s">
        <v>266</v>
      </c>
      <c r="BM960" s="133" t="s">
        <v>1328</v>
      </c>
    </row>
    <row r="961" spans="2:65" s="253" customFormat="1">
      <c r="B961" s="252"/>
      <c r="D961" s="246" t="s">
        <v>178</v>
      </c>
      <c r="E961" s="254" t="s">
        <v>5</v>
      </c>
      <c r="F961" s="255" t="s">
        <v>1329</v>
      </c>
      <c r="H961" s="256">
        <v>68.012</v>
      </c>
      <c r="L961" s="252"/>
      <c r="M961" s="257"/>
      <c r="N961" s="258"/>
      <c r="O961" s="258"/>
      <c r="P961" s="258"/>
      <c r="Q961" s="258"/>
      <c r="R961" s="258"/>
      <c r="S961" s="258"/>
      <c r="T961" s="259"/>
      <c r="AT961" s="254" t="s">
        <v>178</v>
      </c>
      <c r="AU961" s="254" t="s">
        <v>81</v>
      </c>
      <c r="AV961" s="253" t="s">
        <v>81</v>
      </c>
      <c r="AW961" s="253" t="s">
        <v>35</v>
      </c>
      <c r="AX961" s="253" t="s">
        <v>71</v>
      </c>
      <c r="AY961" s="254" t="s">
        <v>169</v>
      </c>
    </row>
    <row r="962" spans="2:65" s="261" customFormat="1">
      <c r="B962" s="260"/>
      <c r="D962" s="246" t="s">
        <v>178</v>
      </c>
      <c r="E962" s="262" t="s">
        <v>5</v>
      </c>
      <c r="F962" s="263" t="s">
        <v>181</v>
      </c>
      <c r="H962" s="264">
        <v>68.012</v>
      </c>
      <c r="L962" s="260"/>
      <c r="M962" s="265"/>
      <c r="N962" s="266"/>
      <c r="O962" s="266"/>
      <c r="P962" s="266"/>
      <c r="Q962" s="266"/>
      <c r="R962" s="266"/>
      <c r="S962" s="266"/>
      <c r="T962" s="267"/>
      <c r="AT962" s="262" t="s">
        <v>178</v>
      </c>
      <c r="AU962" s="262" t="s">
        <v>81</v>
      </c>
      <c r="AV962" s="261" t="s">
        <v>176</v>
      </c>
      <c r="AW962" s="261" t="s">
        <v>35</v>
      </c>
      <c r="AX962" s="261" t="s">
        <v>79</v>
      </c>
      <c r="AY962" s="262" t="s">
        <v>169</v>
      </c>
    </row>
    <row r="963" spans="2:65" s="145" customFormat="1" ht="38.25" customHeight="1">
      <c r="B963" s="146"/>
      <c r="C963" s="233" t="s">
        <v>1330</v>
      </c>
      <c r="D963" s="233" t="s">
        <v>171</v>
      </c>
      <c r="E963" s="234" t="s">
        <v>1331</v>
      </c>
      <c r="F963" s="235" t="s">
        <v>1332</v>
      </c>
      <c r="G963" s="236" t="s">
        <v>316</v>
      </c>
      <c r="H963" s="237">
        <v>8.9130000000000003</v>
      </c>
      <c r="I963" s="87"/>
      <c r="J963" s="238">
        <f>ROUND(I963*H963,2)</f>
        <v>0</v>
      </c>
      <c r="K963" s="235" t="s">
        <v>175</v>
      </c>
      <c r="L963" s="146"/>
      <c r="M963" s="239" t="s">
        <v>5</v>
      </c>
      <c r="N963" s="240" t="s">
        <v>42</v>
      </c>
      <c r="O963" s="147"/>
      <c r="P963" s="241">
        <f>O963*H963</f>
        <v>0</v>
      </c>
      <c r="Q963" s="241">
        <v>0</v>
      </c>
      <c r="R963" s="241">
        <f>Q963*H963</f>
        <v>0</v>
      </c>
      <c r="S963" s="241">
        <v>0</v>
      </c>
      <c r="T963" s="242">
        <f>S963*H963</f>
        <v>0</v>
      </c>
      <c r="AR963" s="133" t="s">
        <v>266</v>
      </c>
      <c r="AT963" s="133" t="s">
        <v>171</v>
      </c>
      <c r="AU963" s="133" t="s">
        <v>81</v>
      </c>
      <c r="AY963" s="133" t="s">
        <v>169</v>
      </c>
      <c r="BE963" s="243">
        <f>IF(N963="základní",J963,0)</f>
        <v>0</v>
      </c>
      <c r="BF963" s="243">
        <f>IF(N963="snížená",J963,0)</f>
        <v>0</v>
      </c>
      <c r="BG963" s="243">
        <f>IF(N963="zákl. přenesená",J963,0)</f>
        <v>0</v>
      </c>
      <c r="BH963" s="243">
        <f>IF(N963="sníž. přenesená",J963,0)</f>
        <v>0</v>
      </c>
      <c r="BI963" s="243">
        <f>IF(N963="nulová",J963,0)</f>
        <v>0</v>
      </c>
      <c r="BJ963" s="133" t="s">
        <v>79</v>
      </c>
      <c r="BK963" s="243">
        <f>ROUND(I963*H963,2)</f>
        <v>0</v>
      </c>
      <c r="BL963" s="133" t="s">
        <v>266</v>
      </c>
      <c r="BM963" s="133" t="s">
        <v>1333</v>
      </c>
    </row>
    <row r="964" spans="2:65" s="145" customFormat="1" ht="121.5">
      <c r="B964" s="146"/>
      <c r="D964" s="246" t="s">
        <v>207</v>
      </c>
      <c r="F964" s="268" t="s">
        <v>1334</v>
      </c>
      <c r="L964" s="146"/>
      <c r="M964" s="269"/>
      <c r="N964" s="147"/>
      <c r="O964" s="147"/>
      <c r="P964" s="147"/>
      <c r="Q964" s="147"/>
      <c r="R964" s="147"/>
      <c r="S964" s="147"/>
      <c r="T964" s="270"/>
      <c r="AT964" s="133" t="s">
        <v>207</v>
      </c>
      <c r="AU964" s="133" t="s">
        <v>81</v>
      </c>
    </row>
    <row r="965" spans="2:65" s="221" customFormat="1" ht="29.85" customHeight="1">
      <c r="B965" s="220"/>
      <c r="D965" s="222" t="s">
        <v>70</v>
      </c>
      <c r="E965" s="231" t="s">
        <v>1335</v>
      </c>
      <c r="F965" s="231" t="s">
        <v>1336</v>
      </c>
      <c r="J965" s="232">
        <f>BK965</f>
        <v>0</v>
      </c>
      <c r="L965" s="220"/>
      <c r="M965" s="225"/>
      <c r="N965" s="226"/>
      <c r="O965" s="226"/>
      <c r="P965" s="227">
        <f>P966</f>
        <v>0</v>
      </c>
      <c r="Q965" s="226"/>
      <c r="R965" s="227">
        <f>R966</f>
        <v>0</v>
      </c>
      <c r="S965" s="226"/>
      <c r="T965" s="228">
        <f>T966</f>
        <v>9.1999999999999998E-3</v>
      </c>
      <c r="AR965" s="222" t="s">
        <v>81</v>
      </c>
      <c r="AT965" s="229" t="s">
        <v>70</v>
      </c>
      <c r="AU965" s="229" t="s">
        <v>79</v>
      </c>
      <c r="AY965" s="222" t="s">
        <v>169</v>
      </c>
      <c r="BK965" s="230">
        <f>BK966</f>
        <v>0</v>
      </c>
    </row>
    <row r="966" spans="2:65" s="145" customFormat="1" ht="25.5" customHeight="1">
      <c r="B966" s="146"/>
      <c r="C966" s="233" t="s">
        <v>1337</v>
      </c>
      <c r="D966" s="233" t="s">
        <v>171</v>
      </c>
      <c r="E966" s="234" t="s">
        <v>1338</v>
      </c>
      <c r="F966" s="235" t="s">
        <v>1339</v>
      </c>
      <c r="G966" s="236" t="s">
        <v>739</v>
      </c>
      <c r="H966" s="237">
        <v>1</v>
      </c>
      <c r="I966" s="87"/>
      <c r="J966" s="238">
        <f>ROUND(I966*H966,2)</f>
        <v>0</v>
      </c>
      <c r="K966" s="235" t="s">
        <v>175</v>
      </c>
      <c r="L966" s="146"/>
      <c r="M966" s="239" t="s">
        <v>5</v>
      </c>
      <c r="N966" s="240" t="s">
        <v>42</v>
      </c>
      <c r="O966" s="147"/>
      <c r="P966" s="241">
        <f>O966*H966</f>
        <v>0</v>
      </c>
      <c r="Q966" s="241">
        <v>0</v>
      </c>
      <c r="R966" s="241">
        <f>Q966*H966</f>
        <v>0</v>
      </c>
      <c r="S966" s="241">
        <v>9.1999999999999998E-3</v>
      </c>
      <c r="T966" s="242">
        <f>S966*H966</f>
        <v>9.1999999999999998E-3</v>
      </c>
      <c r="AR966" s="133" t="s">
        <v>266</v>
      </c>
      <c r="AT966" s="133" t="s">
        <v>171</v>
      </c>
      <c r="AU966" s="133" t="s">
        <v>81</v>
      </c>
      <c r="AY966" s="133" t="s">
        <v>169</v>
      </c>
      <c r="BE966" s="243">
        <f>IF(N966="základní",J966,0)</f>
        <v>0</v>
      </c>
      <c r="BF966" s="243">
        <f>IF(N966="snížená",J966,0)</f>
        <v>0</v>
      </c>
      <c r="BG966" s="243">
        <f>IF(N966="zákl. přenesená",J966,0)</f>
        <v>0</v>
      </c>
      <c r="BH966" s="243">
        <f>IF(N966="sníž. přenesená",J966,0)</f>
        <v>0</v>
      </c>
      <c r="BI966" s="243">
        <f>IF(N966="nulová",J966,0)</f>
        <v>0</v>
      </c>
      <c r="BJ966" s="133" t="s">
        <v>79</v>
      </c>
      <c r="BK966" s="243">
        <f>ROUND(I966*H966,2)</f>
        <v>0</v>
      </c>
      <c r="BL966" s="133" t="s">
        <v>266</v>
      </c>
      <c r="BM966" s="133" t="s">
        <v>1340</v>
      </c>
    </row>
    <row r="967" spans="2:65" s="221" customFormat="1" ht="29.85" customHeight="1">
      <c r="B967" s="220"/>
      <c r="D967" s="222" t="s">
        <v>70</v>
      </c>
      <c r="E967" s="231" t="s">
        <v>1341</v>
      </c>
      <c r="F967" s="231" t="s">
        <v>1342</v>
      </c>
      <c r="J967" s="232">
        <f>BK967</f>
        <v>0</v>
      </c>
      <c r="L967" s="220"/>
      <c r="M967" s="225"/>
      <c r="N967" s="226"/>
      <c r="O967" s="226"/>
      <c r="P967" s="227">
        <f>SUM(P968:P1101)</f>
        <v>0</v>
      </c>
      <c r="Q967" s="226"/>
      <c r="R967" s="227">
        <f>SUM(R968:R1101)</f>
        <v>28.295527289999999</v>
      </c>
      <c r="S967" s="226"/>
      <c r="T967" s="228">
        <f>SUM(T968:T1101)</f>
        <v>1.2161500000000001</v>
      </c>
      <c r="AR967" s="222" t="s">
        <v>81</v>
      </c>
      <c r="AT967" s="229" t="s">
        <v>70</v>
      </c>
      <c r="AU967" s="229" t="s">
        <v>79</v>
      </c>
      <c r="AY967" s="222" t="s">
        <v>169</v>
      </c>
      <c r="BK967" s="230">
        <f>SUM(BK968:BK1101)</f>
        <v>0</v>
      </c>
    </row>
    <row r="968" spans="2:65" s="145" customFormat="1" ht="38.25" customHeight="1">
      <c r="B968" s="146"/>
      <c r="C968" s="233" t="s">
        <v>1343</v>
      </c>
      <c r="D968" s="233" t="s">
        <v>171</v>
      </c>
      <c r="E968" s="234" t="s">
        <v>1344</v>
      </c>
      <c r="F968" s="235" t="s">
        <v>1345</v>
      </c>
      <c r="G968" s="236" t="s">
        <v>188</v>
      </c>
      <c r="H968" s="237">
        <v>35</v>
      </c>
      <c r="I968" s="87"/>
      <c r="J968" s="238">
        <f>ROUND(I968*H968,2)</f>
        <v>0</v>
      </c>
      <c r="K968" s="235" t="s">
        <v>175</v>
      </c>
      <c r="L968" s="146"/>
      <c r="M968" s="239" t="s">
        <v>5</v>
      </c>
      <c r="N968" s="240" t="s">
        <v>42</v>
      </c>
      <c r="O968" s="147"/>
      <c r="P968" s="241">
        <f>O968*H968</f>
        <v>0</v>
      </c>
      <c r="Q968" s="241">
        <v>2.478E-2</v>
      </c>
      <c r="R968" s="241">
        <f>Q968*H968</f>
        <v>0.86729999999999996</v>
      </c>
      <c r="S968" s="241">
        <v>0</v>
      </c>
      <c r="T968" s="242">
        <f>S968*H968</f>
        <v>0</v>
      </c>
      <c r="AR968" s="133" t="s">
        <v>266</v>
      </c>
      <c r="AT968" s="133" t="s">
        <v>171</v>
      </c>
      <c r="AU968" s="133" t="s">
        <v>81</v>
      </c>
      <c r="AY968" s="133" t="s">
        <v>169</v>
      </c>
      <c r="BE968" s="243">
        <f>IF(N968="základní",J968,0)</f>
        <v>0</v>
      </c>
      <c r="BF968" s="243">
        <f>IF(N968="snížená",J968,0)</f>
        <v>0</v>
      </c>
      <c r="BG968" s="243">
        <f>IF(N968="zákl. přenesená",J968,0)</f>
        <v>0</v>
      </c>
      <c r="BH968" s="243">
        <f>IF(N968="sníž. přenesená",J968,0)</f>
        <v>0</v>
      </c>
      <c r="BI968" s="243">
        <f>IF(N968="nulová",J968,0)</f>
        <v>0</v>
      </c>
      <c r="BJ968" s="133" t="s">
        <v>79</v>
      </c>
      <c r="BK968" s="243">
        <f>ROUND(I968*H968,2)</f>
        <v>0</v>
      </c>
      <c r="BL968" s="133" t="s">
        <v>266</v>
      </c>
      <c r="BM968" s="133" t="s">
        <v>1346</v>
      </c>
    </row>
    <row r="969" spans="2:65" s="245" customFormat="1">
      <c r="B969" s="244"/>
      <c r="D969" s="246" t="s">
        <v>178</v>
      </c>
      <c r="E969" s="247" t="s">
        <v>5</v>
      </c>
      <c r="F969" s="248" t="s">
        <v>1347</v>
      </c>
      <c r="H969" s="247" t="s">
        <v>5</v>
      </c>
      <c r="L969" s="244"/>
      <c r="M969" s="249"/>
      <c r="N969" s="250"/>
      <c r="O969" s="250"/>
      <c r="P969" s="250"/>
      <c r="Q969" s="250"/>
      <c r="R969" s="250"/>
      <c r="S969" s="250"/>
      <c r="T969" s="251"/>
      <c r="AT969" s="247" t="s">
        <v>178</v>
      </c>
      <c r="AU969" s="247" t="s">
        <v>81</v>
      </c>
      <c r="AV969" s="245" t="s">
        <v>79</v>
      </c>
      <c r="AW969" s="245" t="s">
        <v>35</v>
      </c>
      <c r="AX969" s="245" t="s">
        <v>71</v>
      </c>
      <c r="AY969" s="247" t="s">
        <v>169</v>
      </c>
    </row>
    <row r="970" spans="2:65" s="253" customFormat="1">
      <c r="B970" s="252"/>
      <c r="D970" s="246" t="s">
        <v>178</v>
      </c>
      <c r="E970" s="254" t="s">
        <v>5</v>
      </c>
      <c r="F970" s="255" t="s">
        <v>1348</v>
      </c>
      <c r="H970" s="256">
        <v>35</v>
      </c>
      <c r="L970" s="252"/>
      <c r="M970" s="257"/>
      <c r="N970" s="258"/>
      <c r="O970" s="258"/>
      <c r="P970" s="258"/>
      <c r="Q970" s="258"/>
      <c r="R970" s="258"/>
      <c r="S970" s="258"/>
      <c r="T970" s="259"/>
      <c r="AT970" s="254" t="s">
        <v>178</v>
      </c>
      <c r="AU970" s="254" t="s">
        <v>81</v>
      </c>
      <c r="AV970" s="253" t="s">
        <v>81</v>
      </c>
      <c r="AW970" s="253" t="s">
        <v>35</v>
      </c>
      <c r="AX970" s="253" t="s">
        <v>71</v>
      </c>
      <c r="AY970" s="254" t="s">
        <v>169</v>
      </c>
    </row>
    <row r="971" spans="2:65" s="261" customFormat="1">
      <c r="B971" s="260"/>
      <c r="D971" s="246" t="s">
        <v>178</v>
      </c>
      <c r="E971" s="262" t="s">
        <v>5</v>
      </c>
      <c r="F971" s="263" t="s">
        <v>181</v>
      </c>
      <c r="H971" s="264">
        <v>35</v>
      </c>
      <c r="L971" s="260"/>
      <c r="M971" s="265"/>
      <c r="N971" s="266"/>
      <c r="O971" s="266"/>
      <c r="P971" s="266"/>
      <c r="Q971" s="266"/>
      <c r="R971" s="266"/>
      <c r="S971" s="266"/>
      <c r="T971" s="267"/>
      <c r="AT971" s="262" t="s">
        <v>178</v>
      </c>
      <c r="AU971" s="262" t="s">
        <v>81</v>
      </c>
      <c r="AV971" s="261" t="s">
        <v>176</v>
      </c>
      <c r="AW971" s="261" t="s">
        <v>35</v>
      </c>
      <c r="AX971" s="261" t="s">
        <v>79</v>
      </c>
      <c r="AY971" s="262" t="s">
        <v>169</v>
      </c>
    </row>
    <row r="972" spans="2:65" s="145" customFormat="1" ht="38.25" customHeight="1">
      <c r="B972" s="146"/>
      <c r="C972" s="233" t="s">
        <v>1349</v>
      </c>
      <c r="D972" s="233" t="s">
        <v>171</v>
      </c>
      <c r="E972" s="234" t="s">
        <v>1350</v>
      </c>
      <c r="F972" s="235" t="s">
        <v>1351</v>
      </c>
      <c r="G972" s="236" t="s">
        <v>188</v>
      </c>
      <c r="H972" s="237">
        <v>12.86</v>
      </c>
      <c r="I972" s="87"/>
      <c r="J972" s="238">
        <f>ROUND(I972*H972,2)</f>
        <v>0</v>
      </c>
      <c r="K972" s="235" t="s">
        <v>175</v>
      </c>
      <c r="L972" s="146"/>
      <c r="M972" s="239" t="s">
        <v>5</v>
      </c>
      <c r="N972" s="240" t="s">
        <v>42</v>
      </c>
      <c r="O972" s="147"/>
      <c r="P972" s="241">
        <f>O972*H972</f>
        <v>0</v>
      </c>
      <c r="Q972" s="241">
        <v>4.41E-2</v>
      </c>
      <c r="R972" s="241">
        <f>Q972*H972</f>
        <v>0.56712600000000002</v>
      </c>
      <c r="S972" s="241">
        <v>0</v>
      </c>
      <c r="T972" s="242">
        <f>S972*H972</f>
        <v>0</v>
      </c>
      <c r="AR972" s="133" t="s">
        <v>266</v>
      </c>
      <c r="AT972" s="133" t="s">
        <v>171</v>
      </c>
      <c r="AU972" s="133" t="s">
        <v>81</v>
      </c>
      <c r="AY972" s="133" t="s">
        <v>169</v>
      </c>
      <c r="BE972" s="243">
        <f>IF(N972="základní",J972,0)</f>
        <v>0</v>
      </c>
      <c r="BF972" s="243">
        <f>IF(N972="snížená",J972,0)</f>
        <v>0</v>
      </c>
      <c r="BG972" s="243">
        <f>IF(N972="zákl. přenesená",J972,0)</f>
        <v>0</v>
      </c>
      <c r="BH972" s="243">
        <f>IF(N972="sníž. přenesená",J972,0)</f>
        <v>0</v>
      </c>
      <c r="BI972" s="243">
        <f>IF(N972="nulová",J972,0)</f>
        <v>0</v>
      </c>
      <c r="BJ972" s="133" t="s">
        <v>79</v>
      </c>
      <c r="BK972" s="243">
        <f>ROUND(I972*H972,2)</f>
        <v>0</v>
      </c>
      <c r="BL972" s="133" t="s">
        <v>266</v>
      </c>
      <c r="BM972" s="133" t="s">
        <v>1352</v>
      </c>
    </row>
    <row r="973" spans="2:65" s="145" customFormat="1" ht="135">
      <c r="B973" s="146"/>
      <c r="D973" s="246" t="s">
        <v>207</v>
      </c>
      <c r="F973" s="268" t="s">
        <v>1353</v>
      </c>
      <c r="L973" s="146"/>
      <c r="M973" s="269"/>
      <c r="N973" s="147"/>
      <c r="O973" s="147"/>
      <c r="P973" s="147"/>
      <c r="Q973" s="147"/>
      <c r="R973" s="147"/>
      <c r="S973" s="147"/>
      <c r="T973" s="270"/>
      <c r="AT973" s="133" t="s">
        <v>207</v>
      </c>
      <c r="AU973" s="133" t="s">
        <v>81</v>
      </c>
    </row>
    <row r="974" spans="2:65" s="245" customFormat="1">
      <c r="B974" s="244"/>
      <c r="D974" s="246" t="s">
        <v>178</v>
      </c>
      <c r="E974" s="247" t="s">
        <v>5</v>
      </c>
      <c r="F974" s="248" t="s">
        <v>1354</v>
      </c>
      <c r="H974" s="247" t="s">
        <v>5</v>
      </c>
      <c r="L974" s="244"/>
      <c r="M974" s="249"/>
      <c r="N974" s="250"/>
      <c r="O974" s="250"/>
      <c r="P974" s="250"/>
      <c r="Q974" s="250"/>
      <c r="R974" s="250"/>
      <c r="S974" s="250"/>
      <c r="T974" s="251"/>
      <c r="AT974" s="247" t="s">
        <v>178</v>
      </c>
      <c r="AU974" s="247" t="s">
        <v>81</v>
      </c>
      <c r="AV974" s="245" t="s">
        <v>79</v>
      </c>
      <c r="AW974" s="245" t="s">
        <v>35</v>
      </c>
      <c r="AX974" s="245" t="s">
        <v>71</v>
      </c>
      <c r="AY974" s="247" t="s">
        <v>169</v>
      </c>
    </row>
    <row r="975" spans="2:65" s="253" customFormat="1">
      <c r="B975" s="252"/>
      <c r="D975" s="246" t="s">
        <v>178</v>
      </c>
      <c r="E975" s="254" t="s">
        <v>5</v>
      </c>
      <c r="F975" s="255" t="s">
        <v>1355</v>
      </c>
      <c r="H975" s="256">
        <v>14.436</v>
      </c>
      <c r="L975" s="252"/>
      <c r="M975" s="257"/>
      <c r="N975" s="258"/>
      <c r="O975" s="258"/>
      <c r="P975" s="258"/>
      <c r="Q975" s="258"/>
      <c r="R975" s="258"/>
      <c r="S975" s="258"/>
      <c r="T975" s="259"/>
      <c r="AT975" s="254" t="s">
        <v>178</v>
      </c>
      <c r="AU975" s="254" t="s">
        <v>81</v>
      </c>
      <c r="AV975" s="253" t="s">
        <v>81</v>
      </c>
      <c r="AW975" s="253" t="s">
        <v>35</v>
      </c>
      <c r="AX975" s="253" t="s">
        <v>71</v>
      </c>
      <c r="AY975" s="254" t="s">
        <v>169</v>
      </c>
    </row>
    <row r="976" spans="2:65" s="245" customFormat="1">
      <c r="B976" s="244"/>
      <c r="D976" s="246" t="s">
        <v>178</v>
      </c>
      <c r="E976" s="247" t="s">
        <v>5</v>
      </c>
      <c r="F976" s="248" t="s">
        <v>1356</v>
      </c>
      <c r="H976" s="247" t="s">
        <v>5</v>
      </c>
      <c r="L976" s="244"/>
      <c r="M976" s="249"/>
      <c r="N976" s="250"/>
      <c r="O976" s="250"/>
      <c r="P976" s="250"/>
      <c r="Q976" s="250"/>
      <c r="R976" s="250"/>
      <c r="S976" s="250"/>
      <c r="T976" s="251"/>
      <c r="AT976" s="247" t="s">
        <v>178</v>
      </c>
      <c r="AU976" s="247" t="s">
        <v>81</v>
      </c>
      <c r="AV976" s="245" t="s">
        <v>79</v>
      </c>
      <c r="AW976" s="245" t="s">
        <v>35</v>
      </c>
      <c r="AX976" s="245" t="s">
        <v>71</v>
      </c>
      <c r="AY976" s="247" t="s">
        <v>169</v>
      </c>
    </row>
    <row r="977" spans="2:65" s="253" customFormat="1">
      <c r="B977" s="252"/>
      <c r="D977" s="246" t="s">
        <v>178</v>
      </c>
      <c r="E977" s="254" t="s">
        <v>5</v>
      </c>
      <c r="F977" s="255" t="s">
        <v>544</v>
      </c>
      <c r="H977" s="256">
        <v>-1.5760000000000001</v>
      </c>
      <c r="L977" s="252"/>
      <c r="M977" s="257"/>
      <c r="N977" s="258"/>
      <c r="O977" s="258"/>
      <c r="P977" s="258"/>
      <c r="Q977" s="258"/>
      <c r="R977" s="258"/>
      <c r="S977" s="258"/>
      <c r="T977" s="259"/>
      <c r="AT977" s="254" t="s">
        <v>178</v>
      </c>
      <c r="AU977" s="254" t="s">
        <v>81</v>
      </c>
      <c r="AV977" s="253" t="s">
        <v>81</v>
      </c>
      <c r="AW977" s="253" t="s">
        <v>35</v>
      </c>
      <c r="AX977" s="253" t="s">
        <v>71</v>
      </c>
      <c r="AY977" s="254" t="s">
        <v>169</v>
      </c>
    </row>
    <row r="978" spans="2:65" s="261" customFormat="1">
      <c r="B978" s="260"/>
      <c r="D978" s="246" t="s">
        <v>178</v>
      </c>
      <c r="E978" s="262" t="s">
        <v>5</v>
      </c>
      <c r="F978" s="263" t="s">
        <v>181</v>
      </c>
      <c r="H978" s="264">
        <v>12.86</v>
      </c>
      <c r="L978" s="260"/>
      <c r="M978" s="265"/>
      <c r="N978" s="266"/>
      <c r="O978" s="266"/>
      <c r="P978" s="266"/>
      <c r="Q978" s="266"/>
      <c r="R978" s="266"/>
      <c r="S978" s="266"/>
      <c r="T978" s="267"/>
      <c r="AT978" s="262" t="s">
        <v>178</v>
      </c>
      <c r="AU978" s="262" t="s">
        <v>81</v>
      </c>
      <c r="AV978" s="261" t="s">
        <v>176</v>
      </c>
      <c r="AW978" s="261" t="s">
        <v>35</v>
      </c>
      <c r="AX978" s="261" t="s">
        <v>79</v>
      </c>
      <c r="AY978" s="262" t="s">
        <v>169</v>
      </c>
    </row>
    <row r="979" spans="2:65" s="145" customFormat="1" ht="38.25" customHeight="1">
      <c r="B979" s="146"/>
      <c r="C979" s="233" t="s">
        <v>1357</v>
      </c>
      <c r="D979" s="233" t="s">
        <v>171</v>
      </c>
      <c r="E979" s="234" t="s">
        <v>1358</v>
      </c>
      <c r="F979" s="235" t="s">
        <v>1359</v>
      </c>
      <c r="G979" s="236" t="s">
        <v>188</v>
      </c>
      <c r="H979" s="237">
        <v>186.404</v>
      </c>
      <c r="I979" s="87"/>
      <c r="J979" s="238">
        <f>ROUND(I979*H979,2)</f>
        <v>0</v>
      </c>
      <c r="K979" s="235" t="s">
        <v>175</v>
      </c>
      <c r="L979" s="146"/>
      <c r="M979" s="239" t="s">
        <v>5</v>
      </c>
      <c r="N979" s="240" t="s">
        <v>42</v>
      </c>
      <c r="O979" s="147"/>
      <c r="P979" s="241">
        <f>O979*H979</f>
        <v>0</v>
      </c>
      <c r="Q979" s="241">
        <v>4.6199999999999998E-2</v>
      </c>
      <c r="R979" s="241">
        <f>Q979*H979</f>
        <v>8.6118647999999993</v>
      </c>
      <c r="S979" s="241">
        <v>0</v>
      </c>
      <c r="T979" s="242">
        <f>S979*H979</f>
        <v>0</v>
      </c>
      <c r="AR979" s="133" t="s">
        <v>266</v>
      </c>
      <c r="AT979" s="133" t="s">
        <v>171</v>
      </c>
      <c r="AU979" s="133" t="s">
        <v>81</v>
      </c>
      <c r="AY979" s="133" t="s">
        <v>169</v>
      </c>
      <c r="BE979" s="243">
        <f>IF(N979="základní",J979,0)</f>
        <v>0</v>
      </c>
      <c r="BF979" s="243">
        <f>IF(N979="snížená",J979,0)</f>
        <v>0</v>
      </c>
      <c r="BG979" s="243">
        <f>IF(N979="zákl. přenesená",J979,0)</f>
        <v>0</v>
      </c>
      <c r="BH979" s="243">
        <f>IF(N979="sníž. přenesená",J979,0)</f>
        <v>0</v>
      </c>
      <c r="BI979" s="243">
        <f>IF(N979="nulová",J979,0)</f>
        <v>0</v>
      </c>
      <c r="BJ979" s="133" t="s">
        <v>79</v>
      </c>
      <c r="BK979" s="243">
        <f>ROUND(I979*H979,2)</f>
        <v>0</v>
      </c>
      <c r="BL979" s="133" t="s">
        <v>266</v>
      </c>
      <c r="BM979" s="133" t="s">
        <v>1360</v>
      </c>
    </row>
    <row r="980" spans="2:65" s="145" customFormat="1" ht="135">
      <c r="B980" s="146"/>
      <c r="D980" s="246" t="s">
        <v>207</v>
      </c>
      <c r="F980" s="268" t="s">
        <v>1353</v>
      </c>
      <c r="L980" s="146"/>
      <c r="M980" s="269"/>
      <c r="N980" s="147"/>
      <c r="O980" s="147"/>
      <c r="P980" s="147"/>
      <c r="Q980" s="147"/>
      <c r="R980" s="147"/>
      <c r="S980" s="147"/>
      <c r="T980" s="270"/>
      <c r="AT980" s="133" t="s">
        <v>207</v>
      </c>
      <c r="AU980" s="133" t="s">
        <v>81</v>
      </c>
    </row>
    <row r="981" spans="2:65" s="245" customFormat="1">
      <c r="B981" s="244"/>
      <c r="D981" s="246" t="s">
        <v>178</v>
      </c>
      <c r="E981" s="247" t="s">
        <v>5</v>
      </c>
      <c r="F981" s="248" t="s">
        <v>1361</v>
      </c>
      <c r="H981" s="247" t="s">
        <v>5</v>
      </c>
      <c r="L981" s="244"/>
      <c r="M981" s="249"/>
      <c r="N981" s="250"/>
      <c r="O981" s="250"/>
      <c r="P981" s="250"/>
      <c r="Q981" s="250"/>
      <c r="R981" s="250"/>
      <c r="S981" s="250"/>
      <c r="T981" s="251"/>
      <c r="AT981" s="247" t="s">
        <v>178</v>
      </c>
      <c r="AU981" s="247" t="s">
        <v>81</v>
      </c>
      <c r="AV981" s="245" t="s">
        <v>79</v>
      </c>
      <c r="AW981" s="245" t="s">
        <v>35</v>
      </c>
      <c r="AX981" s="245" t="s">
        <v>71</v>
      </c>
      <c r="AY981" s="247" t="s">
        <v>169</v>
      </c>
    </row>
    <row r="982" spans="2:65" s="253" customFormat="1">
      <c r="B982" s="252"/>
      <c r="D982" s="246" t="s">
        <v>178</v>
      </c>
      <c r="E982" s="254" t="s">
        <v>5</v>
      </c>
      <c r="F982" s="255" t="s">
        <v>536</v>
      </c>
      <c r="H982" s="256">
        <v>22.248000000000001</v>
      </c>
      <c r="L982" s="252"/>
      <c r="M982" s="257"/>
      <c r="N982" s="258"/>
      <c r="O982" s="258"/>
      <c r="P982" s="258"/>
      <c r="Q982" s="258"/>
      <c r="R982" s="258"/>
      <c r="S982" s="258"/>
      <c r="T982" s="259"/>
      <c r="AT982" s="254" t="s">
        <v>178</v>
      </c>
      <c r="AU982" s="254" t="s">
        <v>81</v>
      </c>
      <c r="AV982" s="253" t="s">
        <v>81</v>
      </c>
      <c r="AW982" s="253" t="s">
        <v>35</v>
      </c>
      <c r="AX982" s="253" t="s">
        <v>71</v>
      </c>
      <c r="AY982" s="254" t="s">
        <v>169</v>
      </c>
    </row>
    <row r="983" spans="2:65" s="253" customFormat="1">
      <c r="B983" s="252"/>
      <c r="D983" s="246" t="s">
        <v>178</v>
      </c>
      <c r="E983" s="254" t="s">
        <v>5</v>
      </c>
      <c r="F983" s="255" t="s">
        <v>1362</v>
      </c>
      <c r="H983" s="256">
        <v>13.788</v>
      </c>
      <c r="L983" s="252"/>
      <c r="M983" s="257"/>
      <c r="N983" s="258"/>
      <c r="O983" s="258"/>
      <c r="P983" s="258"/>
      <c r="Q983" s="258"/>
      <c r="R983" s="258"/>
      <c r="S983" s="258"/>
      <c r="T983" s="259"/>
      <c r="AT983" s="254" t="s">
        <v>178</v>
      </c>
      <c r="AU983" s="254" t="s">
        <v>81</v>
      </c>
      <c r="AV983" s="253" t="s">
        <v>81</v>
      </c>
      <c r="AW983" s="253" t="s">
        <v>35</v>
      </c>
      <c r="AX983" s="253" t="s">
        <v>71</v>
      </c>
      <c r="AY983" s="254" t="s">
        <v>169</v>
      </c>
    </row>
    <row r="984" spans="2:65" s="253" customFormat="1">
      <c r="B984" s="252"/>
      <c r="D984" s="246" t="s">
        <v>178</v>
      </c>
      <c r="E984" s="254" t="s">
        <v>5</v>
      </c>
      <c r="F984" s="255" t="s">
        <v>1363</v>
      </c>
      <c r="H984" s="256">
        <v>6.84</v>
      </c>
      <c r="L984" s="252"/>
      <c r="M984" s="257"/>
      <c r="N984" s="258"/>
      <c r="O984" s="258"/>
      <c r="P984" s="258"/>
      <c r="Q984" s="258"/>
      <c r="R984" s="258"/>
      <c r="S984" s="258"/>
      <c r="T984" s="259"/>
      <c r="AT984" s="254" t="s">
        <v>178</v>
      </c>
      <c r="AU984" s="254" t="s">
        <v>81</v>
      </c>
      <c r="AV984" s="253" t="s">
        <v>81</v>
      </c>
      <c r="AW984" s="253" t="s">
        <v>35</v>
      </c>
      <c r="AX984" s="253" t="s">
        <v>71</v>
      </c>
      <c r="AY984" s="254" t="s">
        <v>169</v>
      </c>
    </row>
    <row r="985" spans="2:65" s="253" customFormat="1">
      <c r="B985" s="252"/>
      <c r="D985" s="246" t="s">
        <v>178</v>
      </c>
      <c r="E985" s="254" t="s">
        <v>5</v>
      </c>
      <c r="F985" s="255" t="s">
        <v>1364</v>
      </c>
      <c r="H985" s="256">
        <v>12.24</v>
      </c>
      <c r="L985" s="252"/>
      <c r="M985" s="257"/>
      <c r="N985" s="258"/>
      <c r="O985" s="258"/>
      <c r="P985" s="258"/>
      <c r="Q985" s="258"/>
      <c r="R985" s="258"/>
      <c r="S985" s="258"/>
      <c r="T985" s="259"/>
      <c r="AT985" s="254" t="s">
        <v>178</v>
      </c>
      <c r="AU985" s="254" t="s">
        <v>81</v>
      </c>
      <c r="AV985" s="253" t="s">
        <v>81</v>
      </c>
      <c r="AW985" s="253" t="s">
        <v>35</v>
      </c>
      <c r="AX985" s="253" t="s">
        <v>71</v>
      </c>
      <c r="AY985" s="254" t="s">
        <v>169</v>
      </c>
    </row>
    <row r="986" spans="2:65" s="253" customFormat="1">
      <c r="B986" s="252"/>
      <c r="D986" s="246" t="s">
        <v>178</v>
      </c>
      <c r="E986" s="254" t="s">
        <v>5</v>
      </c>
      <c r="F986" s="255" t="s">
        <v>1365</v>
      </c>
      <c r="H986" s="256">
        <v>11.52</v>
      </c>
      <c r="L986" s="252"/>
      <c r="M986" s="257"/>
      <c r="N986" s="258"/>
      <c r="O986" s="258"/>
      <c r="P986" s="258"/>
      <c r="Q986" s="258"/>
      <c r="R986" s="258"/>
      <c r="S986" s="258"/>
      <c r="T986" s="259"/>
      <c r="AT986" s="254" t="s">
        <v>178</v>
      </c>
      <c r="AU986" s="254" t="s">
        <v>81</v>
      </c>
      <c r="AV986" s="253" t="s">
        <v>81</v>
      </c>
      <c r="AW986" s="253" t="s">
        <v>35</v>
      </c>
      <c r="AX986" s="253" t="s">
        <v>71</v>
      </c>
      <c r="AY986" s="254" t="s">
        <v>169</v>
      </c>
    </row>
    <row r="987" spans="2:65" s="253" customFormat="1">
      <c r="B987" s="252"/>
      <c r="D987" s="246" t="s">
        <v>178</v>
      </c>
      <c r="E987" s="254" t="s">
        <v>5</v>
      </c>
      <c r="F987" s="255" t="s">
        <v>1366</v>
      </c>
      <c r="H987" s="256">
        <v>7.9560000000000004</v>
      </c>
      <c r="L987" s="252"/>
      <c r="M987" s="257"/>
      <c r="N987" s="258"/>
      <c r="O987" s="258"/>
      <c r="P987" s="258"/>
      <c r="Q987" s="258"/>
      <c r="R987" s="258"/>
      <c r="S987" s="258"/>
      <c r="T987" s="259"/>
      <c r="AT987" s="254" t="s">
        <v>178</v>
      </c>
      <c r="AU987" s="254" t="s">
        <v>81</v>
      </c>
      <c r="AV987" s="253" t="s">
        <v>81</v>
      </c>
      <c r="AW987" s="253" t="s">
        <v>35</v>
      </c>
      <c r="AX987" s="253" t="s">
        <v>71</v>
      </c>
      <c r="AY987" s="254" t="s">
        <v>169</v>
      </c>
    </row>
    <row r="988" spans="2:65" s="253" customFormat="1">
      <c r="B988" s="252"/>
      <c r="D988" s="246" t="s">
        <v>178</v>
      </c>
      <c r="E988" s="254" t="s">
        <v>5</v>
      </c>
      <c r="F988" s="255" t="s">
        <v>1367</v>
      </c>
      <c r="H988" s="256">
        <v>10.116</v>
      </c>
      <c r="L988" s="252"/>
      <c r="M988" s="257"/>
      <c r="N988" s="258"/>
      <c r="O988" s="258"/>
      <c r="P988" s="258"/>
      <c r="Q988" s="258"/>
      <c r="R988" s="258"/>
      <c r="S988" s="258"/>
      <c r="T988" s="259"/>
      <c r="AT988" s="254" t="s">
        <v>178</v>
      </c>
      <c r="AU988" s="254" t="s">
        <v>81</v>
      </c>
      <c r="AV988" s="253" t="s">
        <v>81</v>
      </c>
      <c r="AW988" s="253" t="s">
        <v>35</v>
      </c>
      <c r="AX988" s="253" t="s">
        <v>71</v>
      </c>
      <c r="AY988" s="254" t="s">
        <v>169</v>
      </c>
    </row>
    <row r="989" spans="2:65" s="253" customFormat="1">
      <c r="B989" s="252"/>
      <c r="D989" s="246" t="s">
        <v>178</v>
      </c>
      <c r="E989" s="254" t="s">
        <v>5</v>
      </c>
      <c r="F989" s="255" t="s">
        <v>1368</v>
      </c>
      <c r="H989" s="256">
        <v>21.96</v>
      </c>
      <c r="L989" s="252"/>
      <c r="M989" s="257"/>
      <c r="N989" s="258"/>
      <c r="O989" s="258"/>
      <c r="P989" s="258"/>
      <c r="Q989" s="258"/>
      <c r="R989" s="258"/>
      <c r="S989" s="258"/>
      <c r="T989" s="259"/>
      <c r="AT989" s="254" t="s">
        <v>178</v>
      </c>
      <c r="AU989" s="254" t="s">
        <v>81</v>
      </c>
      <c r="AV989" s="253" t="s">
        <v>81</v>
      </c>
      <c r="AW989" s="253" t="s">
        <v>35</v>
      </c>
      <c r="AX989" s="253" t="s">
        <v>71</v>
      </c>
      <c r="AY989" s="254" t="s">
        <v>169</v>
      </c>
    </row>
    <row r="990" spans="2:65" s="253" customFormat="1">
      <c r="B990" s="252"/>
      <c r="D990" s="246" t="s">
        <v>178</v>
      </c>
      <c r="E990" s="254" t="s">
        <v>5</v>
      </c>
      <c r="F990" s="255" t="s">
        <v>1369</v>
      </c>
      <c r="H990" s="256">
        <v>1.44</v>
      </c>
      <c r="L990" s="252"/>
      <c r="M990" s="257"/>
      <c r="N990" s="258"/>
      <c r="O990" s="258"/>
      <c r="P990" s="258"/>
      <c r="Q990" s="258"/>
      <c r="R990" s="258"/>
      <c r="S990" s="258"/>
      <c r="T990" s="259"/>
      <c r="AT990" s="254" t="s">
        <v>178</v>
      </c>
      <c r="AU990" s="254" t="s">
        <v>81</v>
      </c>
      <c r="AV990" s="253" t="s">
        <v>81</v>
      </c>
      <c r="AW990" s="253" t="s">
        <v>35</v>
      </c>
      <c r="AX990" s="253" t="s">
        <v>71</v>
      </c>
      <c r="AY990" s="254" t="s">
        <v>169</v>
      </c>
    </row>
    <row r="991" spans="2:65" s="253" customFormat="1">
      <c r="B991" s="252"/>
      <c r="D991" s="246" t="s">
        <v>178</v>
      </c>
      <c r="E991" s="254" t="s">
        <v>5</v>
      </c>
      <c r="F991" s="255" t="s">
        <v>1370</v>
      </c>
      <c r="H991" s="256">
        <v>29.231999999999999</v>
      </c>
      <c r="L991" s="252"/>
      <c r="M991" s="257"/>
      <c r="N991" s="258"/>
      <c r="O991" s="258"/>
      <c r="P991" s="258"/>
      <c r="Q991" s="258"/>
      <c r="R991" s="258"/>
      <c r="S991" s="258"/>
      <c r="T991" s="259"/>
      <c r="AT991" s="254" t="s">
        <v>178</v>
      </c>
      <c r="AU991" s="254" t="s">
        <v>81</v>
      </c>
      <c r="AV991" s="253" t="s">
        <v>81</v>
      </c>
      <c r="AW991" s="253" t="s">
        <v>35</v>
      </c>
      <c r="AX991" s="253" t="s">
        <v>71</v>
      </c>
      <c r="AY991" s="254" t="s">
        <v>169</v>
      </c>
    </row>
    <row r="992" spans="2:65" s="253" customFormat="1">
      <c r="B992" s="252"/>
      <c r="D992" s="246" t="s">
        <v>178</v>
      </c>
      <c r="E992" s="254" t="s">
        <v>5</v>
      </c>
      <c r="F992" s="255" t="s">
        <v>1371</v>
      </c>
      <c r="H992" s="256">
        <v>33.875999999999998</v>
      </c>
      <c r="L992" s="252"/>
      <c r="M992" s="257"/>
      <c r="N992" s="258"/>
      <c r="O992" s="258"/>
      <c r="P992" s="258"/>
      <c r="Q992" s="258"/>
      <c r="R992" s="258"/>
      <c r="S992" s="258"/>
      <c r="T992" s="259"/>
      <c r="AT992" s="254" t="s">
        <v>178</v>
      </c>
      <c r="AU992" s="254" t="s">
        <v>81</v>
      </c>
      <c r="AV992" s="253" t="s">
        <v>81</v>
      </c>
      <c r="AW992" s="253" t="s">
        <v>35</v>
      </c>
      <c r="AX992" s="253" t="s">
        <v>71</v>
      </c>
      <c r="AY992" s="254" t="s">
        <v>169</v>
      </c>
    </row>
    <row r="993" spans="2:65" s="253" customFormat="1">
      <c r="B993" s="252"/>
      <c r="D993" s="246" t="s">
        <v>178</v>
      </c>
      <c r="E993" s="254" t="s">
        <v>5</v>
      </c>
      <c r="F993" s="255" t="s">
        <v>1372</v>
      </c>
      <c r="H993" s="256">
        <v>28.584</v>
      </c>
      <c r="L993" s="252"/>
      <c r="M993" s="257"/>
      <c r="N993" s="258"/>
      <c r="O993" s="258"/>
      <c r="P993" s="258"/>
      <c r="Q993" s="258"/>
      <c r="R993" s="258"/>
      <c r="S993" s="258"/>
      <c r="T993" s="259"/>
      <c r="AT993" s="254" t="s">
        <v>178</v>
      </c>
      <c r="AU993" s="254" t="s">
        <v>81</v>
      </c>
      <c r="AV993" s="253" t="s">
        <v>81</v>
      </c>
      <c r="AW993" s="253" t="s">
        <v>35</v>
      </c>
      <c r="AX993" s="253" t="s">
        <v>71</v>
      </c>
      <c r="AY993" s="254" t="s">
        <v>169</v>
      </c>
    </row>
    <row r="994" spans="2:65" s="245" customFormat="1">
      <c r="B994" s="244"/>
      <c r="D994" s="246" t="s">
        <v>178</v>
      </c>
      <c r="E994" s="247" t="s">
        <v>5</v>
      </c>
      <c r="F994" s="248" t="s">
        <v>520</v>
      </c>
      <c r="H994" s="247" t="s">
        <v>5</v>
      </c>
      <c r="L994" s="244"/>
      <c r="M994" s="249"/>
      <c r="N994" s="250"/>
      <c r="O994" s="250"/>
      <c r="P994" s="250"/>
      <c r="Q994" s="250"/>
      <c r="R994" s="250"/>
      <c r="S994" s="250"/>
      <c r="T994" s="251"/>
      <c r="AT994" s="247" t="s">
        <v>178</v>
      </c>
      <c r="AU994" s="247" t="s">
        <v>81</v>
      </c>
      <c r="AV994" s="245" t="s">
        <v>79</v>
      </c>
      <c r="AW994" s="245" t="s">
        <v>35</v>
      </c>
      <c r="AX994" s="245" t="s">
        <v>71</v>
      </c>
      <c r="AY994" s="247" t="s">
        <v>169</v>
      </c>
    </row>
    <row r="995" spans="2:65" s="253" customFormat="1">
      <c r="B995" s="252"/>
      <c r="D995" s="246" t="s">
        <v>178</v>
      </c>
      <c r="E995" s="254" t="s">
        <v>5</v>
      </c>
      <c r="F995" s="255" t="s">
        <v>1373</v>
      </c>
      <c r="H995" s="256">
        <v>-9.4559999999999995</v>
      </c>
      <c r="L995" s="252"/>
      <c r="M995" s="257"/>
      <c r="N995" s="258"/>
      <c r="O995" s="258"/>
      <c r="P995" s="258"/>
      <c r="Q995" s="258"/>
      <c r="R995" s="258"/>
      <c r="S995" s="258"/>
      <c r="T995" s="259"/>
      <c r="AT995" s="254" t="s">
        <v>178</v>
      </c>
      <c r="AU995" s="254" t="s">
        <v>81</v>
      </c>
      <c r="AV995" s="253" t="s">
        <v>81</v>
      </c>
      <c r="AW995" s="253" t="s">
        <v>35</v>
      </c>
      <c r="AX995" s="253" t="s">
        <v>71</v>
      </c>
      <c r="AY995" s="254" t="s">
        <v>169</v>
      </c>
    </row>
    <row r="996" spans="2:65" s="253" customFormat="1">
      <c r="B996" s="252"/>
      <c r="D996" s="246" t="s">
        <v>178</v>
      </c>
      <c r="E996" s="254" t="s">
        <v>5</v>
      </c>
      <c r="F996" s="255" t="s">
        <v>1374</v>
      </c>
      <c r="H996" s="256">
        <v>-1.7729999999999999</v>
      </c>
      <c r="L996" s="252"/>
      <c r="M996" s="257"/>
      <c r="N996" s="258"/>
      <c r="O996" s="258"/>
      <c r="P996" s="258"/>
      <c r="Q996" s="258"/>
      <c r="R996" s="258"/>
      <c r="S996" s="258"/>
      <c r="T996" s="259"/>
      <c r="AT996" s="254" t="s">
        <v>178</v>
      </c>
      <c r="AU996" s="254" t="s">
        <v>81</v>
      </c>
      <c r="AV996" s="253" t="s">
        <v>81</v>
      </c>
      <c r="AW996" s="253" t="s">
        <v>35</v>
      </c>
      <c r="AX996" s="253" t="s">
        <v>71</v>
      </c>
      <c r="AY996" s="254" t="s">
        <v>169</v>
      </c>
    </row>
    <row r="997" spans="2:65" s="253" customFormat="1">
      <c r="B997" s="252"/>
      <c r="D997" s="246" t="s">
        <v>178</v>
      </c>
      <c r="E997" s="254" t="s">
        <v>5</v>
      </c>
      <c r="F997" s="255" t="s">
        <v>538</v>
      </c>
      <c r="H997" s="256">
        <v>-2.1669999999999998</v>
      </c>
      <c r="L997" s="252"/>
      <c r="M997" s="257"/>
      <c r="N997" s="258"/>
      <c r="O997" s="258"/>
      <c r="P997" s="258"/>
      <c r="Q997" s="258"/>
      <c r="R997" s="258"/>
      <c r="S997" s="258"/>
      <c r="T997" s="259"/>
      <c r="AT997" s="254" t="s">
        <v>178</v>
      </c>
      <c r="AU997" s="254" t="s">
        <v>81</v>
      </c>
      <c r="AV997" s="253" t="s">
        <v>81</v>
      </c>
      <c r="AW997" s="253" t="s">
        <v>35</v>
      </c>
      <c r="AX997" s="253" t="s">
        <v>71</v>
      </c>
      <c r="AY997" s="254" t="s">
        <v>169</v>
      </c>
    </row>
    <row r="998" spans="2:65" s="261" customFormat="1">
      <c r="B998" s="260"/>
      <c r="D998" s="246" t="s">
        <v>178</v>
      </c>
      <c r="E998" s="262" t="s">
        <v>5</v>
      </c>
      <c r="F998" s="263" t="s">
        <v>181</v>
      </c>
      <c r="H998" s="264">
        <v>186.404</v>
      </c>
      <c r="L998" s="260"/>
      <c r="M998" s="265"/>
      <c r="N998" s="266"/>
      <c r="O998" s="266"/>
      <c r="P998" s="266"/>
      <c r="Q998" s="266"/>
      <c r="R998" s="266"/>
      <c r="S998" s="266"/>
      <c r="T998" s="267"/>
      <c r="AT998" s="262" t="s">
        <v>178</v>
      </c>
      <c r="AU998" s="262" t="s">
        <v>81</v>
      </c>
      <c r="AV998" s="261" t="s">
        <v>176</v>
      </c>
      <c r="AW998" s="261" t="s">
        <v>35</v>
      </c>
      <c r="AX998" s="261" t="s">
        <v>79</v>
      </c>
      <c r="AY998" s="262" t="s">
        <v>169</v>
      </c>
    </row>
    <row r="999" spans="2:65" s="145" customFormat="1" ht="51" customHeight="1">
      <c r="B999" s="146"/>
      <c r="C999" s="233" t="s">
        <v>1375</v>
      </c>
      <c r="D999" s="233" t="s">
        <v>171</v>
      </c>
      <c r="E999" s="234" t="s">
        <v>1376</v>
      </c>
      <c r="F999" s="235" t="s">
        <v>1377</v>
      </c>
      <c r="G999" s="236" t="s">
        <v>188</v>
      </c>
      <c r="H999" s="237">
        <v>15.74</v>
      </c>
      <c r="I999" s="87"/>
      <c r="J999" s="238">
        <f>ROUND(I999*H999,2)</f>
        <v>0</v>
      </c>
      <c r="K999" s="235" t="s">
        <v>175</v>
      </c>
      <c r="L999" s="146"/>
      <c r="M999" s="239" t="s">
        <v>5</v>
      </c>
      <c r="N999" s="240" t="s">
        <v>42</v>
      </c>
      <c r="O999" s="147"/>
      <c r="P999" s="241">
        <f>O999*H999</f>
        <v>0</v>
      </c>
      <c r="Q999" s="241">
        <v>5.3460000000000001E-2</v>
      </c>
      <c r="R999" s="241">
        <f>Q999*H999</f>
        <v>0.8414604</v>
      </c>
      <c r="S999" s="241">
        <v>0</v>
      </c>
      <c r="T999" s="242">
        <f>S999*H999</f>
        <v>0</v>
      </c>
      <c r="AR999" s="133" t="s">
        <v>266</v>
      </c>
      <c r="AT999" s="133" t="s">
        <v>171</v>
      </c>
      <c r="AU999" s="133" t="s">
        <v>81</v>
      </c>
      <c r="AY999" s="133" t="s">
        <v>169</v>
      </c>
      <c r="BE999" s="243">
        <f>IF(N999="základní",J999,0)</f>
        <v>0</v>
      </c>
      <c r="BF999" s="243">
        <f>IF(N999="snížená",J999,0)</f>
        <v>0</v>
      </c>
      <c r="BG999" s="243">
        <f>IF(N999="zákl. přenesená",J999,0)</f>
        <v>0</v>
      </c>
      <c r="BH999" s="243">
        <f>IF(N999="sníž. přenesená",J999,0)</f>
        <v>0</v>
      </c>
      <c r="BI999" s="243">
        <f>IF(N999="nulová",J999,0)</f>
        <v>0</v>
      </c>
      <c r="BJ999" s="133" t="s">
        <v>79</v>
      </c>
      <c r="BK999" s="243">
        <f>ROUND(I999*H999,2)</f>
        <v>0</v>
      </c>
      <c r="BL999" s="133" t="s">
        <v>266</v>
      </c>
      <c r="BM999" s="133" t="s">
        <v>1378</v>
      </c>
    </row>
    <row r="1000" spans="2:65" s="145" customFormat="1" ht="135">
      <c r="B1000" s="146"/>
      <c r="D1000" s="246" t="s">
        <v>207</v>
      </c>
      <c r="F1000" s="268" t="s">
        <v>1353</v>
      </c>
      <c r="L1000" s="146"/>
      <c r="M1000" s="269"/>
      <c r="N1000" s="147"/>
      <c r="O1000" s="147"/>
      <c r="P1000" s="147"/>
      <c r="Q1000" s="147"/>
      <c r="R1000" s="147"/>
      <c r="S1000" s="147"/>
      <c r="T1000" s="270"/>
      <c r="AT1000" s="133" t="s">
        <v>207</v>
      </c>
      <c r="AU1000" s="133" t="s">
        <v>81</v>
      </c>
    </row>
    <row r="1001" spans="2:65" s="245" customFormat="1">
      <c r="B1001" s="244"/>
      <c r="D1001" s="246" t="s">
        <v>178</v>
      </c>
      <c r="E1001" s="247" t="s">
        <v>5</v>
      </c>
      <c r="F1001" s="248" t="s">
        <v>1379</v>
      </c>
      <c r="H1001" s="247" t="s">
        <v>5</v>
      </c>
      <c r="L1001" s="244"/>
      <c r="M1001" s="249"/>
      <c r="N1001" s="250"/>
      <c r="O1001" s="250"/>
      <c r="P1001" s="250"/>
      <c r="Q1001" s="250"/>
      <c r="R1001" s="250"/>
      <c r="S1001" s="250"/>
      <c r="T1001" s="251"/>
      <c r="AT1001" s="247" t="s">
        <v>178</v>
      </c>
      <c r="AU1001" s="247" t="s">
        <v>81</v>
      </c>
      <c r="AV1001" s="245" t="s">
        <v>79</v>
      </c>
      <c r="AW1001" s="245" t="s">
        <v>35</v>
      </c>
      <c r="AX1001" s="245" t="s">
        <v>71</v>
      </c>
      <c r="AY1001" s="247" t="s">
        <v>169</v>
      </c>
    </row>
    <row r="1002" spans="2:65" s="253" customFormat="1">
      <c r="B1002" s="252"/>
      <c r="D1002" s="246" t="s">
        <v>178</v>
      </c>
      <c r="E1002" s="254" t="s">
        <v>5</v>
      </c>
      <c r="F1002" s="255" t="s">
        <v>1380</v>
      </c>
      <c r="H1002" s="256">
        <v>9.7200000000000006</v>
      </c>
      <c r="L1002" s="252"/>
      <c r="M1002" s="257"/>
      <c r="N1002" s="258"/>
      <c r="O1002" s="258"/>
      <c r="P1002" s="258"/>
      <c r="Q1002" s="258"/>
      <c r="R1002" s="258"/>
      <c r="S1002" s="258"/>
      <c r="T1002" s="259"/>
      <c r="AT1002" s="254" t="s">
        <v>178</v>
      </c>
      <c r="AU1002" s="254" t="s">
        <v>81</v>
      </c>
      <c r="AV1002" s="253" t="s">
        <v>81</v>
      </c>
      <c r="AW1002" s="253" t="s">
        <v>35</v>
      </c>
      <c r="AX1002" s="253" t="s">
        <v>71</v>
      </c>
      <c r="AY1002" s="254" t="s">
        <v>169</v>
      </c>
    </row>
    <row r="1003" spans="2:65" s="253" customFormat="1">
      <c r="B1003" s="252"/>
      <c r="D1003" s="246" t="s">
        <v>178</v>
      </c>
      <c r="E1003" s="254" t="s">
        <v>5</v>
      </c>
      <c r="F1003" s="255" t="s">
        <v>1381</v>
      </c>
      <c r="H1003" s="256">
        <v>7.5960000000000001</v>
      </c>
      <c r="L1003" s="252"/>
      <c r="M1003" s="257"/>
      <c r="N1003" s="258"/>
      <c r="O1003" s="258"/>
      <c r="P1003" s="258"/>
      <c r="Q1003" s="258"/>
      <c r="R1003" s="258"/>
      <c r="S1003" s="258"/>
      <c r="T1003" s="259"/>
      <c r="AT1003" s="254" t="s">
        <v>178</v>
      </c>
      <c r="AU1003" s="254" t="s">
        <v>81</v>
      </c>
      <c r="AV1003" s="253" t="s">
        <v>81</v>
      </c>
      <c r="AW1003" s="253" t="s">
        <v>35</v>
      </c>
      <c r="AX1003" s="253" t="s">
        <v>71</v>
      </c>
      <c r="AY1003" s="254" t="s">
        <v>169</v>
      </c>
    </row>
    <row r="1004" spans="2:65" s="245" customFormat="1">
      <c r="B1004" s="244"/>
      <c r="D1004" s="246" t="s">
        <v>178</v>
      </c>
      <c r="E1004" s="247" t="s">
        <v>5</v>
      </c>
      <c r="F1004" s="248" t="s">
        <v>1356</v>
      </c>
      <c r="H1004" s="247" t="s">
        <v>5</v>
      </c>
      <c r="L1004" s="244"/>
      <c r="M1004" s="249"/>
      <c r="N1004" s="250"/>
      <c r="O1004" s="250"/>
      <c r="P1004" s="250"/>
      <c r="Q1004" s="250"/>
      <c r="R1004" s="250"/>
      <c r="S1004" s="250"/>
      <c r="T1004" s="251"/>
      <c r="AT1004" s="247" t="s">
        <v>178</v>
      </c>
      <c r="AU1004" s="247" t="s">
        <v>81</v>
      </c>
      <c r="AV1004" s="245" t="s">
        <v>79</v>
      </c>
      <c r="AW1004" s="245" t="s">
        <v>35</v>
      </c>
      <c r="AX1004" s="245" t="s">
        <v>71</v>
      </c>
      <c r="AY1004" s="247" t="s">
        <v>169</v>
      </c>
    </row>
    <row r="1005" spans="2:65" s="253" customFormat="1">
      <c r="B1005" s="252"/>
      <c r="D1005" s="246" t="s">
        <v>178</v>
      </c>
      <c r="E1005" s="254" t="s">
        <v>5</v>
      </c>
      <c r="F1005" s="255" t="s">
        <v>544</v>
      </c>
      <c r="H1005" s="256">
        <v>-1.5760000000000001</v>
      </c>
      <c r="L1005" s="252"/>
      <c r="M1005" s="257"/>
      <c r="N1005" s="258"/>
      <c r="O1005" s="258"/>
      <c r="P1005" s="258"/>
      <c r="Q1005" s="258"/>
      <c r="R1005" s="258"/>
      <c r="S1005" s="258"/>
      <c r="T1005" s="259"/>
      <c r="AT1005" s="254" t="s">
        <v>178</v>
      </c>
      <c r="AU1005" s="254" t="s">
        <v>81</v>
      </c>
      <c r="AV1005" s="253" t="s">
        <v>81</v>
      </c>
      <c r="AW1005" s="253" t="s">
        <v>35</v>
      </c>
      <c r="AX1005" s="253" t="s">
        <v>71</v>
      </c>
      <c r="AY1005" s="254" t="s">
        <v>169</v>
      </c>
    </row>
    <row r="1006" spans="2:65" s="261" customFormat="1">
      <c r="B1006" s="260"/>
      <c r="D1006" s="246" t="s">
        <v>178</v>
      </c>
      <c r="E1006" s="262" t="s">
        <v>5</v>
      </c>
      <c r="F1006" s="263" t="s">
        <v>181</v>
      </c>
      <c r="H1006" s="264">
        <v>15.74</v>
      </c>
      <c r="L1006" s="260"/>
      <c r="M1006" s="265"/>
      <c r="N1006" s="266"/>
      <c r="O1006" s="266"/>
      <c r="P1006" s="266"/>
      <c r="Q1006" s="266"/>
      <c r="R1006" s="266"/>
      <c r="S1006" s="266"/>
      <c r="T1006" s="267"/>
      <c r="AT1006" s="262" t="s">
        <v>178</v>
      </c>
      <c r="AU1006" s="262" t="s">
        <v>81</v>
      </c>
      <c r="AV1006" s="261" t="s">
        <v>176</v>
      </c>
      <c r="AW1006" s="261" t="s">
        <v>35</v>
      </c>
      <c r="AX1006" s="261" t="s">
        <v>79</v>
      </c>
      <c r="AY1006" s="262" t="s">
        <v>169</v>
      </c>
    </row>
    <row r="1007" spans="2:65" s="145" customFormat="1" ht="25.5" customHeight="1">
      <c r="B1007" s="146"/>
      <c r="C1007" s="233" t="s">
        <v>1382</v>
      </c>
      <c r="D1007" s="233" t="s">
        <v>171</v>
      </c>
      <c r="E1007" s="234" t="s">
        <v>1383</v>
      </c>
      <c r="F1007" s="235" t="s">
        <v>1384</v>
      </c>
      <c r="G1007" s="236" t="s">
        <v>188</v>
      </c>
      <c r="H1007" s="237">
        <v>16.059999999999999</v>
      </c>
      <c r="I1007" s="87"/>
      <c r="J1007" s="238">
        <f>ROUND(I1007*H1007,2)</f>
        <v>0</v>
      </c>
      <c r="K1007" s="235" t="s">
        <v>5</v>
      </c>
      <c r="L1007" s="146"/>
      <c r="M1007" s="239" t="s">
        <v>5</v>
      </c>
      <c r="N1007" s="240" t="s">
        <v>42</v>
      </c>
      <c r="O1007" s="147"/>
      <c r="P1007" s="241">
        <f>O1007*H1007</f>
        <v>0</v>
      </c>
      <c r="Q1007" s="241">
        <v>5.3460000000000001E-2</v>
      </c>
      <c r="R1007" s="241">
        <f>Q1007*H1007</f>
        <v>0.85856759999999999</v>
      </c>
      <c r="S1007" s="241">
        <v>0</v>
      </c>
      <c r="T1007" s="242">
        <f>S1007*H1007</f>
        <v>0</v>
      </c>
      <c r="AR1007" s="133" t="s">
        <v>266</v>
      </c>
      <c r="AT1007" s="133" t="s">
        <v>171</v>
      </c>
      <c r="AU1007" s="133" t="s">
        <v>81</v>
      </c>
      <c r="AY1007" s="133" t="s">
        <v>169</v>
      </c>
      <c r="BE1007" s="243">
        <f>IF(N1007="základní",J1007,0)</f>
        <v>0</v>
      </c>
      <c r="BF1007" s="243">
        <f>IF(N1007="snížená",J1007,0)</f>
        <v>0</v>
      </c>
      <c r="BG1007" s="243">
        <f>IF(N1007="zákl. přenesená",J1007,0)</f>
        <v>0</v>
      </c>
      <c r="BH1007" s="243">
        <f>IF(N1007="sníž. přenesená",J1007,0)</f>
        <v>0</v>
      </c>
      <c r="BI1007" s="243">
        <f>IF(N1007="nulová",J1007,0)</f>
        <v>0</v>
      </c>
      <c r="BJ1007" s="133" t="s">
        <v>79</v>
      </c>
      <c r="BK1007" s="243">
        <f>ROUND(I1007*H1007,2)</f>
        <v>0</v>
      </c>
      <c r="BL1007" s="133" t="s">
        <v>266</v>
      </c>
      <c r="BM1007" s="133" t="s">
        <v>1385</v>
      </c>
    </row>
    <row r="1008" spans="2:65" s="145" customFormat="1" ht="135">
      <c r="B1008" s="146"/>
      <c r="D1008" s="246" t="s">
        <v>207</v>
      </c>
      <c r="F1008" s="268" t="s">
        <v>1353</v>
      </c>
      <c r="L1008" s="146"/>
      <c r="M1008" s="269"/>
      <c r="N1008" s="147"/>
      <c r="O1008" s="147"/>
      <c r="P1008" s="147"/>
      <c r="Q1008" s="147"/>
      <c r="R1008" s="147"/>
      <c r="S1008" s="147"/>
      <c r="T1008" s="270"/>
      <c r="AT1008" s="133" t="s">
        <v>207</v>
      </c>
      <c r="AU1008" s="133" t="s">
        <v>81</v>
      </c>
    </row>
    <row r="1009" spans="2:65" s="245" customFormat="1">
      <c r="B1009" s="244"/>
      <c r="D1009" s="246" t="s">
        <v>178</v>
      </c>
      <c r="E1009" s="247" t="s">
        <v>5</v>
      </c>
      <c r="F1009" s="248" t="s">
        <v>1386</v>
      </c>
      <c r="H1009" s="247" t="s">
        <v>5</v>
      </c>
      <c r="L1009" s="244"/>
      <c r="M1009" s="249"/>
      <c r="N1009" s="250"/>
      <c r="O1009" s="250"/>
      <c r="P1009" s="250"/>
      <c r="Q1009" s="250"/>
      <c r="R1009" s="250"/>
      <c r="S1009" s="250"/>
      <c r="T1009" s="251"/>
      <c r="AT1009" s="247" t="s">
        <v>178</v>
      </c>
      <c r="AU1009" s="247" t="s">
        <v>81</v>
      </c>
      <c r="AV1009" s="245" t="s">
        <v>79</v>
      </c>
      <c r="AW1009" s="245" t="s">
        <v>35</v>
      </c>
      <c r="AX1009" s="245" t="s">
        <v>71</v>
      </c>
      <c r="AY1009" s="247" t="s">
        <v>169</v>
      </c>
    </row>
    <row r="1010" spans="2:65" s="253" customFormat="1">
      <c r="B1010" s="252"/>
      <c r="D1010" s="246" t="s">
        <v>178</v>
      </c>
      <c r="E1010" s="254" t="s">
        <v>5</v>
      </c>
      <c r="F1010" s="255" t="s">
        <v>1387</v>
      </c>
      <c r="H1010" s="256">
        <v>16.559999999999999</v>
      </c>
      <c r="L1010" s="252"/>
      <c r="M1010" s="257"/>
      <c r="N1010" s="258"/>
      <c r="O1010" s="258"/>
      <c r="P1010" s="258"/>
      <c r="Q1010" s="258"/>
      <c r="R1010" s="258"/>
      <c r="S1010" s="258"/>
      <c r="T1010" s="259"/>
      <c r="AT1010" s="254" t="s">
        <v>178</v>
      </c>
      <c r="AU1010" s="254" t="s">
        <v>81</v>
      </c>
      <c r="AV1010" s="253" t="s">
        <v>81</v>
      </c>
      <c r="AW1010" s="253" t="s">
        <v>35</v>
      </c>
      <c r="AX1010" s="253" t="s">
        <v>71</v>
      </c>
      <c r="AY1010" s="254" t="s">
        <v>169</v>
      </c>
    </row>
    <row r="1011" spans="2:65" s="245" customFormat="1">
      <c r="B1011" s="244"/>
      <c r="D1011" s="246" t="s">
        <v>178</v>
      </c>
      <c r="E1011" s="247" t="s">
        <v>5</v>
      </c>
      <c r="F1011" s="248" t="s">
        <v>1356</v>
      </c>
      <c r="H1011" s="247" t="s">
        <v>5</v>
      </c>
      <c r="L1011" s="244"/>
      <c r="M1011" s="249"/>
      <c r="N1011" s="250"/>
      <c r="O1011" s="250"/>
      <c r="P1011" s="250"/>
      <c r="Q1011" s="250"/>
      <c r="R1011" s="250"/>
      <c r="S1011" s="250"/>
      <c r="T1011" s="251"/>
      <c r="AT1011" s="247" t="s">
        <v>178</v>
      </c>
      <c r="AU1011" s="247" t="s">
        <v>81</v>
      </c>
      <c r="AV1011" s="245" t="s">
        <v>79</v>
      </c>
      <c r="AW1011" s="245" t="s">
        <v>35</v>
      </c>
      <c r="AX1011" s="245" t="s">
        <v>71</v>
      </c>
      <c r="AY1011" s="247" t="s">
        <v>169</v>
      </c>
    </row>
    <row r="1012" spans="2:65" s="253" customFormat="1">
      <c r="B1012" s="252"/>
      <c r="D1012" s="246" t="s">
        <v>178</v>
      </c>
      <c r="E1012" s="254" t="s">
        <v>5</v>
      </c>
      <c r="F1012" s="255" t="s">
        <v>1388</v>
      </c>
      <c r="H1012" s="256">
        <v>-0.5</v>
      </c>
      <c r="L1012" s="252"/>
      <c r="M1012" s="257"/>
      <c r="N1012" s="258"/>
      <c r="O1012" s="258"/>
      <c r="P1012" s="258"/>
      <c r="Q1012" s="258"/>
      <c r="R1012" s="258"/>
      <c r="S1012" s="258"/>
      <c r="T1012" s="259"/>
      <c r="AT1012" s="254" t="s">
        <v>178</v>
      </c>
      <c r="AU1012" s="254" t="s">
        <v>81</v>
      </c>
      <c r="AV1012" s="253" t="s">
        <v>81</v>
      </c>
      <c r="AW1012" s="253" t="s">
        <v>35</v>
      </c>
      <c r="AX1012" s="253" t="s">
        <v>71</v>
      </c>
      <c r="AY1012" s="254" t="s">
        <v>169</v>
      </c>
    </row>
    <row r="1013" spans="2:65" s="261" customFormat="1">
      <c r="B1013" s="260"/>
      <c r="D1013" s="246" t="s">
        <v>178</v>
      </c>
      <c r="E1013" s="262" t="s">
        <v>5</v>
      </c>
      <c r="F1013" s="263" t="s">
        <v>181</v>
      </c>
      <c r="H1013" s="264">
        <v>16.059999999999999</v>
      </c>
      <c r="L1013" s="260"/>
      <c r="M1013" s="265"/>
      <c r="N1013" s="266"/>
      <c r="O1013" s="266"/>
      <c r="P1013" s="266"/>
      <c r="Q1013" s="266"/>
      <c r="R1013" s="266"/>
      <c r="S1013" s="266"/>
      <c r="T1013" s="267"/>
      <c r="AT1013" s="262" t="s">
        <v>178</v>
      </c>
      <c r="AU1013" s="262" t="s">
        <v>81</v>
      </c>
      <c r="AV1013" s="261" t="s">
        <v>176</v>
      </c>
      <c r="AW1013" s="261" t="s">
        <v>35</v>
      </c>
      <c r="AX1013" s="261" t="s">
        <v>79</v>
      </c>
      <c r="AY1013" s="262" t="s">
        <v>169</v>
      </c>
    </row>
    <row r="1014" spans="2:65" s="145" customFormat="1" ht="51" customHeight="1">
      <c r="B1014" s="146"/>
      <c r="C1014" s="233" t="s">
        <v>1389</v>
      </c>
      <c r="D1014" s="233" t="s">
        <v>171</v>
      </c>
      <c r="E1014" s="234" t="s">
        <v>1390</v>
      </c>
      <c r="F1014" s="235" t="s">
        <v>1391</v>
      </c>
      <c r="G1014" s="236" t="s">
        <v>188</v>
      </c>
      <c r="H1014" s="237">
        <v>13.183999999999999</v>
      </c>
      <c r="I1014" s="87"/>
      <c r="J1014" s="238">
        <f>ROUND(I1014*H1014,2)</f>
        <v>0</v>
      </c>
      <c r="K1014" s="235" t="s">
        <v>175</v>
      </c>
      <c r="L1014" s="146"/>
      <c r="M1014" s="239" t="s">
        <v>5</v>
      </c>
      <c r="N1014" s="240" t="s">
        <v>42</v>
      </c>
      <c r="O1014" s="147"/>
      <c r="P1014" s="241">
        <f>O1014*H1014</f>
        <v>0</v>
      </c>
      <c r="Q1014" s="241">
        <v>5.4030000000000002E-2</v>
      </c>
      <c r="R1014" s="241">
        <f>Q1014*H1014</f>
        <v>0.71233152</v>
      </c>
      <c r="S1014" s="241">
        <v>0</v>
      </c>
      <c r="T1014" s="242">
        <f>S1014*H1014</f>
        <v>0</v>
      </c>
      <c r="AR1014" s="133" t="s">
        <v>266</v>
      </c>
      <c r="AT1014" s="133" t="s">
        <v>171</v>
      </c>
      <c r="AU1014" s="133" t="s">
        <v>81</v>
      </c>
      <c r="AY1014" s="133" t="s">
        <v>169</v>
      </c>
      <c r="BE1014" s="243">
        <f>IF(N1014="základní",J1014,0)</f>
        <v>0</v>
      </c>
      <c r="BF1014" s="243">
        <f>IF(N1014="snížená",J1014,0)</f>
        <v>0</v>
      </c>
      <c r="BG1014" s="243">
        <f>IF(N1014="zákl. přenesená",J1014,0)</f>
        <v>0</v>
      </c>
      <c r="BH1014" s="243">
        <f>IF(N1014="sníž. přenesená",J1014,0)</f>
        <v>0</v>
      </c>
      <c r="BI1014" s="243">
        <f>IF(N1014="nulová",J1014,0)</f>
        <v>0</v>
      </c>
      <c r="BJ1014" s="133" t="s">
        <v>79</v>
      </c>
      <c r="BK1014" s="243">
        <f>ROUND(I1014*H1014,2)</f>
        <v>0</v>
      </c>
      <c r="BL1014" s="133" t="s">
        <v>266</v>
      </c>
      <c r="BM1014" s="133" t="s">
        <v>1392</v>
      </c>
    </row>
    <row r="1015" spans="2:65" s="145" customFormat="1" ht="135">
      <c r="B1015" s="146"/>
      <c r="D1015" s="246" t="s">
        <v>207</v>
      </c>
      <c r="F1015" s="268" t="s">
        <v>1353</v>
      </c>
      <c r="L1015" s="146"/>
      <c r="M1015" s="269"/>
      <c r="N1015" s="147"/>
      <c r="O1015" s="147"/>
      <c r="P1015" s="147"/>
      <c r="Q1015" s="147"/>
      <c r="R1015" s="147"/>
      <c r="S1015" s="147"/>
      <c r="T1015" s="270"/>
      <c r="AT1015" s="133" t="s">
        <v>207</v>
      </c>
      <c r="AU1015" s="133" t="s">
        <v>81</v>
      </c>
    </row>
    <row r="1016" spans="2:65" s="245" customFormat="1">
      <c r="B1016" s="244"/>
      <c r="D1016" s="246" t="s">
        <v>178</v>
      </c>
      <c r="E1016" s="247" t="s">
        <v>5</v>
      </c>
      <c r="F1016" s="248" t="s">
        <v>1393</v>
      </c>
      <c r="H1016" s="247" t="s">
        <v>5</v>
      </c>
      <c r="L1016" s="244"/>
      <c r="M1016" s="249"/>
      <c r="N1016" s="250"/>
      <c r="O1016" s="250"/>
      <c r="P1016" s="250"/>
      <c r="Q1016" s="250"/>
      <c r="R1016" s="250"/>
      <c r="S1016" s="250"/>
      <c r="T1016" s="251"/>
      <c r="AT1016" s="247" t="s">
        <v>178</v>
      </c>
      <c r="AU1016" s="247" t="s">
        <v>81</v>
      </c>
      <c r="AV1016" s="245" t="s">
        <v>79</v>
      </c>
      <c r="AW1016" s="245" t="s">
        <v>35</v>
      </c>
      <c r="AX1016" s="245" t="s">
        <v>71</v>
      </c>
      <c r="AY1016" s="247" t="s">
        <v>169</v>
      </c>
    </row>
    <row r="1017" spans="2:65" s="253" customFormat="1">
      <c r="B1017" s="252"/>
      <c r="D1017" s="246" t="s">
        <v>178</v>
      </c>
      <c r="E1017" s="254" t="s">
        <v>5</v>
      </c>
      <c r="F1017" s="255" t="s">
        <v>1394</v>
      </c>
      <c r="H1017" s="256">
        <v>6.48</v>
      </c>
      <c r="L1017" s="252"/>
      <c r="M1017" s="257"/>
      <c r="N1017" s="258"/>
      <c r="O1017" s="258"/>
      <c r="P1017" s="258"/>
      <c r="Q1017" s="258"/>
      <c r="R1017" s="258"/>
      <c r="S1017" s="258"/>
      <c r="T1017" s="259"/>
      <c r="AT1017" s="254" t="s">
        <v>178</v>
      </c>
      <c r="AU1017" s="254" t="s">
        <v>81</v>
      </c>
      <c r="AV1017" s="253" t="s">
        <v>81</v>
      </c>
      <c r="AW1017" s="253" t="s">
        <v>35</v>
      </c>
      <c r="AX1017" s="253" t="s">
        <v>71</v>
      </c>
      <c r="AY1017" s="254" t="s">
        <v>169</v>
      </c>
    </row>
    <row r="1018" spans="2:65" s="253" customFormat="1">
      <c r="B1018" s="252"/>
      <c r="D1018" s="246" t="s">
        <v>178</v>
      </c>
      <c r="E1018" s="254" t="s">
        <v>5</v>
      </c>
      <c r="F1018" s="255" t="s">
        <v>1395</v>
      </c>
      <c r="H1018" s="256">
        <v>8.2799999999999994</v>
      </c>
      <c r="L1018" s="252"/>
      <c r="M1018" s="257"/>
      <c r="N1018" s="258"/>
      <c r="O1018" s="258"/>
      <c r="P1018" s="258"/>
      <c r="Q1018" s="258"/>
      <c r="R1018" s="258"/>
      <c r="S1018" s="258"/>
      <c r="T1018" s="259"/>
      <c r="AT1018" s="254" t="s">
        <v>178</v>
      </c>
      <c r="AU1018" s="254" t="s">
        <v>81</v>
      </c>
      <c r="AV1018" s="253" t="s">
        <v>81</v>
      </c>
      <c r="AW1018" s="253" t="s">
        <v>35</v>
      </c>
      <c r="AX1018" s="253" t="s">
        <v>71</v>
      </c>
      <c r="AY1018" s="254" t="s">
        <v>169</v>
      </c>
    </row>
    <row r="1019" spans="2:65" s="245" customFormat="1">
      <c r="B1019" s="244"/>
      <c r="D1019" s="246" t="s">
        <v>178</v>
      </c>
      <c r="E1019" s="247" t="s">
        <v>5</v>
      </c>
      <c r="F1019" s="248" t="s">
        <v>520</v>
      </c>
      <c r="H1019" s="247" t="s">
        <v>5</v>
      </c>
      <c r="L1019" s="244"/>
      <c r="M1019" s="249"/>
      <c r="N1019" s="250"/>
      <c r="O1019" s="250"/>
      <c r="P1019" s="250"/>
      <c r="Q1019" s="250"/>
      <c r="R1019" s="250"/>
      <c r="S1019" s="250"/>
      <c r="T1019" s="251"/>
      <c r="AT1019" s="247" t="s">
        <v>178</v>
      </c>
      <c r="AU1019" s="247" t="s">
        <v>81</v>
      </c>
      <c r="AV1019" s="245" t="s">
        <v>79</v>
      </c>
      <c r="AW1019" s="245" t="s">
        <v>35</v>
      </c>
      <c r="AX1019" s="245" t="s">
        <v>71</v>
      </c>
      <c r="AY1019" s="247" t="s">
        <v>169</v>
      </c>
    </row>
    <row r="1020" spans="2:65" s="253" customFormat="1">
      <c r="B1020" s="252"/>
      <c r="D1020" s="246" t="s">
        <v>178</v>
      </c>
      <c r="E1020" s="254" t="s">
        <v>5</v>
      </c>
      <c r="F1020" s="255" t="s">
        <v>544</v>
      </c>
      <c r="H1020" s="256">
        <v>-1.5760000000000001</v>
      </c>
      <c r="L1020" s="252"/>
      <c r="M1020" s="257"/>
      <c r="N1020" s="258"/>
      <c r="O1020" s="258"/>
      <c r="P1020" s="258"/>
      <c r="Q1020" s="258"/>
      <c r="R1020" s="258"/>
      <c r="S1020" s="258"/>
      <c r="T1020" s="259"/>
      <c r="AT1020" s="254" t="s">
        <v>178</v>
      </c>
      <c r="AU1020" s="254" t="s">
        <v>81</v>
      </c>
      <c r="AV1020" s="253" t="s">
        <v>81</v>
      </c>
      <c r="AW1020" s="253" t="s">
        <v>35</v>
      </c>
      <c r="AX1020" s="253" t="s">
        <v>71</v>
      </c>
      <c r="AY1020" s="254" t="s">
        <v>169</v>
      </c>
    </row>
    <row r="1021" spans="2:65" s="261" customFormat="1">
      <c r="B1021" s="260"/>
      <c r="D1021" s="246" t="s">
        <v>178</v>
      </c>
      <c r="E1021" s="262" t="s">
        <v>5</v>
      </c>
      <c r="F1021" s="263" t="s">
        <v>181</v>
      </c>
      <c r="H1021" s="264">
        <v>13.183999999999999</v>
      </c>
      <c r="L1021" s="260"/>
      <c r="M1021" s="265"/>
      <c r="N1021" s="266"/>
      <c r="O1021" s="266"/>
      <c r="P1021" s="266"/>
      <c r="Q1021" s="266"/>
      <c r="R1021" s="266"/>
      <c r="S1021" s="266"/>
      <c r="T1021" s="267"/>
      <c r="AT1021" s="262" t="s">
        <v>178</v>
      </c>
      <c r="AU1021" s="262" t="s">
        <v>81</v>
      </c>
      <c r="AV1021" s="261" t="s">
        <v>176</v>
      </c>
      <c r="AW1021" s="261" t="s">
        <v>35</v>
      </c>
      <c r="AX1021" s="261" t="s">
        <v>79</v>
      </c>
      <c r="AY1021" s="262" t="s">
        <v>169</v>
      </c>
    </row>
    <row r="1022" spans="2:65" s="145" customFormat="1" ht="25.5" customHeight="1">
      <c r="B1022" s="146"/>
      <c r="C1022" s="233" t="s">
        <v>1396</v>
      </c>
      <c r="D1022" s="233" t="s">
        <v>171</v>
      </c>
      <c r="E1022" s="234" t="s">
        <v>1397</v>
      </c>
      <c r="F1022" s="235" t="s">
        <v>1398</v>
      </c>
      <c r="G1022" s="236" t="s">
        <v>188</v>
      </c>
      <c r="H1022" s="237">
        <v>116.491</v>
      </c>
      <c r="I1022" s="87"/>
      <c r="J1022" s="238">
        <f>ROUND(I1022*H1022,2)</f>
        <v>0</v>
      </c>
      <c r="K1022" s="235" t="s">
        <v>5</v>
      </c>
      <c r="L1022" s="146"/>
      <c r="M1022" s="239" t="s">
        <v>5</v>
      </c>
      <c r="N1022" s="240" t="s">
        <v>42</v>
      </c>
      <c r="O1022" s="147"/>
      <c r="P1022" s="241">
        <f>O1022*H1022</f>
        <v>0</v>
      </c>
      <c r="Q1022" s="241">
        <v>5.4030000000000002E-2</v>
      </c>
      <c r="R1022" s="241">
        <f>Q1022*H1022</f>
        <v>6.2940087299999998</v>
      </c>
      <c r="S1022" s="241">
        <v>0</v>
      </c>
      <c r="T1022" s="242">
        <f>S1022*H1022</f>
        <v>0</v>
      </c>
      <c r="AR1022" s="133" t="s">
        <v>266</v>
      </c>
      <c r="AT1022" s="133" t="s">
        <v>171</v>
      </c>
      <c r="AU1022" s="133" t="s">
        <v>81</v>
      </c>
      <c r="AY1022" s="133" t="s">
        <v>169</v>
      </c>
      <c r="BE1022" s="243">
        <f>IF(N1022="základní",J1022,0)</f>
        <v>0</v>
      </c>
      <c r="BF1022" s="243">
        <f>IF(N1022="snížená",J1022,0)</f>
        <v>0</v>
      </c>
      <c r="BG1022" s="243">
        <f>IF(N1022="zákl. přenesená",J1022,0)</f>
        <v>0</v>
      </c>
      <c r="BH1022" s="243">
        <f>IF(N1022="sníž. přenesená",J1022,0)</f>
        <v>0</v>
      </c>
      <c r="BI1022" s="243">
        <f>IF(N1022="nulová",J1022,0)</f>
        <v>0</v>
      </c>
      <c r="BJ1022" s="133" t="s">
        <v>79</v>
      </c>
      <c r="BK1022" s="243">
        <f>ROUND(I1022*H1022,2)</f>
        <v>0</v>
      </c>
      <c r="BL1022" s="133" t="s">
        <v>266</v>
      </c>
      <c r="BM1022" s="133" t="s">
        <v>1399</v>
      </c>
    </row>
    <row r="1023" spans="2:65" s="145" customFormat="1" ht="135">
      <c r="B1023" s="146"/>
      <c r="D1023" s="246" t="s">
        <v>207</v>
      </c>
      <c r="F1023" s="268" t="s">
        <v>1353</v>
      </c>
      <c r="L1023" s="146"/>
      <c r="M1023" s="269"/>
      <c r="N1023" s="147"/>
      <c r="O1023" s="147"/>
      <c r="P1023" s="147"/>
      <c r="Q1023" s="147"/>
      <c r="R1023" s="147"/>
      <c r="S1023" s="147"/>
      <c r="T1023" s="270"/>
      <c r="AT1023" s="133" t="s">
        <v>207</v>
      </c>
      <c r="AU1023" s="133" t="s">
        <v>81</v>
      </c>
    </row>
    <row r="1024" spans="2:65" s="245" customFormat="1">
      <c r="B1024" s="244"/>
      <c r="D1024" s="246" t="s">
        <v>178</v>
      </c>
      <c r="E1024" s="247" t="s">
        <v>5</v>
      </c>
      <c r="F1024" s="248" t="s">
        <v>1400</v>
      </c>
      <c r="H1024" s="247" t="s">
        <v>5</v>
      </c>
      <c r="L1024" s="244"/>
      <c r="M1024" s="249"/>
      <c r="N1024" s="250"/>
      <c r="O1024" s="250"/>
      <c r="P1024" s="250"/>
      <c r="Q1024" s="250"/>
      <c r="R1024" s="250"/>
      <c r="S1024" s="250"/>
      <c r="T1024" s="251"/>
      <c r="AT1024" s="247" t="s">
        <v>178</v>
      </c>
      <c r="AU1024" s="247" t="s">
        <v>81</v>
      </c>
      <c r="AV1024" s="245" t="s">
        <v>79</v>
      </c>
      <c r="AW1024" s="245" t="s">
        <v>35</v>
      </c>
      <c r="AX1024" s="245" t="s">
        <v>71</v>
      </c>
      <c r="AY1024" s="247" t="s">
        <v>169</v>
      </c>
    </row>
    <row r="1025" spans="2:65" s="253" customFormat="1">
      <c r="B1025" s="252"/>
      <c r="D1025" s="246" t="s">
        <v>178</v>
      </c>
      <c r="E1025" s="254" t="s">
        <v>5</v>
      </c>
      <c r="F1025" s="255" t="s">
        <v>1401</v>
      </c>
      <c r="H1025" s="256">
        <v>28.872</v>
      </c>
      <c r="L1025" s="252"/>
      <c r="M1025" s="257"/>
      <c r="N1025" s="258"/>
      <c r="O1025" s="258"/>
      <c r="P1025" s="258"/>
      <c r="Q1025" s="258"/>
      <c r="R1025" s="258"/>
      <c r="S1025" s="258"/>
      <c r="T1025" s="259"/>
      <c r="AT1025" s="254" t="s">
        <v>178</v>
      </c>
      <c r="AU1025" s="254" t="s">
        <v>81</v>
      </c>
      <c r="AV1025" s="253" t="s">
        <v>81</v>
      </c>
      <c r="AW1025" s="253" t="s">
        <v>35</v>
      </c>
      <c r="AX1025" s="253" t="s">
        <v>71</v>
      </c>
      <c r="AY1025" s="254" t="s">
        <v>169</v>
      </c>
    </row>
    <row r="1026" spans="2:65" s="253" customFormat="1">
      <c r="B1026" s="252"/>
      <c r="D1026" s="246" t="s">
        <v>178</v>
      </c>
      <c r="E1026" s="254" t="s">
        <v>5</v>
      </c>
      <c r="F1026" s="255" t="s">
        <v>1402</v>
      </c>
      <c r="H1026" s="256">
        <v>4.68</v>
      </c>
      <c r="L1026" s="252"/>
      <c r="M1026" s="257"/>
      <c r="N1026" s="258"/>
      <c r="O1026" s="258"/>
      <c r="P1026" s="258"/>
      <c r="Q1026" s="258"/>
      <c r="R1026" s="258"/>
      <c r="S1026" s="258"/>
      <c r="T1026" s="259"/>
      <c r="AT1026" s="254" t="s">
        <v>178</v>
      </c>
      <c r="AU1026" s="254" t="s">
        <v>81</v>
      </c>
      <c r="AV1026" s="253" t="s">
        <v>81</v>
      </c>
      <c r="AW1026" s="253" t="s">
        <v>35</v>
      </c>
      <c r="AX1026" s="253" t="s">
        <v>71</v>
      </c>
      <c r="AY1026" s="254" t="s">
        <v>169</v>
      </c>
    </row>
    <row r="1027" spans="2:65" s="253" customFormat="1">
      <c r="B1027" s="252"/>
      <c r="D1027" s="246" t="s">
        <v>178</v>
      </c>
      <c r="E1027" s="254" t="s">
        <v>5</v>
      </c>
      <c r="F1027" s="255" t="s">
        <v>1403</v>
      </c>
      <c r="H1027" s="256">
        <v>6.444</v>
      </c>
      <c r="L1027" s="252"/>
      <c r="M1027" s="257"/>
      <c r="N1027" s="258"/>
      <c r="O1027" s="258"/>
      <c r="P1027" s="258"/>
      <c r="Q1027" s="258"/>
      <c r="R1027" s="258"/>
      <c r="S1027" s="258"/>
      <c r="T1027" s="259"/>
      <c r="AT1027" s="254" t="s">
        <v>178</v>
      </c>
      <c r="AU1027" s="254" t="s">
        <v>81</v>
      </c>
      <c r="AV1027" s="253" t="s">
        <v>81</v>
      </c>
      <c r="AW1027" s="253" t="s">
        <v>35</v>
      </c>
      <c r="AX1027" s="253" t="s">
        <v>71</v>
      </c>
      <c r="AY1027" s="254" t="s">
        <v>169</v>
      </c>
    </row>
    <row r="1028" spans="2:65" s="253" customFormat="1">
      <c r="B1028" s="252"/>
      <c r="D1028" s="246" t="s">
        <v>178</v>
      </c>
      <c r="E1028" s="254" t="s">
        <v>5</v>
      </c>
      <c r="F1028" s="255" t="s">
        <v>1404</v>
      </c>
      <c r="H1028" s="256">
        <v>33.048000000000002</v>
      </c>
      <c r="L1028" s="252"/>
      <c r="M1028" s="257"/>
      <c r="N1028" s="258"/>
      <c r="O1028" s="258"/>
      <c r="P1028" s="258"/>
      <c r="Q1028" s="258"/>
      <c r="R1028" s="258"/>
      <c r="S1028" s="258"/>
      <c r="T1028" s="259"/>
      <c r="AT1028" s="254" t="s">
        <v>178</v>
      </c>
      <c r="AU1028" s="254" t="s">
        <v>81</v>
      </c>
      <c r="AV1028" s="253" t="s">
        <v>81</v>
      </c>
      <c r="AW1028" s="253" t="s">
        <v>35</v>
      </c>
      <c r="AX1028" s="253" t="s">
        <v>71</v>
      </c>
      <c r="AY1028" s="254" t="s">
        <v>169</v>
      </c>
    </row>
    <row r="1029" spans="2:65" s="253" customFormat="1">
      <c r="B1029" s="252"/>
      <c r="D1029" s="246" t="s">
        <v>178</v>
      </c>
      <c r="E1029" s="254" t="s">
        <v>5</v>
      </c>
      <c r="F1029" s="255" t="s">
        <v>1405</v>
      </c>
      <c r="H1029" s="256">
        <v>10.98</v>
      </c>
      <c r="L1029" s="252"/>
      <c r="M1029" s="257"/>
      <c r="N1029" s="258"/>
      <c r="O1029" s="258"/>
      <c r="P1029" s="258"/>
      <c r="Q1029" s="258"/>
      <c r="R1029" s="258"/>
      <c r="S1029" s="258"/>
      <c r="T1029" s="259"/>
      <c r="AT1029" s="254" t="s">
        <v>178</v>
      </c>
      <c r="AU1029" s="254" t="s">
        <v>81</v>
      </c>
      <c r="AV1029" s="253" t="s">
        <v>81</v>
      </c>
      <c r="AW1029" s="253" t="s">
        <v>35</v>
      </c>
      <c r="AX1029" s="253" t="s">
        <v>71</v>
      </c>
      <c r="AY1029" s="254" t="s">
        <v>169</v>
      </c>
    </row>
    <row r="1030" spans="2:65" s="253" customFormat="1">
      <c r="B1030" s="252"/>
      <c r="D1030" s="246" t="s">
        <v>178</v>
      </c>
      <c r="E1030" s="254" t="s">
        <v>5</v>
      </c>
      <c r="F1030" s="255" t="s">
        <v>1406</v>
      </c>
      <c r="H1030" s="256">
        <v>18</v>
      </c>
      <c r="L1030" s="252"/>
      <c r="M1030" s="257"/>
      <c r="N1030" s="258"/>
      <c r="O1030" s="258"/>
      <c r="P1030" s="258"/>
      <c r="Q1030" s="258"/>
      <c r="R1030" s="258"/>
      <c r="S1030" s="258"/>
      <c r="T1030" s="259"/>
      <c r="AT1030" s="254" t="s">
        <v>178</v>
      </c>
      <c r="AU1030" s="254" t="s">
        <v>81</v>
      </c>
      <c r="AV1030" s="253" t="s">
        <v>81</v>
      </c>
      <c r="AW1030" s="253" t="s">
        <v>35</v>
      </c>
      <c r="AX1030" s="253" t="s">
        <v>71</v>
      </c>
      <c r="AY1030" s="254" t="s">
        <v>169</v>
      </c>
    </row>
    <row r="1031" spans="2:65" s="253" customFormat="1">
      <c r="B1031" s="252"/>
      <c r="D1031" s="246" t="s">
        <v>178</v>
      </c>
      <c r="E1031" s="254" t="s">
        <v>5</v>
      </c>
      <c r="F1031" s="255" t="s">
        <v>1407</v>
      </c>
      <c r="H1031" s="256">
        <v>9.9</v>
      </c>
      <c r="L1031" s="252"/>
      <c r="M1031" s="257"/>
      <c r="N1031" s="258"/>
      <c r="O1031" s="258"/>
      <c r="P1031" s="258"/>
      <c r="Q1031" s="258"/>
      <c r="R1031" s="258"/>
      <c r="S1031" s="258"/>
      <c r="T1031" s="259"/>
      <c r="AT1031" s="254" t="s">
        <v>178</v>
      </c>
      <c r="AU1031" s="254" t="s">
        <v>81</v>
      </c>
      <c r="AV1031" s="253" t="s">
        <v>81</v>
      </c>
      <c r="AW1031" s="253" t="s">
        <v>35</v>
      </c>
      <c r="AX1031" s="253" t="s">
        <v>71</v>
      </c>
      <c r="AY1031" s="254" t="s">
        <v>169</v>
      </c>
    </row>
    <row r="1032" spans="2:65" s="253" customFormat="1">
      <c r="B1032" s="252"/>
      <c r="D1032" s="246" t="s">
        <v>178</v>
      </c>
      <c r="E1032" s="254" t="s">
        <v>5</v>
      </c>
      <c r="F1032" s="255" t="s">
        <v>1408</v>
      </c>
      <c r="H1032" s="256">
        <v>7.92</v>
      </c>
      <c r="L1032" s="252"/>
      <c r="M1032" s="257"/>
      <c r="N1032" s="258"/>
      <c r="O1032" s="258"/>
      <c r="P1032" s="258"/>
      <c r="Q1032" s="258"/>
      <c r="R1032" s="258"/>
      <c r="S1032" s="258"/>
      <c r="T1032" s="259"/>
      <c r="AT1032" s="254" t="s">
        <v>178</v>
      </c>
      <c r="AU1032" s="254" t="s">
        <v>81</v>
      </c>
      <c r="AV1032" s="253" t="s">
        <v>81</v>
      </c>
      <c r="AW1032" s="253" t="s">
        <v>35</v>
      </c>
      <c r="AX1032" s="253" t="s">
        <v>71</v>
      </c>
      <c r="AY1032" s="254" t="s">
        <v>169</v>
      </c>
    </row>
    <row r="1033" spans="2:65" s="253" customFormat="1">
      <c r="B1033" s="252"/>
      <c r="D1033" s="246" t="s">
        <v>178</v>
      </c>
      <c r="E1033" s="254" t="s">
        <v>5</v>
      </c>
      <c r="F1033" s="255" t="s">
        <v>1409</v>
      </c>
      <c r="H1033" s="256">
        <v>6.3</v>
      </c>
      <c r="L1033" s="252"/>
      <c r="M1033" s="257"/>
      <c r="N1033" s="258"/>
      <c r="O1033" s="258"/>
      <c r="P1033" s="258"/>
      <c r="Q1033" s="258"/>
      <c r="R1033" s="258"/>
      <c r="S1033" s="258"/>
      <c r="T1033" s="259"/>
      <c r="AT1033" s="254" t="s">
        <v>178</v>
      </c>
      <c r="AU1033" s="254" t="s">
        <v>81</v>
      </c>
      <c r="AV1033" s="253" t="s">
        <v>81</v>
      </c>
      <c r="AW1033" s="253" t="s">
        <v>35</v>
      </c>
      <c r="AX1033" s="253" t="s">
        <v>71</v>
      </c>
      <c r="AY1033" s="254" t="s">
        <v>169</v>
      </c>
    </row>
    <row r="1034" spans="2:65" s="245" customFormat="1">
      <c r="B1034" s="244"/>
      <c r="D1034" s="246" t="s">
        <v>178</v>
      </c>
      <c r="E1034" s="247" t="s">
        <v>5</v>
      </c>
      <c r="F1034" s="248" t="s">
        <v>520</v>
      </c>
      <c r="H1034" s="247" t="s">
        <v>5</v>
      </c>
      <c r="L1034" s="244"/>
      <c r="M1034" s="249"/>
      <c r="N1034" s="250"/>
      <c r="O1034" s="250"/>
      <c r="P1034" s="250"/>
      <c r="Q1034" s="250"/>
      <c r="R1034" s="250"/>
      <c r="S1034" s="250"/>
      <c r="T1034" s="251"/>
      <c r="AT1034" s="247" t="s">
        <v>178</v>
      </c>
      <c r="AU1034" s="247" t="s">
        <v>81</v>
      </c>
      <c r="AV1034" s="245" t="s">
        <v>79</v>
      </c>
      <c r="AW1034" s="245" t="s">
        <v>35</v>
      </c>
      <c r="AX1034" s="245" t="s">
        <v>71</v>
      </c>
      <c r="AY1034" s="247" t="s">
        <v>169</v>
      </c>
    </row>
    <row r="1035" spans="2:65" s="253" customFormat="1">
      <c r="B1035" s="252"/>
      <c r="D1035" s="246" t="s">
        <v>178</v>
      </c>
      <c r="E1035" s="254" t="s">
        <v>5</v>
      </c>
      <c r="F1035" s="255" t="s">
        <v>1410</v>
      </c>
      <c r="H1035" s="256">
        <v>-1.379</v>
      </c>
      <c r="L1035" s="252"/>
      <c r="M1035" s="257"/>
      <c r="N1035" s="258"/>
      <c r="O1035" s="258"/>
      <c r="P1035" s="258"/>
      <c r="Q1035" s="258"/>
      <c r="R1035" s="258"/>
      <c r="S1035" s="258"/>
      <c r="T1035" s="259"/>
      <c r="AT1035" s="254" t="s">
        <v>178</v>
      </c>
      <c r="AU1035" s="254" t="s">
        <v>81</v>
      </c>
      <c r="AV1035" s="253" t="s">
        <v>81</v>
      </c>
      <c r="AW1035" s="253" t="s">
        <v>35</v>
      </c>
      <c r="AX1035" s="253" t="s">
        <v>71</v>
      </c>
      <c r="AY1035" s="254" t="s">
        <v>169</v>
      </c>
    </row>
    <row r="1036" spans="2:65" s="253" customFormat="1">
      <c r="B1036" s="252"/>
      <c r="D1036" s="246" t="s">
        <v>178</v>
      </c>
      <c r="E1036" s="254" t="s">
        <v>5</v>
      </c>
      <c r="F1036" s="255" t="s">
        <v>537</v>
      </c>
      <c r="H1036" s="256">
        <v>-4.7279999999999998</v>
      </c>
      <c r="L1036" s="252"/>
      <c r="M1036" s="257"/>
      <c r="N1036" s="258"/>
      <c r="O1036" s="258"/>
      <c r="P1036" s="258"/>
      <c r="Q1036" s="258"/>
      <c r="R1036" s="258"/>
      <c r="S1036" s="258"/>
      <c r="T1036" s="259"/>
      <c r="AT1036" s="254" t="s">
        <v>178</v>
      </c>
      <c r="AU1036" s="254" t="s">
        <v>81</v>
      </c>
      <c r="AV1036" s="253" t="s">
        <v>81</v>
      </c>
      <c r="AW1036" s="253" t="s">
        <v>35</v>
      </c>
      <c r="AX1036" s="253" t="s">
        <v>71</v>
      </c>
      <c r="AY1036" s="254" t="s">
        <v>169</v>
      </c>
    </row>
    <row r="1037" spans="2:65" s="253" customFormat="1">
      <c r="B1037" s="252"/>
      <c r="D1037" s="246" t="s">
        <v>178</v>
      </c>
      <c r="E1037" s="254" t="s">
        <v>5</v>
      </c>
      <c r="F1037" s="255" t="s">
        <v>1411</v>
      </c>
      <c r="H1037" s="256">
        <v>-3.5459999999999998</v>
      </c>
      <c r="L1037" s="252"/>
      <c r="M1037" s="257"/>
      <c r="N1037" s="258"/>
      <c r="O1037" s="258"/>
      <c r="P1037" s="258"/>
      <c r="Q1037" s="258"/>
      <c r="R1037" s="258"/>
      <c r="S1037" s="258"/>
      <c r="T1037" s="259"/>
      <c r="AT1037" s="254" t="s">
        <v>178</v>
      </c>
      <c r="AU1037" s="254" t="s">
        <v>81</v>
      </c>
      <c r="AV1037" s="253" t="s">
        <v>81</v>
      </c>
      <c r="AW1037" s="253" t="s">
        <v>35</v>
      </c>
      <c r="AX1037" s="253" t="s">
        <v>71</v>
      </c>
      <c r="AY1037" s="254" t="s">
        <v>169</v>
      </c>
    </row>
    <row r="1038" spans="2:65" s="261" customFormat="1">
      <c r="B1038" s="260"/>
      <c r="D1038" s="246" t="s">
        <v>178</v>
      </c>
      <c r="E1038" s="262" t="s">
        <v>5</v>
      </c>
      <c r="F1038" s="263" t="s">
        <v>181</v>
      </c>
      <c r="H1038" s="264">
        <v>116.491</v>
      </c>
      <c r="L1038" s="260"/>
      <c r="M1038" s="265"/>
      <c r="N1038" s="266"/>
      <c r="O1038" s="266"/>
      <c r="P1038" s="266"/>
      <c r="Q1038" s="266"/>
      <c r="R1038" s="266"/>
      <c r="S1038" s="266"/>
      <c r="T1038" s="267"/>
      <c r="AT1038" s="262" t="s">
        <v>178</v>
      </c>
      <c r="AU1038" s="262" t="s">
        <v>81</v>
      </c>
      <c r="AV1038" s="261" t="s">
        <v>176</v>
      </c>
      <c r="AW1038" s="261" t="s">
        <v>35</v>
      </c>
      <c r="AX1038" s="261" t="s">
        <v>79</v>
      </c>
      <c r="AY1038" s="262" t="s">
        <v>169</v>
      </c>
    </row>
    <row r="1039" spans="2:65" s="145" customFormat="1" ht="25.5" customHeight="1">
      <c r="B1039" s="146"/>
      <c r="C1039" s="233" t="s">
        <v>1412</v>
      </c>
      <c r="D1039" s="233" t="s">
        <v>171</v>
      </c>
      <c r="E1039" s="234" t="s">
        <v>1413</v>
      </c>
      <c r="F1039" s="235" t="s">
        <v>1414</v>
      </c>
      <c r="G1039" s="236" t="s">
        <v>188</v>
      </c>
      <c r="H1039" s="237">
        <v>8.4169999999999998</v>
      </c>
      <c r="I1039" s="87"/>
      <c r="J1039" s="238">
        <f>ROUND(I1039*H1039,2)</f>
        <v>0</v>
      </c>
      <c r="K1039" s="235" t="s">
        <v>5</v>
      </c>
      <c r="L1039" s="146"/>
      <c r="M1039" s="239" t="s">
        <v>5</v>
      </c>
      <c r="N1039" s="240" t="s">
        <v>42</v>
      </c>
      <c r="O1039" s="147"/>
      <c r="P1039" s="241">
        <f>O1039*H1039</f>
        <v>0</v>
      </c>
      <c r="Q1039" s="241">
        <v>8.3760000000000001E-2</v>
      </c>
      <c r="R1039" s="241">
        <f>Q1039*H1039</f>
        <v>0.70500792000000001</v>
      </c>
      <c r="S1039" s="241">
        <v>0</v>
      </c>
      <c r="T1039" s="242">
        <f>S1039*H1039</f>
        <v>0</v>
      </c>
      <c r="AR1039" s="133" t="s">
        <v>266</v>
      </c>
      <c r="AT1039" s="133" t="s">
        <v>171</v>
      </c>
      <c r="AU1039" s="133" t="s">
        <v>81</v>
      </c>
      <c r="AY1039" s="133" t="s">
        <v>169</v>
      </c>
      <c r="BE1039" s="243">
        <f>IF(N1039="základní",J1039,0)</f>
        <v>0</v>
      </c>
      <c r="BF1039" s="243">
        <f>IF(N1039="snížená",J1039,0)</f>
        <v>0</v>
      </c>
      <c r="BG1039" s="243">
        <f>IF(N1039="zákl. přenesená",J1039,0)</f>
        <v>0</v>
      </c>
      <c r="BH1039" s="243">
        <f>IF(N1039="sníž. přenesená",J1039,0)</f>
        <v>0</v>
      </c>
      <c r="BI1039" s="243">
        <f>IF(N1039="nulová",J1039,0)</f>
        <v>0</v>
      </c>
      <c r="BJ1039" s="133" t="s">
        <v>79</v>
      </c>
      <c r="BK1039" s="243">
        <f>ROUND(I1039*H1039,2)</f>
        <v>0</v>
      </c>
      <c r="BL1039" s="133" t="s">
        <v>266</v>
      </c>
      <c r="BM1039" s="133" t="s">
        <v>1415</v>
      </c>
    </row>
    <row r="1040" spans="2:65" s="145" customFormat="1" ht="135">
      <c r="B1040" s="146"/>
      <c r="D1040" s="246" t="s">
        <v>207</v>
      </c>
      <c r="F1040" s="268" t="s">
        <v>1353</v>
      </c>
      <c r="L1040" s="146"/>
      <c r="M1040" s="269"/>
      <c r="N1040" s="147"/>
      <c r="O1040" s="147"/>
      <c r="P1040" s="147"/>
      <c r="Q1040" s="147"/>
      <c r="R1040" s="147"/>
      <c r="S1040" s="147"/>
      <c r="T1040" s="270"/>
      <c r="AT1040" s="133" t="s">
        <v>207</v>
      </c>
      <c r="AU1040" s="133" t="s">
        <v>81</v>
      </c>
    </row>
    <row r="1041" spans="2:65" s="245" customFormat="1">
      <c r="B1041" s="244"/>
      <c r="D1041" s="246" t="s">
        <v>178</v>
      </c>
      <c r="E1041" s="247" t="s">
        <v>5</v>
      </c>
      <c r="F1041" s="248" t="s">
        <v>1416</v>
      </c>
      <c r="H1041" s="247" t="s">
        <v>5</v>
      </c>
      <c r="L1041" s="244"/>
      <c r="M1041" s="249"/>
      <c r="N1041" s="250"/>
      <c r="O1041" s="250"/>
      <c r="P1041" s="250"/>
      <c r="Q1041" s="250"/>
      <c r="R1041" s="250"/>
      <c r="S1041" s="250"/>
      <c r="T1041" s="251"/>
      <c r="AT1041" s="247" t="s">
        <v>178</v>
      </c>
      <c r="AU1041" s="247" t="s">
        <v>81</v>
      </c>
      <c r="AV1041" s="245" t="s">
        <v>79</v>
      </c>
      <c r="AW1041" s="245" t="s">
        <v>35</v>
      </c>
      <c r="AX1041" s="245" t="s">
        <v>71</v>
      </c>
      <c r="AY1041" s="247" t="s">
        <v>169</v>
      </c>
    </row>
    <row r="1042" spans="2:65" s="253" customFormat="1">
      <c r="B1042" s="252"/>
      <c r="D1042" s="246" t="s">
        <v>178</v>
      </c>
      <c r="E1042" s="254" t="s">
        <v>5</v>
      </c>
      <c r="F1042" s="255" t="s">
        <v>1417</v>
      </c>
      <c r="H1042" s="256">
        <v>10.44</v>
      </c>
      <c r="L1042" s="252"/>
      <c r="M1042" s="257"/>
      <c r="N1042" s="258"/>
      <c r="O1042" s="258"/>
      <c r="P1042" s="258"/>
      <c r="Q1042" s="258"/>
      <c r="R1042" s="258"/>
      <c r="S1042" s="258"/>
      <c r="T1042" s="259"/>
      <c r="AT1042" s="254" t="s">
        <v>178</v>
      </c>
      <c r="AU1042" s="254" t="s">
        <v>81</v>
      </c>
      <c r="AV1042" s="253" t="s">
        <v>81</v>
      </c>
      <c r="AW1042" s="253" t="s">
        <v>35</v>
      </c>
      <c r="AX1042" s="253" t="s">
        <v>71</v>
      </c>
      <c r="AY1042" s="254" t="s">
        <v>169</v>
      </c>
    </row>
    <row r="1043" spans="2:65" s="245" customFormat="1">
      <c r="B1043" s="244"/>
      <c r="D1043" s="246" t="s">
        <v>178</v>
      </c>
      <c r="E1043" s="247" t="s">
        <v>5</v>
      </c>
      <c r="F1043" s="248" t="s">
        <v>520</v>
      </c>
      <c r="H1043" s="247" t="s">
        <v>5</v>
      </c>
      <c r="L1043" s="244"/>
      <c r="M1043" s="249"/>
      <c r="N1043" s="250"/>
      <c r="O1043" s="250"/>
      <c r="P1043" s="250"/>
      <c r="Q1043" s="250"/>
      <c r="R1043" s="250"/>
      <c r="S1043" s="250"/>
      <c r="T1043" s="251"/>
      <c r="AT1043" s="247" t="s">
        <v>178</v>
      </c>
      <c r="AU1043" s="247" t="s">
        <v>81</v>
      </c>
      <c r="AV1043" s="245" t="s">
        <v>79</v>
      </c>
      <c r="AW1043" s="245" t="s">
        <v>35</v>
      </c>
      <c r="AX1043" s="245" t="s">
        <v>71</v>
      </c>
      <c r="AY1043" s="247" t="s">
        <v>169</v>
      </c>
    </row>
    <row r="1044" spans="2:65" s="253" customFormat="1">
      <c r="B1044" s="252"/>
      <c r="D1044" s="246" t="s">
        <v>178</v>
      </c>
      <c r="E1044" s="254" t="s">
        <v>5</v>
      </c>
      <c r="F1044" s="255" t="s">
        <v>1374</v>
      </c>
      <c r="H1044" s="256">
        <v>-1.7729999999999999</v>
      </c>
      <c r="L1044" s="252"/>
      <c r="M1044" s="257"/>
      <c r="N1044" s="258"/>
      <c r="O1044" s="258"/>
      <c r="P1044" s="258"/>
      <c r="Q1044" s="258"/>
      <c r="R1044" s="258"/>
      <c r="S1044" s="258"/>
      <c r="T1044" s="259"/>
      <c r="AT1044" s="254" t="s">
        <v>178</v>
      </c>
      <c r="AU1044" s="254" t="s">
        <v>81</v>
      </c>
      <c r="AV1044" s="253" t="s">
        <v>81</v>
      </c>
      <c r="AW1044" s="253" t="s">
        <v>35</v>
      </c>
      <c r="AX1044" s="253" t="s">
        <v>71</v>
      </c>
      <c r="AY1044" s="254" t="s">
        <v>169</v>
      </c>
    </row>
    <row r="1045" spans="2:65" s="253" customFormat="1">
      <c r="B1045" s="252"/>
      <c r="D1045" s="246" t="s">
        <v>178</v>
      </c>
      <c r="E1045" s="254" t="s">
        <v>5</v>
      </c>
      <c r="F1045" s="255" t="s">
        <v>521</v>
      </c>
      <c r="H1045" s="256">
        <v>-0.25</v>
      </c>
      <c r="L1045" s="252"/>
      <c r="M1045" s="257"/>
      <c r="N1045" s="258"/>
      <c r="O1045" s="258"/>
      <c r="P1045" s="258"/>
      <c r="Q1045" s="258"/>
      <c r="R1045" s="258"/>
      <c r="S1045" s="258"/>
      <c r="T1045" s="259"/>
      <c r="AT1045" s="254" t="s">
        <v>178</v>
      </c>
      <c r="AU1045" s="254" t="s">
        <v>81</v>
      </c>
      <c r="AV1045" s="253" t="s">
        <v>81</v>
      </c>
      <c r="AW1045" s="253" t="s">
        <v>35</v>
      </c>
      <c r="AX1045" s="253" t="s">
        <v>71</v>
      </c>
      <c r="AY1045" s="254" t="s">
        <v>169</v>
      </c>
    </row>
    <row r="1046" spans="2:65" s="261" customFormat="1">
      <c r="B1046" s="260"/>
      <c r="D1046" s="246" t="s">
        <v>178</v>
      </c>
      <c r="E1046" s="262" t="s">
        <v>5</v>
      </c>
      <c r="F1046" s="263" t="s">
        <v>181</v>
      </c>
      <c r="H1046" s="264">
        <v>8.4169999999999998</v>
      </c>
      <c r="L1046" s="260"/>
      <c r="M1046" s="265"/>
      <c r="N1046" s="266"/>
      <c r="O1046" s="266"/>
      <c r="P1046" s="266"/>
      <c r="Q1046" s="266"/>
      <c r="R1046" s="266"/>
      <c r="S1046" s="266"/>
      <c r="T1046" s="267"/>
      <c r="AT1046" s="262" t="s">
        <v>178</v>
      </c>
      <c r="AU1046" s="262" t="s">
        <v>81</v>
      </c>
      <c r="AV1046" s="261" t="s">
        <v>176</v>
      </c>
      <c r="AW1046" s="261" t="s">
        <v>35</v>
      </c>
      <c r="AX1046" s="261" t="s">
        <v>79</v>
      </c>
      <c r="AY1046" s="262" t="s">
        <v>169</v>
      </c>
    </row>
    <row r="1047" spans="2:65" s="145" customFormat="1" ht="25.5" customHeight="1">
      <c r="B1047" s="146"/>
      <c r="C1047" s="233" t="s">
        <v>1418</v>
      </c>
      <c r="D1047" s="233" t="s">
        <v>171</v>
      </c>
      <c r="E1047" s="234" t="s">
        <v>1419</v>
      </c>
      <c r="F1047" s="235" t="s">
        <v>1420</v>
      </c>
      <c r="G1047" s="236" t="s">
        <v>188</v>
      </c>
      <c r="H1047" s="237">
        <v>41.76</v>
      </c>
      <c r="I1047" s="87"/>
      <c r="J1047" s="238">
        <f>ROUND(I1047*H1047,2)</f>
        <v>0</v>
      </c>
      <c r="K1047" s="235" t="s">
        <v>5</v>
      </c>
      <c r="L1047" s="146"/>
      <c r="M1047" s="239" t="s">
        <v>5</v>
      </c>
      <c r="N1047" s="240" t="s">
        <v>42</v>
      </c>
      <c r="O1047" s="147"/>
      <c r="P1047" s="241">
        <f>O1047*H1047</f>
        <v>0</v>
      </c>
      <c r="Q1047" s="241">
        <v>8.3760000000000001E-2</v>
      </c>
      <c r="R1047" s="241">
        <f>Q1047*H1047</f>
        <v>3.4978175999999999</v>
      </c>
      <c r="S1047" s="241">
        <v>0</v>
      </c>
      <c r="T1047" s="242">
        <f>S1047*H1047</f>
        <v>0</v>
      </c>
      <c r="AR1047" s="133" t="s">
        <v>266</v>
      </c>
      <c r="AT1047" s="133" t="s">
        <v>171</v>
      </c>
      <c r="AU1047" s="133" t="s">
        <v>81</v>
      </c>
      <c r="AY1047" s="133" t="s">
        <v>169</v>
      </c>
      <c r="BE1047" s="243">
        <f>IF(N1047="základní",J1047,0)</f>
        <v>0</v>
      </c>
      <c r="BF1047" s="243">
        <f>IF(N1047="snížená",J1047,0)</f>
        <v>0</v>
      </c>
      <c r="BG1047" s="243">
        <f>IF(N1047="zákl. přenesená",J1047,0)</f>
        <v>0</v>
      </c>
      <c r="BH1047" s="243">
        <f>IF(N1047="sníž. přenesená",J1047,0)</f>
        <v>0</v>
      </c>
      <c r="BI1047" s="243">
        <f>IF(N1047="nulová",J1047,0)</f>
        <v>0</v>
      </c>
      <c r="BJ1047" s="133" t="s">
        <v>79</v>
      </c>
      <c r="BK1047" s="243">
        <f>ROUND(I1047*H1047,2)</f>
        <v>0</v>
      </c>
      <c r="BL1047" s="133" t="s">
        <v>266</v>
      </c>
      <c r="BM1047" s="133" t="s">
        <v>1421</v>
      </c>
    </row>
    <row r="1048" spans="2:65" s="145" customFormat="1" ht="135">
      <c r="B1048" s="146"/>
      <c r="D1048" s="246" t="s">
        <v>207</v>
      </c>
      <c r="F1048" s="268" t="s">
        <v>1353</v>
      </c>
      <c r="L1048" s="146"/>
      <c r="M1048" s="269"/>
      <c r="N1048" s="147"/>
      <c r="O1048" s="147"/>
      <c r="P1048" s="147"/>
      <c r="Q1048" s="147"/>
      <c r="R1048" s="147"/>
      <c r="S1048" s="147"/>
      <c r="T1048" s="270"/>
      <c r="AT1048" s="133" t="s">
        <v>207</v>
      </c>
      <c r="AU1048" s="133" t="s">
        <v>81</v>
      </c>
    </row>
    <row r="1049" spans="2:65" s="245" customFormat="1">
      <c r="B1049" s="244"/>
      <c r="D1049" s="246" t="s">
        <v>178</v>
      </c>
      <c r="E1049" s="247" t="s">
        <v>5</v>
      </c>
      <c r="F1049" s="248" t="s">
        <v>1422</v>
      </c>
      <c r="H1049" s="247" t="s">
        <v>5</v>
      </c>
      <c r="L1049" s="244"/>
      <c r="M1049" s="249"/>
      <c r="N1049" s="250"/>
      <c r="O1049" s="250"/>
      <c r="P1049" s="250"/>
      <c r="Q1049" s="250"/>
      <c r="R1049" s="250"/>
      <c r="S1049" s="250"/>
      <c r="T1049" s="251"/>
      <c r="AT1049" s="247" t="s">
        <v>178</v>
      </c>
      <c r="AU1049" s="247" t="s">
        <v>81</v>
      </c>
      <c r="AV1049" s="245" t="s">
        <v>79</v>
      </c>
      <c r="AW1049" s="245" t="s">
        <v>35</v>
      </c>
      <c r="AX1049" s="245" t="s">
        <v>71</v>
      </c>
      <c r="AY1049" s="247" t="s">
        <v>169</v>
      </c>
    </row>
    <row r="1050" spans="2:65" s="253" customFormat="1">
      <c r="B1050" s="252"/>
      <c r="D1050" s="246" t="s">
        <v>178</v>
      </c>
      <c r="E1050" s="254" t="s">
        <v>5</v>
      </c>
      <c r="F1050" s="255" t="s">
        <v>1423</v>
      </c>
      <c r="H1050" s="256">
        <v>41.76</v>
      </c>
      <c r="L1050" s="252"/>
      <c r="M1050" s="257"/>
      <c r="N1050" s="258"/>
      <c r="O1050" s="258"/>
      <c r="P1050" s="258"/>
      <c r="Q1050" s="258"/>
      <c r="R1050" s="258"/>
      <c r="S1050" s="258"/>
      <c r="T1050" s="259"/>
      <c r="AT1050" s="254" t="s">
        <v>178</v>
      </c>
      <c r="AU1050" s="254" t="s">
        <v>81</v>
      </c>
      <c r="AV1050" s="253" t="s">
        <v>81</v>
      </c>
      <c r="AW1050" s="253" t="s">
        <v>35</v>
      </c>
      <c r="AX1050" s="253" t="s">
        <v>71</v>
      </c>
      <c r="AY1050" s="254" t="s">
        <v>169</v>
      </c>
    </row>
    <row r="1051" spans="2:65" s="261" customFormat="1">
      <c r="B1051" s="260"/>
      <c r="D1051" s="246" t="s">
        <v>178</v>
      </c>
      <c r="E1051" s="262" t="s">
        <v>5</v>
      </c>
      <c r="F1051" s="263" t="s">
        <v>181</v>
      </c>
      <c r="H1051" s="264">
        <v>41.76</v>
      </c>
      <c r="L1051" s="260"/>
      <c r="M1051" s="265"/>
      <c r="N1051" s="266"/>
      <c r="O1051" s="266"/>
      <c r="P1051" s="266"/>
      <c r="Q1051" s="266"/>
      <c r="R1051" s="266"/>
      <c r="S1051" s="266"/>
      <c r="T1051" s="267"/>
      <c r="AT1051" s="262" t="s">
        <v>178</v>
      </c>
      <c r="AU1051" s="262" t="s">
        <v>81</v>
      </c>
      <c r="AV1051" s="261" t="s">
        <v>176</v>
      </c>
      <c r="AW1051" s="261" t="s">
        <v>35</v>
      </c>
      <c r="AX1051" s="261" t="s">
        <v>79</v>
      </c>
      <c r="AY1051" s="262" t="s">
        <v>169</v>
      </c>
    </row>
    <row r="1052" spans="2:65" s="145" customFormat="1" ht="25.5" customHeight="1">
      <c r="B1052" s="146"/>
      <c r="C1052" s="233" t="s">
        <v>1424</v>
      </c>
      <c r="D1052" s="233" t="s">
        <v>171</v>
      </c>
      <c r="E1052" s="234" t="s">
        <v>1425</v>
      </c>
      <c r="F1052" s="235" t="s">
        <v>1426</v>
      </c>
      <c r="G1052" s="236" t="s">
        <v>188</v>
      </c>
      <c r="H1052" s="237">
        <v>822.83199999999999</v>
      </c>
      <c r="I1052" s="87"/>
      <c r="J1052" s="238">
        <f>ROUND(I1052*H1052,2)</f>
        <v>0</v>
      </c>
      <c r="K1052" s="235" t="s">
        <v>175</v>
      </c>
      <c r="L1052" s="146"/>
      <c r="M1052" s="239" t="s">
        <v>5</v>
      </c>
      <c r="N1052" s="240" t="s">
        <v>42</v>
      </c>
      <c r="O1052" s="147"/>
      <c r="P1052" s="241">
        <f>O1052*H1052</f>
        <v>0</v>
      </c>
      <c r="Q1052" s="241">
        <v>2.0000000000000001E-4</v>
      </c>
      <c r="R1052" s="241">
        <f>Q1052*H1052</f>
        <v>0.1645664</v>
      </c>
      <c r="S1052" s="241">
        <v>0</v>
      </c>
      <c r="T1052" s="242">
        <f>S1052*H1052</f>
        <v>0</v>
      </c>
      <c r="AR1052" s="133" t="s">
        <v>266</v>
      </c>
      <c r="AT1052" s="133" t="s">
        <v>171</v>
      </c>
      <c r="AU1052" s="133" t="s">
        <v>81</v>
      </c>
      <c r="AY1052" s="133" t="s">
        <v>169</v>
      </c>
      <c r="BE1052" s="243">
        <f>IF(N1052="základní",J1052,0)</f>
        <v>0</v>
      </c>
      <c r="BF1052" s="243">
        <f>IF(N1052="snížená",J1052,0)</f>
        <v>0</v>
      </c>
      <c r="BG1052" s="243">
        <f>IF(N1052="zákl. přenesená",J1052,0)</f>
        <v>0</v>
      </c>
      <c r="BH1052" s="243">
        <f>IF(N1052="sníž. přenesená",J1052,0)</f>
        <v>0</v>
      </c>
      <c r="BI1052" s="243">
        <f>IF(N1052="nulová",J1052,0)</f>
        <v>0</v>
      </c>
      <c r="BJ1052" s="133" t="s">
        <v>79</v>
      </c>
      <c r="BK1052" s="243">
        <f>ROUND(I1052*H1052,2)</f>
        <v>0</v>
      </c>
      <c r="BL1052" s="133" t="s">
        <v>266</v>
      </c>
      <c r="BM1052" s="133" t="s">
        <v>1427</v>
      </c>
    </row>
    <row r="1053" spans="2:65" s="145" customFormat="1" ht="135">
      <c r="B1053" s="146"/>
      <c r="D1053" s="246" t="s">
        <v>207</v>
      </c>
      <c r="F1053" s="268" t="s">
        <v>1353</v>
      </c>
      <c r="L1053" s="146"/>
      <c r="M1053" s="269"/>
      <c r="N1053" s="147"/>
      <c r="O1053" s="147"/>
      <c r="P1053" s="147"/>
      <c r="Q1053" s="147"/>
      <c r="R1053" s="147"/>
      <c r="S1053" s="147"/>
      <c r="T1053" s="270"/>
      <c r="AT1053" s="133" t="s">
        <v>207</v>
      </c>
      <c r="AU1053" s="133" t="s">
        <v>81</v>
      </c>
    </row>
    <row r="1054" spans="2:65" s="253" customFormat="1">
      <c r="B1054" s="252"/>
      <c r="D1054" s="246" t="s">
        <v>178</v>
      </c>
      <c r="E1054" s="254" t="s">
        <v>5</v>
      </c>
      <c r="F1054" s="255" t="s">
        <v>1428</v>
      </c>
      <c r="H1054" s="256">
        <v>25.72</v>
      </c>
      <c r="L1054" s="252"/>
      <c r="M1054" s="257"/>
      <c r="N1054" s="258"/>
      <c r="O1054" s="258"/>
      <c r="P1054" s="258"/>
      <c r="Q1054" s="258"/>
      <c r="R1054" s="258"/>
      <c r="S1054" s="258"/>
      <c r="T1054" s="259"/>
      <c r="AT1054" s="254" t="s">
        <v>178</v>
      </c>
      <c r="AU1054" s="254" t="s">
        <v>81</v>
      </c>
      <c r="AV1054" s="253" t="s">
        <v>81</v>
      </c>
      <c r="AW1054" s="253" t="s">
        <v>35</v>
      </c>
      <c r="AX1054" s="253" t="s">
        <v>71</v>
      </c>
      <c r="AY1054" s="254" t="s">
        <v>169</v>
      </c>
    </row>
    <row r="1055" spans="2:65" s="253" customFormat="1">
      <c r="B1055" s="252"/>
      <c r="D1055" s="246" t="s">
        <v>178</v>
      </c>
      <c r="E1055" s="254" t="s">
        <v>5</v>
      </c>
      <c r="F1055" s="255" t="s">
        <v>1429</v>
      </c>
      <c r="H1055" s="256">
        <v>372.80799999999999</v>
      </c>
      <c r="L1055" s="252"/>
      <c r="M1055" s="257"/>
      <c r="N1055" s="258"/>
      <c r="O1055" s="258"/>
      <c r="P1055" s="258"/>
      <c r="Q1055" s="258"/>
      <c r="R1055" s="258"/>
      <c r="S1055" s="258"/>
      <c r="T1055" s="259"/>
      <c r="AT1055" s="254" t="s">
        <v>178</v>
      </c>
      <c r="AU1055" s="254" t="s">
        <v>81</v>
      </c>
      <c r="AV1055" s="253" t="s">
        <v>81</v>
      </c>
      <c r="AW1055" s="253" t="s">
        <v>35</v>
      </c>
      <c r="AX1055" s="253" t="s">
        <v>71</v>
      </c>
      <c r="AY1055" s="254" t="s">
        <v>169</v>
      </c>
    </row>
    <row r="1056" spans="2:65" s="253" customFormat="1">
      <c r="B1056" s="252"/>
      <c r="D1056" s="246" t="s">
        <v>178</v>
      </c>
      <c r="E1056" s="254" t="s">
        <v>5</v>
      </c>
      <c r="F1056" s="255" t="s">
        <v>1430</v>
      </c>
      <c r="H1056" s="256">
        <v>31.48</v>
      </c>
      <c r="L1056" s="252"/>
      <c r="M1056" s="257"/>
      <c r="N1056" s="258"/>
      <c r="O1056" s="258"/>
      <c r="P1056" s="258"/>
      <c r="Q1056" s="258"/>
      <c r="R1056" s="258"/>
      <c r="S1056" s="258"/>
      <c r="T1056" s="259"/>
      <c r="AT1056" s="254" t="s">
        <v>178</v>
      </c>
      <c r="AU1056" s="254" t="s">
        <v>81</v>
      </c>
      <c r="AV1056" s="253" t="s">
        <v>81</v>
      </c>
      <c r="AW1056" s="253" t="s">
        <v>35</v>
      </c>
      <c r="AX1056" s="253" t="s">
        <v>71</v>
      </c>
      <c r="AY1056" s="254" t="s">
        <v>169</v>
      </c>
    </row>
    <row r="1057" spans="2:65" s="253" customFormat="1">
      <c r="B1057" s="252"/>
      <c r="D1057" s="246" t="s">
        <v>178</v>
      </c>
      <c r="E1057" s="254" t="s">
        <v>5</v>
      </c>
      <c r="F1057" s="255" t="s">
        <v>1431</v>
      </c>
      <c r="H1057" s="256">
        <v>32.119999999999997</v>
      </c>
      <c r="L1057" s="252"/>
      <c r="M1057" s="257"/>
      <c r="N1057" s="258"/>
      <c r="O1057" s="258"/>
      <c r="P1057" s="258"/>
      <c r="Q1057" s="258"/>
      <c r="R1057" s="258"/>
      <c r="S1057" s="258"/>
      <c r="T1057" s="259"/>
      <c r="AT1057" s="254" t="s">
        <v>178</v>
      </c>
      <c r="AU1057" s="254" t="s">
        <v>81</v>
      </c>
      <c r="AV1057" s="253" t="s">
        <v>81</v>
      </c>
      <c r="AW1057" s="253" t="s">
        <v>35</v>
      </c>
      <c r="AX1057" s="253" t="s">
        <v>71</v>
      </c>
      <c r="AY1057" s="254" t="s">
        <v>169</v>
      </c>
    </row>
    <row r="1058" spans="2:65" s="253" customFormat="1">
      <c r="B1058" s="252"/>
      <c r="D1058" s="246" t="s">
        <v>178</v>
      </c>
      <c r="E1058" s="254" t="s">
        <v>5</v>
      </c>
      <c r="F1058" s="255" t="s">
        <v>1432</v>
      </c>
      <c r="H1058" s="256">
        <v>26.367999999999999</v>
      </c>
      <c r="L1058" s="252"/>
      <c r="M1058" s="257"/>
      <c r="N1058" s="258"/>
      <c r="O1058" s="258"/>
      <c r="P1058" s="258"/>
      <c r="Q1058" s="258"/>
      <c r="R1058" s="258"/>
      <c r="S1058" s="258"/>
      <c r="T1058" s="259"/>
      <c r="AT1058" s="254" t="s">
        <v>178</v>
      </c>
      <c r="AU1058" s="254" t="s">
        <v>81</v>
      </c>
      <c r="AV1058" s="253" t="s">
        <v>81</v>
      </c>
      <c r="AW1058" s="253" t="s">
        <v>35</v>
      </c>
      <c r="AX1058" s="253" t="s">
        <v>71</v>
      </c>
      <c r="AY1058" s="254" t="s">
        <v>169</v>
      </c>
    </row>
    <row r="1059" spans="2:65" s="253" customFormat="1">
      <c r="B1059" s="252"/>
      <c r="D1059" s="246" t="s">
        <v>178</v>
      </c>
      <c r="E1059" s="254" t="s">
        <v>5</v>
      </c>
      <c r="F1059" s="255" t="s">
        <v>1433</v>
      </c>
      <c r="H1059" s="256">
        <v>233.982</v>
      </c>
      <c r="L1059" s="252"/>
      <c r="M1059" s="257"/>
      <c r="N1059" s="258"/>
      <c r="O1059" s="258"/>
      <c r="P1059" s="258"/>
      <c r="Q1059" s="258"/>
      <c r="R1059" s="258"/>
      <c r="S1059" s="258"/>
      <c r="T1059" s="259"/>
      <c r="AT1059" s="254" t="s">
        <v>178</v>
      </c>
      <c r="AU1059" s="254" t="s">
        <v>81</v>
      </c>
      <c r="AV1059" s="253" t="s">
        <v>81</v>
      </c>
      <c r="AW1059" s="253" t="s">
        <v>35</v>
      </c>
      <c r="AX1059" s="253" t="s">
        <v>71</v>
      </c>
      <c r="AY1059" s="254" t="s">
        <v>169</v>
      </c>
    </row>
    <row r="1060" spans="2:65" s="253" customFormat="1">
      <c r="B1060" s="252"/>
      <c r="D1060" s="246" t="s">
        <v>178</v>
      </c>
      <c r="E1060" s="254" t="s">
        <v>5</v>
      </c>
      <c r="F1060" s="255" t="s">
        <v>1434</v>
      </c>
      <c r="H1060" s="256">
        <v>16.834</v>
      </c>
      <c r="L1060" s="252"/>
      <c r="M1060" s="257"/>
      <c r="N1060" s="258"/>
      <c r="O1060" s="258"/>
      <c r="P1060" s="258"/>
      <c r="Q1060" s="258"/>
      <c r="R1060" s="258"/>
      <c r="S1060" s="258"/>
      <c r="T1060" s="259"/>
      <c r="AT1060" s="254" t="s">
        <v>178</v>
      </c>
      <c r="AU1060" s="254" t="s">
        <v>81</v>
      </c>
      <c r="AV1060" s="253" t="s">
        <v>81</v>
      </c>
      <c r="AW1060" s="253" t="s">
        <v>35</v>
      </c>
      <c r="AX1060" s="253" t="s">
        <v>71</v>
      </c>
      <c r="AY1060" s="254" t="s">
        <v>169</v>
      </c>
    </row>
    <row r="1061" spans="2:65" s="253" customFormat="1">
      <c r="B1061" s="252"/>
      <c r="D1061" s="246" t="s">
        <v>178</v>
      </c>
      <c r="E1061" s="254" t="s">
        <v>5</v>
      </c>
      <c r="F1061" s="255" t="s">
        <v>1435</v>
      </c>
      <c r="H1061" s="256">
        <v>83.52</v>
      </c>
      <c r="L1061" s="252"/>
      <c r="M1061" s="257"/>
      <c r="N1061" s="258"/>
      <c r="O1061" s="258"/>
      <c r="P1061" s="258"/>
      <c r="Q1061" s="258"/>
      <c r="R1061" s="258"/>
      <c r="S1061" s="258"/>
      <c r="T1061" s="259"/>
      <c r="AT1061" s="254" t="s">
        <v>178</v>
      </c>
      <c r="AU1061" s="254" t="s">
        <v>81</v>
      </c>
      <c r="AV1061" s="253" t="s">
        <v>81</v>
      </c>
      <c r="AW1061" s="253" t="s">
        <v>35</v>
      </c>
      <c r="AX1061" s="253" t="s">
        <v>71</v>
      </c>
      <c r="AY1061" s="254" t="s">
        <v>169</v>
      </c>
    </row>
    <row r="1062" spans="2:65" s="261" customFormat="1">
      <c r="B1062" s="260"/>
      <c r="D1062" s="246" t="s">
        <v>178</v>
      </c>
      <c r="E1062" s="262" t="s">
        <v>5</v>
      </c>
      <c r="F1062" s="263" t="s">
        <v>181</v>
      </c>
      <c r="H1062" s="264">
        <v>822.83199999999999</v>
      </c>
      <c r="L1062" s="260"/>
      <c r="M1062" s="265"/>
      <c r="N1062" s="266"/>
      <c r="O1062" s="266"/>
      <c r="P1062" s="266"/>
      <c r="Q1062" s="266"/>
      <c r="R1062" s="266"/>
      <c r="S1062" s="266"/>
      <c r="T1062" s="267"/>
      <c r="AT1062" s="262" t="s">
        <v>178</v>
      </c>
      <c r="AU1062" s="262" t="s">
        <v>81</v>
      </c>
      <c r="AV1062" s="261" t="s">
        <v>176</v>
      </c>
      <c r="AW1062" s="261" t="s">
        <v>35</v>
      </c>
      <c r="AX1062" s="261" t="s">
        <v>79</v>
      </c>
      <c r="AY1062" s="262" t="s">
        <v>169</v>
      </c>
    </row>
    <row r="1063" spans="2:65" s="145" customFormat="1" ht="25.5" customHeight="1">
      <c r="B1063" s="146"/>
      <c r="C1063" s="233" t="s">
        <v>1436</v>
      </c>
      <c r="D1063" s="233" t="s">
        <v>171</v>
      </c>
      <c r="E1063" s="234" t="s">
        <v>1437</v>
      </c>
      <c r="F1063" s="235" t="s">
        <v>1438</v>
      </c>
      <c r="G1063" s="236" t="s">
        <v>188</v>
      </c>
      <c r="H1063" s="237">
        <v>35</v>
      </c>
      <c r="I1063" s="87"/>
      <c r="J1063" s="238">
        <f>ROUND(I1063*H1063,2)</f>
        <v>0</v>
      </c>
      <c r="K1063" s="235" t="s">
        <v>175</v>
      </c>
      <c r="L1063" s="146"/>
      <c r="M1063" s="239" t="s">
        <v>5</v>
      </c>
      <c r="N1063" s="240" t="s">
        <v>42</v>
      </c>
      <c r="O1063" s="147"/>
      <c r="P1063" s="241">
        <f>O1063*H1063</f>
        <v>0</v>
      </c>
      <c r="Q1063" s="241">
        <v>0</v>
      </c>
      <c r="R1063" s="241">
        <f>Q1063*H1063</f>
        <v>0</v>
      </c>
      <c r="S1063" s="241">
        <v>3.175E-2</v>
      </c>
      <c r="T1063" s="242">
        <f>S1063*H1063</f>
        <v>1.1112500000000001</v>
      </c>
      <c r="AR1063" s="133" t="s">
        <v>266</v>
      </c>
      <c r="AT1063" s="133" t="s">
        <v>171</v>
      </c>
      <c r="AU1063" s="133" t="s">
        <v>81</v>
      </c>
      <c r="AY1063" s="133" t="s">
        <v>169</v>
      </c>
      <c r="BE1063" s="243">
        <f>IF(N1063="základní",J1063,0)</f>
        <v>0</v>
      </c>
      <c r="BF1063" s="243">
        <f>IF(N1063="snížená",J1063,0)</f>
        <v>0</v>
      </c>
      <c r="BG1063" s="243">
        <f>IF(N1063="zákl. přenesená",J1063,0)</f>
        <v>0</v>
      </c>
      <c r="BH1063" s="243">
        <f>IF(N1063="sníž. přenesená",J1063,0)</f>
        <v>0</v>
      </c>
      <c r="BI1063" s="243">
        <f>IF(N1063="nulová",J1063,0)</f>
        <v>0</v>
      </c>
      <c r="BJ1063" s="133" t="s">
        <v>79</v>
      </c>
      <c r="BK1063" s="243">
        <f>ROUND(I1063*H1063,2)</f>
        <v>0</v>
      </c>
      <c r="BL1063" s="133" t="s">
        <v>266</v>
      </c>
      <c r="BM1063" s="133" t="s">
        <v>1439</v>
      </c>
    </row>
    <row r="1064" spans="2:65" s="245" customFormat="1">
      <c r="B1064" s="244"/>
      <c r="D1064" s="246" t="s">
        <v>178</v>
      </c>
      <c r="E1064" s="247" t="s">
        <v>5</v>
      </c>
      <c r="F1064" s="248" t="s">
        <v>1440</v>
      </c>
      <c r="H1064" s="247" t="s">
        <v>5</v>
      </c>
      <c r="L1064" s="244"/>
      <c r="M1064" s="249"/>
      <c r="N1064" s="250"/>
      <c r="O1064" s="250"/>
      <c r="P1064" s="250"/>
      <c r="Q1064" s="250"/>
      <c r="R1064" s="250"/>
      <c r="S1064" s="250"/>
      <c r="T1064" s="251"/>
      <c r="AT1064" s="247" t="s">
        <v>178</v>
      </c>
      <c r="AU1064" s="247" t="s">
        <v>81</v>
      </c>
      <c r="AV1064" s="245" t="s">
        <v>79</v>
      </c>
      <c r="AW1064" s="245" t="s">
        <v>35</v>
      </c>
      <c r="AX1064" s="245" t="s">
        <v>71</v>
      </c>
      <c r="AY1064" s="247" t="s">
        <v>169</v>
      </c>
    </row>
    <row r="1065" spans="2:65" s="253" customFormat="1">
      <c r="B1065" s="252"/>
      <c r="D1065" s="246" t="s">
        <v>178</v>
      </c>
      <c r="E1065" s="254" t="s">
        <v>5</v>
      </c>
      <c r="F1065" s="255" t="s">
        <v>1348</v>
      </c>
      <c r="H1065" s="256">
        <v>35</v>
      </c>
      <c r="L1065" s="252"/>
      <c r="M1065" s="257"/>
      <c r="N1065" s="258"/>
      <c r="O1065" s="258"/>
      <c r="P1065" s="258"/>
      <c r="Q1065" s="258"/>
      <c r="R1065" s="258"/>
      <c r="S1065" s="258"/>
      <c r="T1065" s="259"/>
      <c r="AT1065" s="254" t="s">
        <v>178</v>
      </c>
      <c r="AU1065" s="254" t="s">
        <v>81</v>
      </c>
      <c r="AV1065" s="253" t="s">
        <v>81</v>
      </c>
      <c r="AW1065" s="253" t="s">
        <v>35</v>
      </c>
      <c r="AX1065" s="253" t="s">
        <v>71</v>
      </c>
      <c r="AY1065" s="254" t="s">
        <v>169</v>
      </c>
    </row>
    <row r="1066" spans="2:65" s="261" customFormat="1">
      <c r="B1066" s="260"/>
      <c r="D1066" s="246" t="s">
        <v>178</v>
      </c>
      <c r="E1066" s="262" t="s">
        <v>5</v>
      </c>
      <c r="F1066" s="263" t="s">
        <v>181</v>
      </c>
      <c r="H1066" s="264">
        <v>35</v>
      </c>
      <c r="L1066" s="260"/>
      <c r="M1066" s="265"/>
      <c r="N1066" s="266"/>
      <c r="O1066" s="266"/>
      <c r="P1066" s="266"/>
      <c r="Q1066" s="266"/>
      <c r="R1066" s="266"/>
      <c r="S1066" s="266"/>
      <c r="T1066" s="267"/>
      <c r="AT1066" s="262" t="s">
        <v>178</v>
      </c>
      <c r="AU1066" s="262" t="s">
        <v>81</v>
      </c>
      <c r="AV1066" s="261" t="s">
        <v>176</v>
      </c>
      <c r="AW1066" s="261" t="s">
        <v>35</v>
      </c>
      <c r="AX1066" s="261" t="s">
        <v>79</v>
      </c>
      <c r="AY1066" s="262" t="s">
        <v>169</v>
      </c>
    </row>
    <row r="1067" spans="2:65" s="145" customFormat="1" ht="25.5" customHeight="1">
      <c r="B1067" s="146"/>
      <c r="C1067" s="233" t="s">
        <v>1441</v>
      </c>
      <c r="D1067" s="233" t="s">
        <v>171</v>
      </c>
      <c r="E1067" s="234" t="s">
        <v>1442</v>
      </c>
      <c r="F1067" s="235" t="s">
        <v>1443</v>
      </c>
      <c r="G1067" s="236" t="s">
        <v>188</v>
      </c>
      <c r="H1067" s="237">
        <v>45.576000000000001</v>
      </c>
      <c r="I1067" s="87"/>
      <c r="J1067" s="238">
        <f>ROUND(I1067*H1067,2)</f>
        <v>0</v>
      </c>
      <c r="K1067" s="235" t="s">
        <v>5</v>
      </c>
      <c r="L1067" s="146"/>
      <c r="M1067" s="239" t="s">
        <v>5</v>
      </c>
      <c r="N1067" s="240" t="s">
        <v>42</v>
      </c>
      <c r="O1067" s="147"/>
      <c r="P1067" s="241">
        <f>O1067*H1067</f>
        <v>0</v>
      </c>
      <c r="Q1067" s="241">
        <v>2.767E-2</v>
      </c>
      <c r="R1067" s="241">
        <f>Q1067*H1067</f>
        <v>1.26108792</v>
      </c>
      <c r="S1067" s="241">
        <v>0</v>
      </c>
      <c r="T1067" s="242">
        <f>S1067*H1067</f>
        <v>0</v>
      </c>
      <c r="AR1067" s="133" t="s">
        <v>266</v>
      </c>
      <c r="AT1067" s="133" t="s">
        <v>171</v>
      </c>
      <c r="AU1067" s="133" t="s">
        <v>81</v>
      </c>
      <c r="AY1067" s="133" t="s">
        <v>169</v>
      </c>
      <c r="BE1067" s="243">
        <f>IF(N1067="základní",J1067,0)</f>
        <v>0</v>
      </c>
      <c r="BF1067" s="243">
        <f>IF(N1067="snížená",J1067,0)</f>
        <v>0</v>
      </c>
      <c r="BG1067" s="243">
        <f>IF(N1067="zákl. přenesená",J1067,0)</f>
        <v>0</v>
      </c>
      <c r="BH1067" s="243">
        <f>IF(N1067="sníž. přenesená",J1067,0)</f>
        <v>0</v>
      </c>
      <c r="BI1067" s="243">
        <f>IF(N1067="nulová",J1067,0)</f>
        <v>0</v>
      </c>
      <c r="BJ1067" s="133" t="s">
        <v>79</v>
      </c>
      <c r="BK1067" s="243">
        <f>ROUND(I1067*H1067,2)</f>
        <v>0</v>
      </c>
      <c r="BL1067" s="133" t="s">
        <v>266</v>
      </c>
      <c r="BM1067" s="133" t="s">
        <v>1444</v>
      </c>
    </row>
    <row r="1068" spans="2:65" s="145" customFormat="1" ht="162">
      <c r="B1068" s="146"/>
      <c r="D1068" s="246" t="s">
        <v>207</v>
      </c>
      <c r="F1068" s="268" t="s">
        <v>1445</v>
      </c>
      <c r="L1068" s="146"/>
      <c r="M1068" s="269"/>
      <c r="N1068" s="147"/>
      <c r="O1068" s="147"/>
      <c r="P1068" s="147"/>
      <c r="Q1068" s="147"/>
      <c r="R1068" s="147"/>
      <c r="S1068" s="147"/>
      <c r="T1068" s="270"/>
      <c r="AT1068" s="133" t="s">
        <v>207</v>
      </c>
      <c r="AU1068" s="133" t="s">
        <v>81</v>
      </c>
    </row>
    <row r="1069" spans="2:65" s="245" customFormat="1">
      <c r="B1069" s="244"/>
      <c r="D1069" s="246" t="s">
        <v>178</v>
      </c>
      <c r="E1069" s="247" t="s">
        <v>5</v>
      </c>
      <c r="F1069" s="248" t="s">
        <v>1446</v>
      </c>
      <c r="H1069" s="247" t="s">
        <v>5</v>
      </c>
      <c r="L1069" s="244"/>
      <c r="M1069" s="249"/>
      <c r="N1069" s="250"/>
      <c r="O1069" s="250"/>
      <c r="P1069" s="250"/>
      <c r="Q1069" s="250"/>
      <c r="R1069" s="250"/>
      <c r="S1069" s="250"/>
      <c r="T1069" s="251"/>
      <c r="AT1069" s="247" t="s">
        <v>178</v>
      </c>
      <c r="AU1069" s="247" t="s">
        <v>81</v>
      </c>
      <c r="AV1069" s="245" t="s">
        <v>79</v>
      </c>
      <c r="AW1069" s="245" t="s">
        <v>35</v>
      </c>
      <c r="AX1069" s="245" t="s">
        <v>71</v>
      </c>
      <c r="AY1069" s="247" t="s">
        <v>169</v>
      </c>
    </row>
    <row r="1070" spans="2:65" s="253" customFormat="1">
      <c r="B1070" s="252"/>
      <c r="D1070" s="246" t="s">
        <v>178</v>
      </c>
      <c r="E1070" s="254" t="s">
        <v>5</v>
      </c>
      <c r="F1070" s="255" t="s">
        <v>1447</v>
      </c>
      <c r="H1070" s="256">
        <v>2.6280000000000001</v>
      </c>
      <c r="L1070" s="252"/>
      <c r="M1070" s="257"/>
      <c r="N1070" s="258"/>
      <c r="O1070" s="258"/>
      <c r="P1070" s="258"/>
      <c r="Q1070" s="258"/>
      <c r="R1070" s="258"/>
      <c r="S1070" s="258"/>
      <c r="T1070" s="259"/>
      <c r="AT1070" s="254" t="s">
        <v>178</v>
      </c>
      <c r="AU1070" s="254" t="s">
        <v>81</v>
      </c>
      <c r="AV1070" s="253" t="s">
        <v>81</v>
      </c>
      <c r="AW1070" s="253" t="s">
        <v>35</v>
      </c>
      <c r="AX1070" s="253" t="s">
        <v>71</v>
      </c>
      <c r="AY1070" s="254" t="s">
        <v>169</v>
      </c>
    </row>
    <row r="1071" spans="2:65" s="253" customFormat="1">
      <c r="B1071" s="252"/>
      <c r="D1071" s="246" t="s">
        <v>178</v>
      </c>
      <c r="E1071" s="254" t="s">
        <v>5</v>
      </c>
      <c r="F1071" s="255" t="s">
        <v>1448</v>
      </c>
      <c r="H1071" s="256">
        <v>5.04</v>
      </c>
      <c r="L1071" s="252"/>
      <c r="M1071" s="257"/>
      <c r="N1071" s="258"/>
      <c r="O1071" s="258"/>
      <c r="P1071" s="258"/>
      <c r="Q1071" s="258"/>
      <c r="R1071" s="258"/>
      <c r="S1071" s="258"/>
      <c r="T1071" s="259"/>
      <c r="AT1071" s="254" t="s">
        <v>178</v>
      </c>
      <c r="AU1071" s="254" t="s">
        <v>81</v>
      </c>
      <c r="AV1071" s="253" t="s">
        <v>81</v>
      </c>
      <c r="AW1071" s="253" t="s">
        <v>35</v>
      </c>
      <c r="AX1071" s="253" t="s">
        <v>71</v>
      </c>
      <c r="AY1071" s="254" t="s">
        <v>169</v>
      </c>
    </row>
    <row r="1072" spans="2:65" s="253" customFormat="1">
      <c r="B1072" s="252"/>
      <c r="D1072" s="246" t="s">
        <v>178</v>
      </c>
      <c r="E1072" s="254" t="s">
        <v>5</v>
      </c>
      <c r="F1072" s="255" t="s">
        <v>1449</v>
      </c>
      <c r="H1072" s="256">
        <v>5.976</v>
      </c>
      <c r="L1072" s="252"/>
      <c r="M1072" s="257"/>
      <c r="N1072" s="258"/>
      <c r="O1072" s="258"/>
      <c r="P1072" s="258"/>
      <c r="Q1072" s="258"/>
      <c r="R1072" s="258"/>
      <c r="S1072" s="258"/>
      <c r="T1072" s="259"/>
      <c r="AT1072" s="254" t="s">
        <v>178</v>
      </c>
      <c r="AU1072" s="254" t="s">
        <v>81</v>
      </c>
      <c r="AV1072" s="253" t="s">
        <v>81</v>
      </c>
      <c r="AW1072" s="253" t="s">
        <v>35</v>
      </c>
      <c r="AX1072" s="253" t="s">
        <v>71</v>
      </c>
      <c r="AY1072" s="254" t="s">
        <v>169</v>
      </c>
    </row>
    <row r="1073" spans="2:65" s="253" customFormat="1">
      <c r="B1073" s="252"/>
      <c r="D1073" s="246" t="s">
        <v>178</v>
      </c>
      <c r="E1073" s="254" t="s">
        <v>5</v>
      </c>
      <c r="F1073" s="255" t="s">
        <v>1355</v>
      </c>
      <c r="H1073" s="256">
        <v>14.436</v>
      </c>
      <c r="L1073" s="252"/>
      <c r="M1073" s="257"/>
      <c r="N1073" s="258"/>
      <c r="O1073" s="258"/>
      <c r="P1073" s="258"/>
      <c r="Q1073" s="258"/>
      <c r="R1073" s="258"/>
      <c r="S1073" s="258"/>
      <c r="T1073" s="259"/>
      <c r="AT1073" s="254" t="s">
        <v>178</v>
      </c>
      <c r="AU1073" s="254" t="s">
        <v>81</v>
      </c>
      <c r="AV1073" s="253" t="s">
        <v>81</v>
      </c>
      <c r="AW1073" s="253" t="s">
        <v>35</v>
      </c>
      <c r="AX1073" s="253" t="s">
        <v>71</v>
      </c>
      <c r="AY1073" s="254" t="s">
        <v>169</v>
      </c>
    </row>
    <row r="1074" spans="2:65" s="253" customFormat="1">
      <c r="B1074" s="252"/>
      <c r="D1074" s="246" t="s">
        <v>178</v>
      </c>
      <c r="E1074" s="254" t="s">
        <v>5</v>
      </c>
      <c r="F1074" s="255" t="s">
        <v>1450</v>
      </c>
      <c r="H1074" s="256">
        <v>2.7360000000000002</v>
      </c>
      <c r="L1074" s="252"/>
      <c r="M1074" s="257"/>
      <c r="N1074" s="258"/>
      <c r="O1074" s="258"/>
      <c r="P1074" s="258"/>
      <c r="Q1074" s="258"/>
      <c r="R1074" s="258"/>
      <c r="S1074" s="258"/>
      <c r="T1074" s="259"/>
      <c r="AT1074" s="254" t="s">
        <v>178</v>
      </c>
      <c r="AU1074" s="254" t="s">
        <v>81</v>
      </c>
      <c r="AV1074" s="253" t="s">
        <v>81</v>
      </c>
      <c r="AW1074" s="253" t="s">
        <v>35</v>
      </c>
      <c r="AX1074" s="253" t="s">
        <v>71</v>
      </c>
      <c r="AY1074" s="254" t="s">
        <v>169</v>
      </c>
    </row>
    <row r="1075" spans="2:65" s="253" customFormat="1">
      <c r="B1075" s="252"/>
      <c r="D1075" s="246" t="s">
        <v>178</v>
      </c>
      <c r="E1075" s="254" t="s">
        <v>5</v>
      </c>
      <c r="F1075" s="255" t="s">
        <v>1369</v>
      </c>
      <c r="H1075" s="256">
        <v>1.44</v>
      </c>
      <c r="L1075" s="252"/>
      <c r="M1075" s="257"/>
      <c r="N1075" s="258"/>
      <c r="O1075" s="258"/>
      <c r="P1075" s="258"/>
      <c r="Q1075" s="258"/>
      <c r="R1075" s="258"/>
      <c r="S1075" s="258"/>
      <c r="T1075" s="259"/>
      <c r="AT1075" s="254" t="s">
        <v>178</v>
      </c>
      <c r="AU1075" s="254" t="s">
        <v>81</v>
      </c>
      <c r="AV1075" s="253" t="s">
        <v>81</v>
      </c>
      <c r="AW1075" s="253" t="s">
        <v>35</v>
      </c>
      <c r="AX1075" s="253" t="s">
        <v>71</v>
      </c>
      <c r="AY1075" s="254" t="s">
        <v>169</v>
      </c>
    </row>
    <row r="1076" spans="2:65" s="253" customFormat="1">
      <c r="B1076" s="252"/>
      <c r="D1076" s="246" t="s">
        <v>178</v>
      </c>
      <c r="E1076" s="254" t="s">
        <v>5</v>
      </c>
      <c r="F1076" s="255" t="s">
        <v>1451</v>
      </c>
      <c r="H1076" s="256">
        <v>2.88</v>
      </c>
      <c r="L1076" s="252"/>
      <c r="M1076" s="257"/>
      <c r="N1076" s="258"/>
      <c r="O1076" s="258"/>
      <c r="P1076" s="258"/>
      <c r="Q1076" s="258"/>
      <c r="R1076" s="258"/>
      <c r="S1076" s="258"/>
      <c r="T1076" s="259"/>
      <c r="AT1076" s="254" t="s">
        <v>178</v>
      </c>
      <c r="AU1076" s="254" t="s">
        <v>81</v>
      </c>
      <c r="AV1076" s="253" t="s">
        <v>81</v>
      </c>
      <c r="AW1076" s="253" t="s">
        <v>35</v>
      </c>
      <c r="AX1076" s="253" t="s">
        <v>71</v>
      </c>
      <c r="AY1076" s="254" t="s">
        <v>169</v>
      </c>
    </row>
    <row r="1077" spans="2:65" s="253" customFormat="1">
      <c r="B1077" s="252"/>
      <c r="D1077" s="246" t="s">
        <v>178</v>
      </c>
      <c r="E1077" s="254" t="s">
        <v>5</v>
      </c>
      <c r="F1077" s="255" t="s">
        <v>1417</v>
      </c>
      <c r="H1077" s="256">
        <v>10.44</v>
      </c>
      <c r="L1077" s="252"/>
      <c r="M1077" s="257"/>
      <c r="N1077" s="258"/>
      <c r="O1077" s="258"/>
      <c r="P1077" s="258"/>
      <c r="Q1077" s="258"/>
      <c r="R1077" s="258"/>
      <c r="S1077" s="258"/>
      <c r="T1077" s="259"/>
      <c r="AT1077" s="254" t="s">
        <v>178</v>
      </c>
      <c r="AU1077" s="254" t="s">
        <v>81</v>
      </c>
      <c r="AV1077" s="253" t="s">
        <v>81</v>
      </c>
      <c r="AW1077" s="253" t="s">
        <v>35</v>
      </c>
      <c r="AX1077" s="253" t="s">
        <v>71</v>
      </c>
      <c r="AY1077" s="254" t="s">
        <v>169</v>
      </c>
    </row>
    <row r="1078" spans="2:65" s="261" customFormat="1">
      <c r="B1078" s="260"/>
      <c r="D1078" s="246" t="s">
        <v>178</v>
      </c>
      <c r="E1078" s="262" t="s">
        <v>5</v>
      </c>
      <c r="F1078" s="263" t="s">
        <v>181</v>
      </c>
      <c r="H1078" s="264">
        <v>45.576000000000001</v>
      </c>
      <c r="L1078" s="260"/>
      <c r="M1078" s="265"/>
      <c r="N1078" s="266"/>
      <c r="O1078" s="266"/>
      <c r="P1078" s="266"/>
      <c r="Q1078" s="266"/>
      <c r="R1078" s="266"/>
      <c r="S1078" s="266"/>
      <c r="T1078" s="267"/>
      <c r="AT1078" s="262" t="s">
        <v>178</v>
      </c>
      <c r="AU1078" s="262" t="s">
        <v>81</v>
      </c>
      <c r="AV1078" s="261" t="s">
        <v>176</v>
      </c>
      <c r="AW1078" s="261" t="s">
        <v>35</v>
      </c>
      <c r="AX1078" s="261" t="s">
        <v>79</v>
      </c>
      <c r="AY1078" s="262" t="s">
        <v>169</v>
      </c>
    </row>
    <row r="1079" spans="2:65" s="145" customFormat="1" ht="25.5" customHeight="1">
      <c r="B1079" s="146"/>
      <c r="C1079" s="233" t="s">
        <v>1452</v>
      </c>
      <c r="D1079" s="233" t="s">
        <v>171</v>
      </c>
      <c r="E1079" s="234" t="s">
        <v>1453</v>
      </c>
      <c r="F1079" s="235" t="s">
        <v>1454</v>
      </c>
      <c r="G1079" s="236" t="s">
        <v>188</v>
      </c>
      <c r="H1079" s="237">
        <v>45.576000000000001</v>
      </c>
      <c r="I1079" s="87"/>
      <c r="J1079" s="238">
        <f>ROUND(I1079*H1079,2)</f>
        <v>0</v>
      </c>
      <c r="K1079" s="235" t="s">
        <v>175</v>
      </c>
      <c r="L1079" s="146"/>
      <c r="M1079" s="239" t="s">
        <v>5</v>
      </c>
      <c r="N1079" s="240" t="s">
        <v>42</v>
      </c>
      <c r="O1079" s="147"/>
      <c r="P1079" s="241">
        <f>O1079*H1079</f>
        <v>0</v>
      </c>
      <c r="Q1079" s="241">
        <v>1E-4</v>
      </c>
      <c r="R1079" s="241">
        <f>Q1079*H1079</f>
        <v>4.5576000000000002E-3</v>
      </c>
      <c r="S1079" s="241">
        <v>0</v>
      </c>
      <c r="T1079" s="242">
        <f>S1079*H1079</f>
        <v>0</v>
      </c>
      <c r="AR1079" s="133" t="s">
        <v>266</v>
      </c>
      <c r="AT1079" s="133" t="s">
        <v>171</v>
      </c>
      <c r="AU1079" s="133" t="s">
        <v>81</v>
      </c>
      <c r="AY1079" s="133" t="s">
        <v>169</v>
      </c>
      <c r="BE1079" s="243">
        <f>IF(N1079="základní",J1079,0)</f>
        <v>0</v>
      </c>
      <c r="BF1079" s="243">
        <f>IF(N1079="snížená",J1079,0)</f>
        <v>0</v>
      </c>
      <c r="BG1079" s="243">
        <f>IF(N1079="zákl. přenesená",J1079,0)</f>
        <v>0</v>
      </c>
      <c r="BH1079" s="243">
        <f>IF(N1079="sníž. přenesená",J1079,0)</f>
        <v>0</v>
      </c>
      <c r="BI1079" s="243">
        <f>IF(N1079="nulová",J1079,0)</f>
        <v>0</v>
      </c>
      <c r="BJ1079" s="133" t="s">
        <v>79</v>
      </c>
      <c r="BK1079" s="243">
        <f>ROUND(I1079*H1079,2)</f>
        <v>0</v>
      </c>
      <c r="BL1079" s="133" t="s">
        <v>266</v>
      </c>
      <c r="BM1079" s="133" t="s">
        <v>1455</v>
      </c>
    </row>
    <row r="1080" spans="2:65" s="145" customFormat="1" ht="162">
      <c r="B1080" s="146"/>
      <c r="D1080" s="246" t="s">
        <v>207</v>
      </c>
      <c r="F1080" s="268" t="s">
        <v>1445</v>
      </c>
      <c r="L1080" s="146"/>
      <c r="M1080" s="269"/>
      <c r="N1080" s="147"/>
      <c r="O1080" s="147"/>
      <c r="P1080" s="147"/>
      <c r="Q1080" s="147"/>
      <c r="R1080" s="147"/>
      <c r="S1080" s="147"/>
      <c r="T1080" s="270"/>
      <c r="AT1080" s="133" t="s">
        <v>207</v>
      </c>
      <c r="AU1080" s="133" t="s">
        <v>81</v>
      </c>
    </row>
    <row r="1081" spans="2:65" s="145" customFormat="1" ht="38.25" customHeight="1">
      <c r="B1081" s="146"/>
      <c r="C1081" s="233" t="s">
        <v>1456</v>
      </c>
      <c r="D1081" s="233" t="s">
        <v>171</v>
      </c>
      <c r="E1081" s="234" t="s">
        <v>1457</v>
      </c>
      <c r="F1081" s="235" t="s">
        <v>1458</v>
      </c>
      <c r="G1081" s="236" t="s">
        <v>188</v>
      </c>
      <c r="H1081" s="237">
        <v>15.18</v>
      </c>
      <c r="I1081" s="87"/>
      <c r="J1081" s="238">
        <f>ROUND(I1081*H1081,2)</f>
        <v>0</v>
      </c>
      <c r="K1081" s="235" t="s">
        <v>175</v>
      </c>
      <c r="L1081" s="146"/>
      <c r="M1081" s="239" t="s">
        <v>5</v>
      </c>
      <c r="N1081" s="240" t="s">
        <v>42</v>
      </c>
      <c r="O1081" s="147"/>
      <c r="P1081" s="241">
        <f>O1081*H1081</f>
        <v>0</v>
      </c>
      <c r="Q1081" s="241">
        <v>2.2630000000000001E-2</v>
      </c>
      <c r="R1081" s="241">
        <f>Q1081*H1081</f>
        <v>0.34352339999999998</v>
      </c>
      <c r="S1081" s="241">
        <v>0</v>
      </c>
      <c r="T1081" s="242">
        <f>S1081*H1081</f>
        <v>0</v>
      </c>
      <c r="AR1081" s="133" t="s">
        <v>266</v>
      </c>
      <c r="AT1081" s="133" t="s">
        <v>171</v>
      </c>
      <c r="AU1081" s="133" t="s">
        <v>81</v>
      </c>
      <c r="AY1081" s="133" t="s">
        <v>169</v>
      </c>
      <c r="BE1081" s="243">
        <f>IF(N1081="základní",J1081,0)</f>
        <v>0</v>
      </c>
      <c r="BF1081" s="243">
        <f>IF(N1081="snížená",J1081,0)</f>
        <v>0</v>
      </c>
      <c r="BG1081" s="243">
        <f>IF(N1081="zákl. přenesená",J1081,0)</f>
        <v>0</v>
      </c>
      <c r="BH1081" s="243">
        <f>IF(N1081="sníž. přenesená",J1081,0)</f>
        <v>0</v>
      </c>
      <c r="BI1081" s="243">
        <f>IF(N1081="nulová",J1081,0)</f>
        <v>0</v>
      </c>
      <c r="BJ1081" s="133" t="s">
        <v>79</v>
      </c>
      <c r="BK1081" s="243">
        <f>ROUND(I1081*H1081,2)</f>
        <v>0</v>
      </c>
      <c r="BL1081" s="133" t="s">
        <v>266</v>
      </c>
      <c r="BM1081" s="133" t="s">
        <v>1459</v>
      </c>
    </row>
    <row r="1082" spans="2:65" s="145" customFormat="1" ht="135">
      <c r="B1082" s="146"/>
      <c r="D1082" s="246" t="s">
        <v>207</v>
      </c>
      <c r="F1082" s="268" t="s">
        <v>1460</v>
      </c>
      <c r="L1082" s="146"/>
      <c r="M1082" s="269"/>
      <c r="N1082" s="147"/>
      <c r="O1082" s="147"/>
      <c r="P1082" s="147"/>
      <c r="Q1082" s="147"/>
      <c r="R1082" s="147"/>
      <c r="S1082" s="147"/>
      <c r="T1082" s="270"/>
      <c r="AT1082" s="133" t="s">
        <v>207</v>
      </c>
      <c r="AU1082" s="133" t="s">
        <v>81</v>
      </c>
    </row>
    <row r="1083" spans="2:65" s="253" customFormat="1">
      <c r="B1083" s="252"/>
      <c r="D1083" s="246" t="s">
        <v>178</v>
      </c>
      <c r="E1083" s="254" t="s">
        <v>5</v>
      </c>
      <c r="F1083" s="255" t="s">
        <v>1461</v>
      </c>
      <c r="H1083" s="256">
        <v>15.18</v>
      </c>
      <c r="L1083" s="252"/>
      <c r="M1083" s="257"/>
      <c r="N1083" s="258"/>
      <c r="O1083" s="258"/>
      <c r="P1083" s="258"/>
      <c r="Q1083" s="258"/>
      <c r="R1083" s="258"/>
      <c r="S1083" s="258"/>
      <c r="T1083" s="259"/>
      <c r="AT1083" s="254" t="s">
        <v>178</v>
      </c>
      <c r="AU1083" s="254" t="s">
        <v>81</v>
      </c>
      <c r="AV1083" s="253" t="s">
        <v>81</v>
      </c>
      <c r="AW1083" s="253" t="s">
        <v>35</v>
      </c>
      <c r="AX1083" s="253" t="s">
        <v>71</v>
      </c>
      <c r="AY1083" s="254" t="s">
        <v>169</v>
      </c>
    </row>
    <row r="1084" spans="2:65" s="261" customFormat="1">
      <c r="B1084" s="260"/>
      <c r="D1084" s="246" t="s">
        <v>178</v>
      </c>
      <c r="E1084" s="262" t="s">
        <v>5</v>
      </c>
      <c r="F1084" s="263" t="s">
        <v>181</v>
      </c>
      <c r="H1084" s="264">
        <v>15.18</v>
      </c>
      <c r="L1084" s="260"/>
      <c r="M1084" s="265"/>
      <c r="N1084" s="266"/>
      <c r="O1084" s="266"/>
      <c r="P1084" s="266"/>
      <c r="Q1084" s="266"/>
      <c r="R1084" s="266"/>
      <c r="S1084" s="266"/>
      <c r="T1084" s="267"/>
      <c r="AT1084" s="262" t="s">
        <v>178</v>
      </c>
      <c r="AU1084" s="262" t="s">
        <v>81</v>
      </c>
      <c r="AV1084" s="261" t="s">
        <v>176</v>
      </c>
      <c r="AW1084" s="261" t="s">
        <v>35</v>
      </c>
      <c r="AX1084" s="261" t="s">
        <v>79</v>
      </c>
      <c r="AY1084" s="262" t="s">
        <v>169</v>
      </c>
    </row>
    <row r="1085" spans="2:65" s="145" customFormat="1" ht="25.5" customHeight="1">
      <c r="B1085" s="146"/>
      <c r="C1085" s="233" t="s">
        <v>1462</v>
      </c>
      <c r="D1085" s="233" t="s">
        <v>171</v>
      </c>
      <c r="E1085" s="234" t="s">
        <v>1463</v>
      </c>
      <c r="F1085" s="235" t="s">
        <v>1464</v>
      </c>
      <c r="G1085" s="236" t="s">
        <v>188</v>
      </c>
      <c r="H1085" s="237">
        <v>15.18</v>
      </c>
      <c r="I1085" s="87"/>
      <c r="J1085" s="238">
        <f>ROUND(I1085*H1085,2)</f>
        <v>0</v>
      </c>
      <c r="K1085" s="235" t="s">
        <v>175</v>
      </c>
      <c r="L1085" s="146"/>
      <c r="M1085" s="239" t="s">
        <v>5</v>
      </c>
      <c r="N1085" s="240" t="s">
        <v>42</v>
      </c>
      <c r="O1085" s="147"/>
      <c r="P1085" s="241">
        <f>O1085*H1085</f>
        <v>0</v>
      </c>
      <c r="Q1085" s="241">
        <v>0</v>
      </c>
      <c r="R1085" s="241">
        <f>Q1085*H1085</f>
        <v>0</v>
      </c>
      <c r="S1085" s="241">
        <v>0</v>
      </c>
      <c r="T1085" s="242">
        <f>S1085*H1085</f>
        <v>0</v>
      </c>
      <c r="AR1085" s="133" t="s">
        <v>266</v>
      </c>
      <c r="AT1085" s="133" t="s">
        <v>171</v>
      </c>
      <c r="AU1085" s="133" t="s">
        <v>81</v>
      </c>
      <c r="AY1085" s="133" t="s">
        <v>169</v>
      </c>
      <c r="BE1085" s="243">
        <f>IF(N1085="základní",J1085,0)</f>
        <v>0</v>
      </c>
      <c r="BF1085" s="243">
        <f>IF(N1085="snížená",J1085,0)</f>
        <v>0</v>
      </c>
      <c r="BG1085" s="243">
        <f>IF(N1085="zákl. přenesená",J1085,0)</f>
        <v>0</v>
      </c>
      <c r="BH1085" s="243">
        <f>IF(N1085="sníž. přenesená",J1085,0)</f>
        <v>0</v>
      </c>
      <c r="BI1085" s="243">
        <f>IF(N1085="nulová",J1085,0)</f>
        <v>0</v>
      </c>
      <c r="BJ1085" s="133" t="s">
        <v>79</v>
      </c>
      <c r="BK1085" s="243">
        <f>ROUND(I1085*H1085,2)</f>
        <v>0</v>
      </c>
      <c r="BL1085" s="133" t="s">
        <v>266</v>
      </c>
      <c r="BM1085" s="133" t="s">
        <v>1465</v>
      </c>
    </row>
    <row r="1086" spans="2:65" s="145" customFormat="1" ht="135">
      <c r="B1086" s="146"/>
      <c r="D1086" s="246" t="s">
        <v>207</v>
      </c>
      <c r="F1086" s="268" t="s">
        <v>1460</v>
      </c>
      <c r="L1086" s="146"/>
      <c r="M1086" s="269"/>
      <c r="N1086" s="147"/>
      <c r="O1086" s="147"/>
      <c r="P1086" s="147"/>
      <c r="Q1086" s="147"/>
      <c r="R1086" s="147"/>
      <c r="S1086" s="147"/>
      <c r="T1086" s="270"/>
      <c r="AT1086" s="133" t="s">
        <v>207</v>
      </c>
      <c r="AU1086" s="133" t="s">
        <v>81</v>
      </c>
    </row>
    <row r="1087" spans="2:65" s="145" customFormat="1" ht="25.5" customHeight="1">
      <c r="B1087" s="146"/>
      <c r="C1087" s="233" t="s">
        <v>1466</v>
      </c>
      <c r="D1087" s="233" t="s">
        <v>171</v>
      </c>
      <c r="E1087" s="234" t="s">
        <v>1467</v>
      </c>
      <c r="F1087" s="235" t="s">
        <v>1468</v>
      </c>
      <c r="G1087" s="236" t="s">
        <v>188</v>
      </c>
      <c r="H1087" s="237">
        <v>372.86</v>
      </c>
      <c r="I1087" s="87"/>
      <c r="J1087" s="238">
        <f>ROUND(I1087*H1087,2)</f>
        <v>0</v>
      </c>
      <c r="K1087" s="235" t="s">
        <v>175</v>
      </c>
      <c r="L1087" s="146"/>
      <c r="M1087" s="239" t="s">
        <v>5</v>
      </c>
      <c r="N1087" s="240" t="s">
        <v>42</v>
      </c>
      <c r="O1087" s="147"/>
      <c r="P1087" s="241">
        <f>O1087*H1087</f>
        <v>0</v>
      </c>
      <c r="Q1087" s="241">
        <v>1.39E-3</v>
      </c>
      <c r="R1087" s="241">
        <f>Q1087*H1087</f>
        <v>0.51827540000000005</v>
      </c>
      <c r="S1087" s="241">
        <v>0</v>
      </c>
      <c r="T1087" s="242">
        <f>S1087*H1087</f>
        <v>0</v>
      </c>
      <c r="AR1087" s="133" t="s">
        <v>266</v>
      </c>
      <c r="AT1087" s="133" t="s">
        <v>171</v>
      </c>
      <c r="AU1087" s="133" t="s">
        <v>81</v>
      </c>
      <c r="AY1087" s="133" t="s">
        <v>169</v>
      </c>
      <c r="BE1087" s="243">
        <f>IF(N1087="základní",J1087,0)</f>
        <v>0</v>
      </c>
      <c r="BF1087" s="243">
        <f>IF(N1087="snížená",J1087,0)</f>
        <v>0</v>
      </c>
      <c r="BG1087" s="243">
        <f>IF(N1087="zákl. přenesená",J1087,0)</f>
        <v>0</v>
      </c>
      <c r="BH1087" s="243">
        <f>IF(N1087="sníž. přenesená",J1087,0)</f>
        <v>0</v>
      </c>
      <c r="BI1087" s="243">
        <f>IF(N1087="nulová",J1087,0)</f>
        <v>0</v>
      </c>
      <c r="BJ1087" s="133" t="s">
        <v>79</v>
      </c>
      <c r="BK1087" s="243">
        <f>ROUND(I1087*H1087,2)</f>
        <v>0</v>
      </c>
      <c r="BL1087" s="133" t="s">
        <v>266</v>
      </c>
      <c r="BM1087" s="133" t="s">
        <v>1469</v>
      </c>
    </row>
    <row r="1088" spans="2:65" s="145" customFormat="1" ht="67.5">
      <c r="B1088" s="146"/>
      <c r="D1088" s="246" t="s">
        <v>207</v>
      </c>
      <c r="F1088" s="268" t="s">
        <v>1470</v>
      </c>
      <c r="L1088" s="146"/>
      <c r="M1088" s="269"/>
      <c r="N1088" s="147"/>
      <c r="O1088" s="147"/>
      <c r="P1088" s="147"/>
      <c r="Q1088" s="147"/>
      <c r="R1088" s="147"/>
      <c r="S1088" s="147"/>
      <c r="T1088" s="270"/>
      <c r="AT1088" s="133" t="s">
        <v>207</v>
      </c>
      <c r="AU1088" s="133" t="s">
        <v>81</v>
      </c>
    </row>
    <row r="1089" spans="2:65" s="253" customFormat="1">
      <c r="B1089" s="252"/>
      <c r="D1089" s="246" t="s">
        <v>178</v>
      </c>
      <c r="E1089" s="254" t="s">
        <v>5</v>
      </c>
      <c r="F1089" s="255" t="s">
        <v>1471</v>
      </c>
      <c r="H1089" s="256">
        <v>181.65</v>
      </c>
      <c r="L1089" s="252"/>
      <c r="M1089" s="257"/>
      <c r="N1089" s="258"/>
      <c r="O1089" s="258"/>
      <c r="P1089" s="258"/>
      <c r="Q1089" s="258"/>
      <c r="R1089" s="258"/>
      <c r="S1089" s="258"/>
      <c r="T1089" s="259"/>
      <c r="AT1089" s="254" t="s">
        <v>178</v>
      </c>
      <c r="AU1089" s="254" t="s">
        <v>81</v>
      </c>
      <c r="AV1089" s="253" t="s">
        <v>81</v>
      </c>
      <c r="AW1089" s="253" t="s">
        <v>35</v>
      </c>
      <c r="AX1089" s="253" t="s">
        <v>71</v>
      </c>
      <c r="AY1089" s="254" t="s">
        <v>169</v>
      </c>
    </row>
    <row r="1090" spans="2:65" s="253" customFormat="1">
      <c r="B1090" s="252"/>
      <c r="D1090" s="246" t="s">
        <v>178</v>
      </c>
      <c r="E1090" s="254" t="s">
        <v>5</v>
      </c>
      <c r="F1090" s="255" t="s">
        <v>1472</v>
      </c>
      <c r="H1090" s="256">
        <v>181.21</v>
      </c>
      <c r="L1090" s="252"/>
      <c r="M1090" s="257"/>
      <c r="N1090" s="258"/>
      <c r="O1090" s="258"/>
      <c r="P1090" s="258"/>
      <c r="Q1090" s="258"/>
      <c r="R1090" s="258"/>
      <c r="S1090" s="258"/>
      <c r="T1090" s="259"/>
      <c r="AT1090" s="254" t="s">
        <v>178</v>
      </c>
      <c r="AU1090" s="254" t="s">
        <v>81</v>
      </c>
      <c r="AV1090" s="253" t="s">
        <v>81</v>
      </c>
      <c r="AW1090" s="253" t="s">
        <v>35</v>
      </c>
      <c r="AX1090" s="253" t="s">
        <v>71</v>
      </c>
      <c r="AY1090" s="254" t="s">
        <v>169</v>
      </c>
    </row>
    <row r="1091" spans="2:65" s="253" customFormat="1">
      <c r="B1091" s="252"/>
      <c r="D1091" s="246" t="s">
        <v>178</v>
      </c>
      <c r="E1091" s="254" t="s">
        <v>5</v>
      </c>
      <c r="F1091" s="255" t="s">
        <v>1473</v>
      </c>
      <c r="H1091" s="256">
        <v>10</v>
      </c>
      <c r="L1091" s="252"/>
      <c r="M1091" s="257"/>
      <c r="N1091" s="258"/>
      <c r="O1091" s="258"/>
      <c r="P1091" s="258"/>
      <c r="Q1091" s="258"/>
      <c r="R1091" s="258"/>
      <c r="S1091" s="258"/>
      <c r="T1091" s="259"/>
      <c r="AT1091" s="254" t="s">
        <v>178</v>
      </c>
      <c r="AU1091" s="254" t="s">
        <v>81</v>
      </c>
      <c r="AV1091" s="253" t="s">
        <v>81</v>
      </c>
      <c r="AW1091" s="253" t="s">
        <v>35</v>
      </c>
      <c r="AX1091" s="253" t="s">
        <v>71</v>
      </c>
      <c r="AY1091" s="254" t="s">
        <v>169</v>
      </c>
    </row>
    <row r="1092" spans="2:65" s="261" customFormat="1">
      <c r="B1092" s="260"/>
      <c r="D1092" s="246" t="s">
        <v>178</v>
      </c>
      <c r="E1092" s="262" t="s">
        <v>5</v>
      </c>
      <c r="F1092" s="263" t="s">
        <v>181</v>
      </c>
      <c r="H1092" s="264">
        <v>372.86</v>
      </c>
      <c r="L1092" s="260"/>
      <c r="M1092" s="265"/>
      <c r="N1092" s="266"/>
      <c r="O1092" s="266"/>
      <c r="P1092" s="266"/>
      <c r="Q1092" s="266"/>
      <c r="R1092" s="266"/>
      <c r="S1092" s="266"/>
      <c r="T1092" s="267"/>
      <c r="AT1092" s="262" t="s">
        <v>178</v>
      </c>
      <c r="AU1092" s="262" t="s">
        <v>81</v>
      </c>
      <c r="AV1092" s="261" t="s">
        <v>176</v>
      </c>
      <c r="AW1092" s="261" t="s">
        <v>35</v>
      </c>
      <c r="AX1092" s="261" t="s">
        <v>79</v>
      </c>
      <c r="AY1092" s="262" t="s">
        <v>169</v>
      </c>
    </row>
    <row r="1093" spans="2:65" s="145" customFormat="1" ht="16.5" customHeight="1">
      <c r="B1093" s="146"/>
      <c r="C1093" s="271" t="s">
        <v>1474</v>
      </c>
      <c r="D1093" s="271" t="s">
        <v>404</v>
      </c>
      <c r="E1093" s="272" t="s">
        <v>1475</v>
      </c>
      <c r="F1093" s="273" t="s">
        <v>1476</v>
      </c>
      <c r="G1093" s="274" t="s">
        <v>188</v>
      </c>
      <c r="H1093" s="275">
        <v>190.27099999999999</v>
      </c>
      <c r="I1093" s="88"/>
      <c r="J1093" s="276">
        <f>ROUND(I1093*H1093,2)</f>
        <v>0</v>
      </c>
      <c r="K1093" s="273" t="s">
        <v>175</v>
      </c>
      <c r="L1093" s="277"/>
      <c r="M1093" s="278" t="s">
        <v>5</v>
      </c>
      <c r="N1093" s="279" t="s">
        <v>42</v>
      </c>
      <c r="O1093" s="147"/>
      <c r="P1093" s="241">
        <f>O1093*H1093</f>
        <v>0</v>
      </c>
      <c r="Q1093" s="241">
        <v>8.0000000000000002E-3</v>
      </c>
      <c r="R1093" s="241">
        <f>Q1093*H1093</f>
        <v>1.522168</v>
      </c>
      <c r="S1093" s="241">
        <v>0</v>
      </c>
      <c r="T1093" s="242">
        <f>S1093*H1093</f>
        <v>0</v>
      </c>
      <c r="AR1093" s="133" t="s">
        <v>409</v>
      </c>
      <c r="AT1093" s="133" t="s">
        <v>404</v>
      </c>
      <c r="AU1093" s="133" t="s">
        <v>81</v>
      </c>
      <c r="AY1093" s="133" t="s">
        <v>169</v>
      </c>
      <c r="BE1093" s="243">
        <f>IF(N1093="základní",J1093,0)</f>
        <v>0</v>
      </c>
      <c r="BF1093" s="243">
        <f>IF(N1093="snížená",J1093,0)</f>
        <v>0</v>
      </c>
      <c r="BG1093" s="243">
        <f>IF(N1093="zákl. přenesená",J1093,0)</f>
        <v>0</v>
      </c>
      <c r="BH1093" s="243">
        <f>IF(N1093="sníž. přenesená",J1093,0)</f>
        <v>0</v>
      </c>
      <c r="BI1093" s="243">
        <f>IF(N1093="nulová",J1093,0)</f>
        <v>0</v>
      </c>
      <c r="BJ1093" s="133" t="s">
        <v>79</v>
      </c>
      <c r="BK1093" s="243">
        <f>ROUND(I1093*H1093,2)</f>
        <v>0</v>
      </c>
      <c r="BL1093" s="133" t="s">
        <v>266</v>
      </c>
      <c r="BM1093" s="133" t="s">
        <v>1477</v>
      </c>
    </row>
    <row r="1094" spans="2:65" s="253" customFormat="1">
      <c r="B1094" s="252"/>
      <c r="D1094" s="246" t="s">
        <v>178</v>
      </c>
      <c r="F1094" s="255" t="s">
        <v>1478</v>
      </c>
      <c r="H1094" s="256">
        <v>190.27099999999999</v>
      </c>
      <c r="L1094" s="252"/>
      <c r="M1094" s="257"/>
      <c r="N1094" s="258"/>
      <c r="O1094" s="258"/>
      <c r="P1094" s="258"/>
      <c r="Q1094" s="258"/>
      <c r="R1094" s="258"/>
      <c r="S1094" s="258"/>
      <c r="T1094" s="259"/>
      <c r="AT1094" s="254" t="s">
        <v>178</v>
      </c>
      <c r="AU1094" s="254" t="s">
        <v>81</v>
      </c>
      <c r="AV1094" s="253" t="s">
        <v>81</v>
      </c>
      <c r="AW1094" s="253" t="s">
        <v>6</v>
      </c>
      <c r="AX1094" s="253" t="s">
        <v>79</v>
      </c>
      <c r="AY1094" s="254" t="s">
        <v>169</v>
      </c>
    </row>
    <row r="1095" spans="2:65" s="145" customFormat="1" ht="25.5" customHeight="1">
      <c r="B1095" s="146"/>
      <c r="C1095" s="271" t="s">
        <v>1479</v>
      </c>
      <c r="D1095" s="271" t="s">
        <v>404</v>
      </c>
      <c r="E1095" s="272" t="s">
        <v>1480</v>
      </c>
      <c r="F1095" s="273" t="s">
        <v>1481</v>
      </c>
      <c r="G1095" s="274" t="s">
        <v>188</v>
      </c>
      <c r="H1095" s="275">
        <v>190.733</v>
      </c>
      <c r="I1095" s="88"/>
      <c r="J1095" s="276">
        <f>ROUND(I1095*H1095,2)</f>
        <v>0</v>
      </c>
      <c r="K1095" s="273" t="s">
        <v>5</v>
      </c>
      <c r="L1095" s="277"/>
      <c r="M1095" s="278" t="s">
        <v>5</v>
      </c>
      <c r="N1095" s="279" t="s">
        <v>42</v>
      </c>
      <c r="O1095" s="147"/>
      <c r="P1095" s="241">
        <f>O1095*H1095</f>
        <v>0</v>
      </c>
      <c r="Q1095" s="241">
        <v>8.0000000000000002E-3</v>
      </c>
      <c r="R1095" s="241">
        <f>Q1095*H1095</f>
        <v>1.5258640000000001</v>
      </c>
      <c r="S1095" s="241">
        <v>0</v>
      </c>
      <c r="T1095" s="242">
        <f>S1095*H1095</f>
        <v>0</v>
      </c>
      <c r="AR1095" s="133" t="s">
        <v>409</v>
      </c>
      <c r="AT1095" s="133" t="s">
        <v>404</v>
      </c>
      <c r="AU1095" s="133" t="s">
        <v>81</v>
      </c>
      <c r="AY1095" s="133" t="s">
        <v>169</v>
      </c>
      <c r="BE1095" s="243">
        <f>IF(N1095="základní",J1095,0)</f>
        <v>0</v>
      </c>
      <c r="BF1095" s="243">
        <f>IF(N1095="snížená",J1095,0)</f>
        <v>0</v>
      </c>
      <c r="BG1095" s="243">
        <f>IF(N1095="zákl. přenesená",J1095,0)</f>
        <v>0</v>
      </c>
      <c r="BH1095" s="243">
        <f>IF(N1095="sníž. přenesená",J1095,0)</f>
        <v>0</v>
      </c>
      <c r="BI1095" s="243">
        <f>IF(N1095="nulová",J1095,0)</f>
        <v>0</v>
      </c>
      <c r="BJ1095" s="133" t="s">
        <v>79</v>
      </c>
      <c r="BK1095" s="243">
        <f>ROUND(I1095*H1095,2)</f>
        <v>0</v>
      </c>
      <c r="BL1095" s="133" t="s">
        <v>266</v>
      </c>
      <c r="BM1095" s="133" t="s">
        <v>1482</v>
      </c>
    </row>
    <row r="1096" spans="2:65" s="253" customFormat="1">
      <c r="B1096" s="252"/>
      <c r="D1096" s="246" t="s">
        <v>178</v>
      </c>
      <c r="F1096" s="255" t="s">
        <v>1483</v>
      </c>
      <c r="H1096" s="256">
        <v>190.733</v>
      </c>
      <c r="L1096" s="252"/>
      <c r="M1096" s="257"/>
      <c r="N1096" s="258"/>
      <c r="O1096" s="258"/>
      <c r="P1096" s="258"/>
      <c r="Q1096" s="258"/>
      <c r="R1096" s="258"/>
      <c r="S1096" s="258"/>
      <c r="T1096" s="259"/>
      <c r="AT1096" s="254" t="s">
        <v>178</v>
      </c>
      <c r="AU1096" s="254" t="s">
        <v>81</v>
      </c>
      <c r="AV1096" s="253" t="s">
        <v>81</v>
      </c>
      <c r="AW1096" s="253" t="s">
        <v>6</v>
      </c>
      <c r="AX1096" s="253" t="s">
        <v>79</v>
      </c>
      <c r="AY1096" s="254" t="s">
        <v>169</v>
      </c>
    </row>
    <row r="1097" spans="2:65" s="145" customFormat="1" ht="25.5" customHeight="1">
      <c r="B1097" s="146"/>
      <c r="C1097" s="233" t="s">
        <v>1484</v>
      </c>
      <c r="D1097" s="233" t="s">
        <v>171</v>
      </c>
      <c r="E1097" s="234" t="s">
        <v>1485</v>
      </c>
      <c r="F1097" s="235" t="s">
        <v>1486</v>
      </c>
      <c r="G1097" s="236" t="s">
        <v>188</v>
      </c>
      <c r="H1097" s="237">
        <v>10</v>
      </c>
      <c r="I1097" s="87"/>
      <c r="J1097" s="238">
        <f>ROUND(I1097*H1097,2)</f>
        <v>0</v>
      </c>
      <c r="K1097" s="235" t="s">
        <v>175</v>
      </c>
      <c r="L1097" s="146"/>
      <c r="M1097" s="239" t="s">
        <v>5</v>
      </c>
      <c r="N1097" s="240" t="s">
        <v>42</v>
      </c>
      <c r="O1097" s="147"/>
      <c r="P1097" s="241">
        <f>O1097*H1097</f>
        <v>0</v>
      </c>
      <c r="Q1097" s="241">
        <v>0</v>
      </c>
      <c r="R1097" s="241">
        <f>Q1097*H1097</f>
        <v>0</v>
      </c>
      <c r="S1097" s="241">
        <v>1.0489999999999999E-2</v>
      </c>
      <c r="T1097" s="242">
        <f>S1097*H1097</f>
        <v>0.10489999999999999</v>
      </c>
      <c r="AR1097" s="133" t="s">
        <v>266</v>
      </c>
      <c r="AT1097" s="133" t="s">
        <v>171</v>
      </c>
      <c r="AU1097" s="133" t="s">
        <v>81</v>
      </c>
      <c r="AY1097" s="133" t="s">
        <v>169</v>
      </c>
      <c r="BE1097" s="243">
        <f>IF(N1097="základní",J1097,0)</f>
        <v>0</v>
      </c>
      <c r="BF1097" s="243">
        <f>IF(N1097="snížená",J1097,0)</f>
        <v>0</v>
      </c>
      <c r="BG1097" s="243">
        <f>IF(N1097="zákl. přenesená",J1097,0)</f>
        <v>0</v>
      </c>
      <c r="BH1097" s="243">
        <f>IF(N1097="sníž. přenesená",J1097,0)</f>
        <v>0</v>
      </c>
      <c r="BI1097" s="243">
        <f>IF(N1097="nulová",J1097,0)</f>
        <v>0</v>
      </c>
      <c r="BJ1097" s="133" t="s">
        <v>79</v>
      </c>
      <c r="BK1097" s="243">
        <f>ROUND(I1097*H1097,2)</f>
        <v>0</v>
      </c>
      <c r="BL1097" s="133" t="s">
        <v>266</v>
      </c>
      <c r="BM1097" s="133" t="s">
        <v>1487</v>
      </c>
    </row>
    <row r="1098" spans="2:65" s="253" customFormat="1">
      <c r="B1098" s="252"/>
      <c r="D1098" s="246" t="s">
        <v>178</v>
      </c>
      <c r="E1098" s="254" t="s">
        <v>5</v>
      </c>
      <c r="F1098" s="255" t="s">
        <v>1488</v>
      </c>
      <c r="H1098" s="256">
        <v>10</v>
      </c>
      <c r="L1098" s="252"/>
      <c r="M1098" s="257"/>
      <c r="N1098" s="258"/>
      <c r="O1098" s="258"/>
      <c r="P1098" s="258"/>
      <c r="Q1098" s="258"/>
      <c r="R1098" s="258"/>
      <c r="S1098" s="258"/>
      <c r="T1098" s="259"/>
      <c r="AT1098" s="254" t="s">
        <v>178</v>
      </c>
      <c r="AU1098" s="254" t="s">
        <v>81</v>
      </c>
      <c r="AV1098" s="253" t="s">
        <v>81</v>
      </c>
      <c r="AW1098" s="253" t="s">
        <v>35</v>
      </c>
      <c r="AX1098" s="253" t="s">
        <v>71</v>
      </c>
      <c r="AY1098" s="254" t="s">
        <v>169</v>
      </c>
    </row>
    <row r="1099" spans="2:65" s="261" customFormat="1">
      <c r="B1099" s="260"/>
      <c r="D1099" s="246" t="s">
        <v>178</v>
      </c>
      <c r="E1099" s="262" t="s">
        <v>5</v>
      </c>
      <c r="F1099" s="263" t="s">
        <v>181</v>
      </c>
      <c r="H1099" s="264">
        <v>10</v>
      </c>
      <c r="L1099" s="260"/>
      <c r="M1099" s="265"/>
      <c r="N1099" s="266"/>
      <c r="O1099" s="266"/>
      <c r="P1099" s="266"/>
      <c r="Q1099" s="266"/>
      <c r="R1099" s="266"/>
      <c r="S1099" s="266"/>
      <c r="T1099" s="267"/>
      <c r="AT1099" s="262" t="s">
        <v>178</v>
      </c>
      <c r="AU1099" s="262" t="s">
        <v>81</v>
      </c>
      <c r="AV1099" s="261" t="s">
        <v>176</v>
      </c>
      <c r="AW1099" s="261" t="s">
        <v>35</v>
      </c>
      <c r="AX1099" s="261" t="s">
        <v>79</v>
      </c>
      <c r="AY1099" s="262" t="s">
        <v>169</v>
      </c>
    </row>
    <row r="1100" spans="2:65" s="145" customFormat="1" ht="51" customHeight="1">
      <c r="B1100" s="146"/>
      <c r="C1100" s="233" t="s">
        <v>1489</v>
      </c>
      <c r="D1100" s="233" t="s">
        <v>171</v>
      </c>
      <c r="E1100" s="234" t="s">
        <v>1490</v>
      </c>
      <c r="F1100" s="235" t="s">
        <v>1491</v>
      </c>
      <c r="G1100" s="236" t="s">
        <v>316</v>
      </c>
      <c r="H1100" s="237">
        <v>28.295999999999999</v>
      </c>
      <c r="I1100" s="87"/>
      <c r="J1100" s="238">
        <f>ROUND(I1100*H1100,2)</f>
        <v>0</v>
      </c>
      <c r="K1100" s="235" t="s">
        <v>175</v>
      </c>
      <c r="L1100" s="146"/>
      <c r="M1100" s="239" t="s">
        <v>5</v>
      </c>
      <c r="N1100" s="240" t="s">
        <v>42</v>
      </c>
      <c r="O1100" s="147"/>
      <c r="P1100" s="241">
        <f>O1100*H1100</f>
        <v>0</v>
      </c>
      <c r="Q1100" s="241">
        <v>0</v>
      </c>
      <c r="R1100" s="241">
        <f>Q1100*H1100</f>
        <v>0</v>
      </c>
      <c r="S1100" s="241">
        <v>0</v>
      </c>
      <c r="T1100" s="242">
        <f>S1100*H1100</f>
        <v>0</v>
      </c>
      <c r="AR1100" s="133" t="s">
        <v>266</v>
      </c>
      <c r="AT1100" s="133" t="s">
        <v>171</v>
      </c>
      <c r="AU1100" s="133" t="s">
        <v>81</v>
      </c>
      <c r="AY1100" s="133" t="s">
        <v>169</v>
      </c>
      <c r="BE1100" s="243">
        <f>IF(N1100="základní",J1100,0)</f>
        <v>0</v>
      </c>
      <c r="BF1100" s="243">
        <f>IF(N1100="snížená",J1100,0)</f>
        <v>0</v>
      </c>
      <c r="BG1100" s="243">
        <f>IF(N1100="zákl. přenesená",J1100,0)</f>
        <v>0</v>
      </c>
      <c r="BH1100" s="243">
        <f>IF(N1100="sníž. přenesená",J1100,0)</f>
        <v>0</v>
      </c>
      <c r="BI1100" s="243">
        <f>IF(N1100="nulová",J1100,0)</f>
        <v>0</v>
      </c>
      <c r="BJ1100" s="133" t="s">
        <v>79</v>
      </c>
      <c r="BK1100" s="243">
        <f>ROUND(I1100*H1100,2)</f>
        <v>0</v>
      </c>
      <c r="BL1100" s="133" t="s">
        <v>266</v>
      </c>
      <c r="BM1100" s="133" t="s">
        <v>1492</v>
      </c>
    </row>
    <row r="1101" spans="2:65" s="145" customFormat="1" ht="121.5">
      <c r="B1101" s="146"/>
      <c r="D1101" s="246" t="s">
        <v>207</v>
      </c>
      <c r="F1101" s="268" t="s">
        <v>1493</v>
      </c>
      <c r="L1101" s="146"/>
      <c r="M1101" s="269"/>
      <c r="N1101" s="147"/>
      <c r="O1101" s="147"/>
      <c r="P1101" s="147"/>
      <c r="Q1101" s="147"/>
      <c r="R1101" s="147"/>
      <c r="S1101" s="147"/>
      <c r="T1101" s="270"/>
      <c r="AT1101" s="133" t="s">
        <v>207</v>
      </c>
      <c r="AU1101" s="133" t="s">
        <v>81</v>
      </c>
    </row>
    <row r="1102" spans="2:65" s="221" customFormat="1" ht="29.85" customHeight="1">
      <c r="B1102" s="220"/>
      <c r="D1102" s="222" t="s">
        <v>70</v>
      </c>
      <c r="E1102" s="231" t="s">
        <v>1494</v>
      </c>
      <c r="F1102" s="231" t="s">
        <v>1495</v>
      </c>
      <c r="J1102" s="232">
        <f>BK1102</f>
        <v>0</v>
      </c>
      <c r="L1102" s="220"/>
      <c r="M1102" s="225"/>
      <c r="N1102" s="226"/>
      <c r="O1102" s="226"/>
      <c r="P1102" s="227">
        <f>SUM(P1103:P1111)</f>
        <v>0</v>
      </c>
      <c r="Q1102" s="226"/>
      <c r="R1102" s="227">
        <f>SUM(R1103:R1111)</f>
        <v>1.0818349999999999</v>
      </c>
      <c r="S1102" s="226"/>
      <c r="T1102" s="228">
        <f>SUM(T1103:T1111)</f>
        <v>0</v>
      </c>
      <c r="AR1102" s="222" t="s">
        <v>81</v>
      </c>
      <c r="AT1102" s="229" t="s">
        <v>70</v>
      </c>
      <c r="AU1102" s="229" t="s">
        <v>79</v>
      </c>
      <c r="AY1102" s="222" t="s">
        <v>169</v>
      </c>
      <c r="BK1102" s="230">
        <f>SUM(BK1103:BK1111)</f>
        <v>0</v>
      </c>
    </row>
    <row r="1103" spans="2:65" s="145" customFormat="1" ht="25.5" customHeight="1">
      <c r="B1103" s="146"/>
      <c r="C1103" s="233" t="s">
        <v>1496</v>
      </c>
      <c r="D1103" s="233" t="s">
        <v>171</v>
      </c>
      <c r="E1103" s="234" t="s">
        <v>1497</v>
      </c>
      <c r="F1103" s="235" t="s">
        <v>1498</v>
      </c>
      <c r="G1103" s="236" t="s">
        <v>199</v>
      </c>
      <c r="H1103" s="237">
        <v>186</v>
      </c>
      <c r="I1103" s="87"/>
      <c r="J1103" s="238">
        <f>ROUND(I1103*H1103,2)</f>
        <v>0</v>
      </c>
      <c r="K1103" s="235" t="s">
        <v>175</v>
      </c>
      <c r="L1103" s="146"/>
      <c r="M1103" s="239" t="s">
        <v>5</v>
      </c>
      <c r="N1103" s="240" t="s">
        <v>42</v>
      </c>
      <c r="O1103" s="147"/>
      <c r="P1103" s="241">
        <f>O1103*H1103</f>
        <v>0</v>
      </c>
      <c r="Q1103" s="241">
        <v>5.6499999999999996E-3</v>
      </c>
      <c r="R1103" s="241">
        <f>Q1103*H1103</f>
        <v>1.0508999999999999</v>
      </c>
      <c r="S1103" s="241">
        <v>0</v>
      </c>
      <c r="T1103" s="242">
        <f>S1103*H1103</f>
        <v>0</v>
      </c>
      <c r="AR1103" s="133" t="s">
        <v>266</v>
      </c>
      <c r="AT1103" s="133" t="s">
        <v>171</v>
      </c>
      <c r="AU1103" s="133" t="s">
        <v>81</v>
      </c>
      <c r="AY1103" s="133" t="s">
        <v>169</v>
      </c>
      <c r="BE1103" s="243">
        <f>IF(N1103="základní",J1103,0)</f>
        <v>0</v>
      </c>
      <c r="BF1103" s="243">
        <f>IF(N1103="snížená",J1103,0)</f>
        <v>0</v>
      </c>
      <c r="BG1103" s="243">
        <f>IF(N1103="zákl. přenesená",J1103,0)</f>
        <v>0</v>
      </c>
      <c r="BH1103" s="243">
        <f>IF(N1103="sníž. přenesená",J1103,0)</f>
        <v>0</v>
      </c>
      <c r="BI1103" s="243">
        <f>IF(N1103="nulová",J1103,0)</f>
        <v>0</v>
      </c>
      <c r="BJ1103" s="133" t="s">
        <v>79</v>
      </c>
      <c r="BK1103" s="243">
        <f>ROUND(I1103*H1103,2)</f>
        <v>0</v>
      </c>
      <c r="BL1103" s="133" t="s">
        <v>266</v>
      </c>
      <c r="BM1103" s="133" t="s">
        <v>1499</v>
      </c>
    </row>
    <row r="1104" spans="2:65" s="253" customFormat="1">
      <c r="B1104" s="252"/>
      <c r="D1104" s="246" t="s">
        <v>178</v>
      </c>
      <c r="E1104" s="254" t="s">
        <v>5</v>
      </c>
      <c r="F1104" s="255" t="s">
        <v>1500</v>
      </c>
      <c r="H1104" s="256">
        <v>186</v>
      </c>
      <c r="L1104" s="252"/>
      <c r="M1104" s="257"/>
      <c r="N1104" s="258"/>
      <c r="O1104" s="258"/>
      <c r="P1104" s="258"/>
      <c r="Q1104" s="258"/>
      <c r="R1104" s="258"/>
      <c r="S1104" s="258"/>
      <c r="T1104" s="259"/>
      <c r="AT1104" s="254" t="s">
        <v>178</v>
      </c>
      <c r="AU1104" s="254" t="s">
        <v>81</v>
      </c>
      <c r="AV1104" s="253" t="s">
        <v>81</v>
      </c>
      <c r="AW1104" s="253" t="s">
        <v>35</v>
      </c>
      <c r="AX1104" s="253" t="s">
        <v>71</v>
      </c>
      <c r="AY1104" s="254" t="s">
        <v>169</v>
      </c>
    </row>
    <row r="1105" spans="2:65" s="261" customFormat="1">
      <c r="B1105" s="260"/>
      <c r="D1105" s="246" t="s">
        <v>178</v>
      </c>
      <c r="E1105" s="262" t="s">
        <v>5</v>
      </c>
      <c r="F1105" s="263" t="s">
        <v>181</v>
      </c>
      <c r="H1105" s="264">
        <v>186</v>
      </c>
      <c r="L1105" s="260"/>
      <c r="M1105" s="265"/>
      <c r="N1105" s="266"/>
      <c r="O1105" s="266"/>
      <c r="P1105" s="266"/>
      <c r="Q1105" s="266"/>
      <c r="R1105" s="266"/>
      <c r="S1105" s="266"/>
      <c r="T1105" s="267"/>
      <c r="AT1105" s="262" t="s">
        <v>178</v>
      </c>
      <c r="AU1105" s="262" t="s">
        <v>81</v>
      </c>
      <c r="AV1105" s="261" t="s">
        <v>176</v>
      </c>
      <c r="AW1105" s="261" t="s">
        <v>35</v>
      </c>
      <c r="AX1105" s="261" t="s">
        <v>79</v>
      </c>
      <c r="AY1105" s="262" t="s">
        <v>169</v>
      </c>
    </row>
    <row r="1106" spans="2:65" s="145" customFormat="1" ht="25.5" customHeight="1">
      <c r="B1106" s="146"/>
      <c r="C1106" s="233" t="s">
        <v>1501</v>
      </c>
      <c r="D1106" s="233" t="s">
        <v>171</v>
      </c>
      <c r="E1106" s="234" t="s">
        <v>1502</v>
      </c>
      <c r="F1106" s="235" t="s">
        <v>1503</v>
      </c>
      <c r="G1106" s="236" t="s">
        <v>199</v>
      </c>
      <c r="H1106" s="237">
        <v>11.5</v>
      </c>
      <c r="I1106" s="87"/>
      <c r="J1106" s="238">
        <f>ROUND(I1106*H1106,2)</f>
        <v>0</v>
      </c>
      <c r="K1106" s="235" t="s">
        <v>175</v>
      </c>
      <c r="L1106" s="146"/>
      <c r="M1106" s="239" t="s">
        <v>5</v>
      </c>
      <c r="N1106" s="240" t="s">
        <v>42</v>
      </c>
      <c r="O1106" s="147"/>
      <c r="P1106" s="241">
        <f>O1106*H1106</f>
        <v>0</v>
      </c>
      <c r="Q1106" s="241">
        <v>2.6900000000000001E-3</v>
      </c>
      <c r="R1106" s="241">
        <f>Q1106*H1106</f>
        <v>3.0935000000000001E-2</v>
      </c>
      <c r="S1106" s="241">
        <v>0</v>
      </c>
      <c r="T1106" s="242">
        <f>S1106*H1106</f>
        <v>0</v>
      </c>
      <c r="AR1106" s="133" t="s">
        <v>266</v>
      </c>
      <c r="AT1106" s="133" t="s">
        <v>171</v>
      </c>
      <c r="AU1106" s="133" t="s">
        <v>81</v>
      </c>
      <c r="AY1106" s="133" t="s">
        <v>169</v>
      </c>
      <c r="BE1106" s="243">
        <f>IF(N1106="základní",J1106,0)</f>
        <v>0</v>
      </c>
      <c r="BF1106" s="243">
        <f>IF(N1106="snížená",J1106,0)</f>
        <v>0</v>
      </c>
      <c r="BG1106" s="243">
        <f>IF(N1106="zákl. přenesená",J1106,0)</f>
        <v>0</v>
      </c>
      <c r="BH1106" s="243">
        <f>IF(N1106="sníž. přenesená",J1106,0)</f>
        <v>0</v>
      </c>
      <c r="BI1106" s="243">
        <f>IF(N1106="nulová",J1106,0)</f>
        <v>0</v>
      </c>
      <c r="BJ1106" s="133" t="s">
        <v>79</v>
      </c>
      <c r="BK1106" s="243">
        <f>ROUND(I1106*H1106,2)</f>
        <v>0</v>
      </c>
      <c r="BL1106" s="133" t="s">
        <v>266</v>
      </c>
      <c r="BM1106" s="133" t="s">
        <v>1504</v>
      </c>
    </row>
    <row r="1107" spans="2:65" s="253" customFormat="1">
      <c r="B1107" s="252"/>
      <c r="D1107" s="246" t="s">
        <v>178</v>
      </c>
      <c r="E1107" s="254" t="s">
        <v>5</v>
      </c>
      <c r="F1107" s="255" t="s">
        <v>1505</v>
      </c>
      <c r="H1107" s="256">
        <v>9</v>
      </c>
      <c r="L1107" s="252"/>
      <c r="M1107" s="257"/>
      <c r="N1107" s="258"/>
      <c r="O1107" s="258"/>
      <c r="P1107" s="258"/>
      <c r="Q1107" s="258"/>
      <c r="R1107" s="258"/>
      <c r="S1107" s="258"/>
      <c r="T1107" s="259"/>
      <c r="AT1107" s="254" t="s">
        <v>178</v>
      </c>
      <c r="AU1107" s="254" t="s">
        <v>81</v>
      </c>
      <c r="AV1107" s="253" t="s">
        <v>81</v>
      </c>
      <c r="AW1107" s="253" t="s">
        <v>35</v>
      </c>
      <c r="AX1107" s="253" t="s">
        <v>71</v>
      </c>
      <c r="AY1107" s="254" t="s">
        <v>169</v>
      </c>
    </row>
    <row r="1108" spans="2:65" s="253" customFormat="1">
      <c r="B1108" s="252"/>
      <c r="D1108" s="246" t="s">
        <v>178</v>
      </c>
      <c r="E1108" s="254" t="s">
        <v>5</v>
      </c>
      <c r="F1108" s="255" t="s">
        <v>1506</v>
      </c>
      <c r="H1108" s="256">
        <v>2.5</v>
      </c>
      <c r="L1108" s="252"/>
      <c r="M1108" s="257"/>
      <c r="N1108" s="258"/>
      <c r="O1108" s="258"/>
      <c r="P1108" s="258"/>
      <c r="Q1108" s="258"/>
      <c r="R1108" s="258"/>
      <c r="S1108" s="258"/>
      <c r="T1108" s="259"/>
      <c r="AT1108" s="254" t="s">
        <v>178</v>
      </c>
      <c r="AU1108" s="254" t="s">
        <v>81</v>
      </c>
      <c r="AV1108" s="253" t="s">
        <v>81</v>
      </c>
      <c r="AW1108" s="253" t="s">
        <v>35</v>
      </c>
      <c r="AX1108" s="253" t="s">
        <v>71</v>
      </c>
      <c r="AY1108" s="254" t="s">
        <v>169</v>
      </c>
    </row>
    <row r="1109" spans="2:65" s="261" customFormat="1">
      <c r="B1109" s="260"/>
      <c r="D1109" s="246" t="s">
        <v>178</v>
      </c>
      <c r="E1109" s="262" t="s">
        <v>5</v>
      </c>
      <c r="F1109" s="263" t="s">
        <v>181</v>
      </c>
      <c r="H1109" s="264">
        <v>11.5</v>
      </c>
      <c r="L1109" s="260"/>
      <c r="M1109" s="265"/>
      <c r="N1109" s="266"/>
      <c r="O1109" s="266"/>
      <c r="P1109" s="266"/>
      <c r="Q1109" s="266"/>
      <c r="R1109" s="266"/>
      <c r="S1109" s="266"/>
      <c r="T1109" s="267"/>
      <c r="AT1109" s="262" t="s">
        <v>178</v>
      </c>
      <c r="AU1109" s="262" t="s">
        <v>81</v>
      </c>
      <c r="AV1109" s="261" t="s">
        <v>176</v>
      </c>
      <c r="AW1109" s="261" t="s">
        <v>35</v>
      </c>
      <c r="AX1109" s="261" t="s">
        <v>79</v>
      </c>
      <c r="AY1109" s="262" t="s">
        <v>169</v>
      </c>
    </row>
    <row r="1110" spans="2:65" s="145" customFormat="1" ht="38.25" customHeight="1">
      <c r="B1110" s="146"/>
      <c r="C1110" s="233" t="s">
        <v>1507</v>
      </c>
      <c r="D1110" s="233" t="s">
        <v>171</v>
      </c>
      <c r="E1110" s="234" t="s">
        <v>1508</v>
      </c>
      <c r="F1110" s="235" t="s">
        <v>1509</v>
      </c>
      <c r="G1110" s="236" t="s">
        <v>316</v>
      </c>
      <c r="H1110" s="237">
        <v>1.0820000000000001</v>
      </c>
      <c r="I1110" s="87"/>
      <c r="J1110" s="238">
        <f>ROUND(I1110*H1110,2)</f>
        <v>0</v>
      </c>
      <c r="K1110" s="235" t="s">
        <v>175</v>
      </c>
      <c r="L1110" s="146"/>
      <c r="M1110" s="239" t="s">
        <v>5</v>
      </c>
      <c r="N1110" s="240" t="s">
        <v>42</v>
      </c>
      <c r="O1110" s="147"/>
      <c r="P1110" s="241">
        <f>O1110*H1110</f>
        <v>0</v>
      </c>
      <c r="Q1110" s="241">
        <v>0</v>
      </c>
      <c r="R1110" s="241">
        <f>Q1110*H1110</f>
        <v>0</v>
      </c>
      <c r="S1110" s="241">
        <v>0</v>
      </c>
      <c r="T1110" s="242">
        <f>S1110*H1110</f>
        <v>0</v>
      </c>
      <c r="AR1110" s="133" t="s">
        <v>266</v>
      </c>
      <c r="AT1110" s="133" t="s">
        <v>171</v>
      </c>
      <c r="AU1110" s="133" t="s">
        <v>81</v>
      </c>
      <c r="AY1110" s="133" t="s">
        <v>169</v>
      </c>
      <c r="BE1110" s="243">
        <f>IF(N1110="základní",J1110,0)</f>
        <v>0</v>
      </c>
      <c r="BF1110" s="243">
        <f>IF(N1110="snížená",J1110,0)</f>
        <v>0</v>
      </c>
      <c r="BG1110" s="243">
        <f>IF(N1110="zákl. přenesená",J1110,0)</f>
        <v>0</v>
      </c>
      <c r="BH1110" s="243">
        <f>IF(N1110="sníž. přenesená",J1110,0)</f>
        <v>0</v>
      </c>
      <c r="BI1110" s="243">
        <f>IF(N1110="nulová",J1110,0)</f>
        <v>0</v>
      </c>
      <c r="BJ1110" s="133" t="s">
        <v>79</v>
      </c>
      <c r="BK1110" s="243">
        <f>ROUND(I1110*H1110,2)</f>
        <v>0</v>
      </c>
      <c r="BL1110" s="133" t="s">
        <v>266</v>
      </c>
      <c r="BM1110" s="133" t="s">
        <v>1510</v>
      </c>
    </row>
    <row r="1111" spans="2:65" s="145" customFormat="1" ht="121.5">
      <c r="B1111" s="146"/>
      <c r="D1111" s="246" t="s">
        <v>207</v>
      </c>
      <c r="F1111" s="268" t="s">
        <v>1511</v>
      </c>
      <c r="L1111" s="146"/>
      <c r="M1111" s="269"/>
      <c r="N1111" s="147"/>
      <c r="O1111" s="147"/>
      <c r="P1111" s="147"/>
      <c r="Q1111" s="147"/>
      <c r="R1111" s="147"/>
      <c r="S1111" s="147"/>
      <c r="T1111" s="270"/>
      <c r="AT1111" s="133" t="s">
        <v>207</v>
      </c>
      <c r="AU1111" s="133" t="s">
        <v>81</v>
      </c>
    </row>
    <row r="1112" spans="2:65" s="221" customFormat="1" ht="29.85" customHeight="1">
      <c r="B1112" s="220"/>
      <c r="D1112" s="222" t="s">
        <v>70</v>
      </c>
      <c r="E1112" s="231" t="s">
        <v>1512</v>
      </c>
      <c r="F1112" s="231" t="s">
        <v>1513</v>
      </c>
      <c r="J1112" s="232">
        <f>BK1112</f>
        <v>0</v>
      </c>
      <c r="L1112" s="220"/>
      <c r="M1112" s="225"/>
      <c r="N1112" s="226"/>
      <c r="O1112" s="226"/>
      <c r="P1112" s="227">
        <f>SUM(P1113:P1164)</f>
        <v>0</v>
      </c>
      <c r="Q1112" s="226"/>
      <c r="R1112" s="227">
        <f>SUM(R1113:R1164)</f>
        <v>8.1434999999999994E-2</v>
      </c>
      <c r="S1112" s="226"/>
      <c r="T1112" s="228">
        <f>SUM(T1113:T1164)</f>
        <v>0.19799999999999998</v>
      </c>
      <c r="AR1112" s="222" t="s">
        <v>81</v>
      </c>
      <c r="AT1112" s="229" t="s">
        <v>70</v>
      </c>
      <c r="AU1112" s="229" t="s">
        <v>79</v>
      </c>
      <c r="AY1112" s="222" t="s">
        <v>169</v>
      </c>
      <c r="BK1112" s="230">
        <f>SUM(BK1113:BK1164)</f>
        <v>0</v>
      </c>
    </row>
    <row r="1113" spans="2:65" s="145" customFormat="1" ht="16.5" customHeight="1">
      <c r="B1113" s="146"/>
      <c r="C1113" s="233" t="s">
        <v>1514</v>
      </c>
      <c r="D1113" s="233" t="s">
        <v>171</v>
      </c>
      <c r="E1113" s="234" t="s">
        <v>1515</v>
      </c>
      <c r="F1113" s="235" t="s">
        <v>1516</v>
      </c>
      <c r="G1113" s="236" t="s">
        <v>739</v>
      </c>
      <c r="H1113" s="237">
        <v>1</v>
      </c>
      <c r="I1113" s="87"/>
      <c r="J1113" s="238">
        <f>ROUND(I1113*H1113,2)</f>
        <v>0</v>
      </c>
      <c r="K1113" s="235" t="s">
        <v>5</v>
      </c>
      <c r="L1113" s="146"/>
      <c r="M1113" s="239" t="s">
        <v>5</v>
      </c>
      <c r="N1113" s="240" t="s">
        <v>42</v>
      </c>
      <c r="O1113" s="147"/>
      <c r="P1113" s="241">
        <f>O1113*H1113</f>
        <v>0</v>
      </c>
      <c r="Q1113" s="241">
        <v>0</v>
      </c>
      <c r="R1113" s="241">
        <f>Q1113*H1113</f>
        <v>0</v>
      </c>
      <c r="S1113" s="241">
        <v>0</v>
      </c>
      <c r="T1113" s="242">
        <f>S1113*H1113</f>
        <v>0</v>
      </c>
      <c r="AR1113" s="133" t="s">
        <v>176</v>
      </c>
      <c r="AT1113" s="133" t="s">
        <v>171</v>
      </c>
      <c r="AU1113" s="133" t="s">
        <v>81</v>
      </c>
      <c r="AY1113" s="133" t="s">
        <v>169</v>
      </c>
      <c r="BE1113" s="243">
        <f>IF(N1113="základní",J1113,0)</f>
        <v>0</v>
      </c>
      <c r="BF1113" s="243">
        <f>IF(N1113="snížená",J1113,0)</f>
        <v>0</v>
      </c>
      <c r="BG1113" s="243">
        <f>IF(N1113="zákl. přenesená",J1113,0)</f>
        <v>0</v>
      </c>
      <c r="BH1113" s="243">
        <f>IF(N1113="sníž. přenesená",J1113,0)</f>
        <v>0</v>
      </c>
      <c r="BI1113" s="243">
        <f>IF(N1113="nulová",J1113,0)</f>
        <v>0</v>
      </c>
      <c r="BJ1113" s="133" t="s">
        <v>79</v>
      </c>
      <c r="BK1113" s="243">
        <f>ROUND(I1113*H1113,2)</f>
        <v>0</v>
      </c>
      <c r="BL1113" s="133" t="s">
        <v>176</v>
      </c>
      <c r="BM1113" s="133" t="s">
        <v>1517</v>
      </c>
    </row>
    <row r="1114" spans="2:65" s="145" customFormat="1" ht="81">
      <c r="B1114" s="146"/>
      <c r="D1114" s="246" t="s">
        <v>969</v>
      </c>
      <c r="F1114" s="268" t="s">
        <v>1518</v>
      </c>
      <c r="L1114" s="146"/>
      <c r="M1114" s="269"/>
      <c r="N1114" s="147"/>
      <c r="O1114" s="147"/>
      <c r="P1114" s="147"/>
      <c r="Q1114" s="147"/>
      <c r="R1114" s="147"/>
      <c r="S1114" s="147"/>
      <c r="T1114" s="270"/>
      <c r="AT1114" s="133" t="s">
        <v>969</v>
      </c>
      <c r="AU1114" s="133" t="s">
        <v>81</v>
      </c>
    </row>
    <row r="1115" spans="2:65" s="145" customFormat="1" ht="25.5" customHeight="1">
      <c r="B1115" s="146"/>
      <c r="C1115" s="233" t="s">
        <v>1519</v>
      </c>
      <c r="D1115" s="233" t="s">
        <v>171</v>
      </c>
      <c r="E1115" s="234" t="s">
        <v>1520</v>
      </c>
      <c r="F1115" s="235" t="s">
        <v>1521</v>
      </c>
      <c r="G1115" s="236" t="s">
        <v>739</v>
      </c>
      <c r="H1115" s="237">
        <v>1</v>
      </c>
      <c r="I1115" s="87"/>
      <c r="J1115" s="238">
        <f>ROUND(I1115*H1115,2)</f>
        <v>0</v>
      </c>
      <c r="K1115" s="235" t="s">
        <v>5</v>
      </c>
      <c r="L1115" s="146"/>
      <c r="M1115" s="239" t="s">
        <v>5</v>
      </c>
      <c r="N1115" s="240" t="s">
        <v>42</v>
      </c>
      <c r="O1115" s="147"/>
      <c r="P1115" s="241">
        <f>O1115*H1115</f>
        <v>0</v>
      </c>
      <c r="Q1115" s="241">
        <v>0</v>
      </c>
      <c r="R1115" s="241">
        <f>Q1115*H1115</f>
        <v>0</v>
      </c>
      <c r="S1115" s="241">
        <v>0</v>
      </c>
      <c r="T1115" s="242">
        <f>S1115*H1115</f>
        <v>0</v>
      </c>
      <c r="AR1115" s="133" t="s">
        <v>176</v>
      </c>
      <c r="AT1115" s="133" t="s">
        <v>171</v>
      </c>
      <c r="AU1115" s="133" t="s">
        <v>81</v>
      </c>
      <c r="AY1115" s="133" t="s">
        <v>169</v>
      </c>
      <c r="BE1115" s="243">
        <f>IF(N1115="základní",J1115,0)</f>
        <v>0</v>
      </c>
      <c r="BF1115" s="243">
        <f>IF(N1115="snížená",J1115,0)</f>
        <v>0</v>
      </c>
      <c r="BG1115" s="243">
        <f>IF(N1115="zákl. přenesená",J1115,0)</f>
        <v>0</v>
      </c>
      <c r="BH1115" s="243">
        <f>IF(N1115="sníž. přenesená",J1115,0)</f>
        <v>0</v>
      </c>
      <c r="BI1115" s="243">
        <f>IF(N1115="nulová",J1115,0)</f>
        <v>0</v>
      </c>
      <c r="BJ1115" s="133" t="s">
        <v>79</v>
      </c>
      <c r="BK1115" s="243">
        <f>ROUND(I1115*H1115,2)</f>
        <v>0</v>
      </c>
      <c r="BL1115" s="133" t="s">
        <v>176</v>
      </c>
      <c r="BM1115" s="133" t="s">
        <v>1522</v>
      </c>
    </row>
    <row r="1116" spans="2:65" s="145" customFormat="1" ht="81">
      <c r="B1116" s="146"/>
      <c r="D1116" s="246" t="s">
        <v>969</v>
      </c>
      <c r="F1116" s="268" t="s">
        <v>1523</v>
      </c>
      <c r="L1116" s="146"/>
      <c r="M1116" s="269"/>
      <c r="N1116" s="147"/>
      <c r="O1116" s="147"/>
      <c r="P1116" s="147"/>
      <c r="Q1116" s="147"/>
      <c r="R1116" s="147"/>
      <c r="S1116" s="147"/>
      <c r="T1116" s="270"/>
      <c r="AT1116" s="133" t="s">
        <v>969</v>
      </c>
      <c r="AU1116" s="133" t="s">
        <v>81</v>
      </c>
    </row>
    <row r="1117" spans="2:65" s="145" customFormat="1" ht="16.5" customHeight="1">
      <c r="B1117" s="146"/>
      <c r="C1117" s="233" t="s">
        <v>1524</v>
      </c>
      <c r="D1117" s="233" t="s">
        <v>171</v>
      </c>
      <c r="E1117" s="234" t="s">
        <v>1525</v>
      </c>
      <c r="F1117" s="235" t="s">
        <v>1526</v>
      </c>
      <c r="G1117" s="236" t="s">
        <v>739</v>
      </c>
      <c r="H1117" s="237">
        <v>1</v>
      </c>
      <c r="I1117" s="87"/>
      <c r="J1117" s="238">
        <f>ROUND(I1117*H1117,2)</f>
        <v>0</v>
      </c>
      <c r="K1117" s="235" t="s">
        <v>5</v>
      </c>
      <c r="L1117" s="146"/>
      <c r="M1117" s="239" t="s">
        <v>5</v>
      </c>
      <c r="N1117" s="240" t="s">
        <v>42</v>
      </c>
      <c r="O1117" s="147"/>
      <c r="P1117" s="241">
        <f>O1117*H1117</f>
        <v>0</v>
      </c>
      <c r="Q1117" s="241">
        <v>0</v>
      </c>
      <c r="R1117" s="241">
        <f>Q1117*H1117</f>
        <v>0</v>
      </c>
      <c r="S1117" s="241">
        <v>0</v>
      </c>
      <c r="T1117" s="242">
        <f>S1117*H1117</f>
        <v>0</v>
      </c>
      <c r="AR1117" s="133" t="s">
        <v>176</v>
      </c>
      <c r="AT1117" s="133" t="s">
        <v>171</v>
      </c>
      <c r="AU1117" s="133" t="s">
        <v>81</v>
      </c>
      <c r="AY1117" s="133" t="s">
        <v>169</v>
      </c>
      <c r="BE1117" s="243">
        <f>IF(N1117="základní",J1117,0)</f>
        <v>0</v>
      </c>
      <c r="BF1117" s="243">
        <f>IF(N1117="snížená",J1117,0)</f>
        <v>0</v>
      </c>
      <c r="BG1117" s="243">
        <f>IF(N1117="zákl. přenesená",J1117,0)</f>
        <v>0</v>
      </c>
      <c r="BH1117" s="243">
        <f>IF(N1117="sníž. přenesená",J1117,0)</f>
        <v>0</v>
      </c>
      <c r="BI1117" s="243">
        <f>IF(N1117="nulová",J1117,0)</f>
        <v>0</v>
      </c>
      <c r="BJ1117" s="133" t="s">
        <v>79</v>
      </c>
      <c r="BK1117" s="243">
        <f>ROUND(I1117*H1117,2)</f>
        <v>0</v>
      </c>
      <c r="BL1117" s="133" t="s">
        <v>176</v>
      </c>
      <c r="BM1117" s="133" t="s">
        <v>1527</v>
      </c>
    </row>
    <row r="1118" spans="2:65" s="145" customFormat="1" ht="81">
      <c r="B1118" s="146"/>
      <c r="D1118" s="246" t="s">
        <v>969</v>
      </c>
      <c r="F1118" s="268" t="s">
        <v>1518</v>
      </c>
      <c r="L1118" s="146"/>
      <c r="M1118" s="269"/>
      <c r="N1118" s="147"/>
      <c r="O1118" s="147"/>
      <c r="P1118" s="147"/>
      <c r="Q1118" s="147"/>
      <c r="R1118" s="147"/>
      <c r="S1118" s="147"/>
      <c r="T1118" s="270"/>
      <c r="AT1118" s="133" t="s">
        <v>969</v>
      </c>
      <c r="AU1118" s="133" t="s">
        <v>81</v>
      </c>
    </row>
    <row r="1119" spans="2:65" s="145" customFormat="1" ht="38.25" customHeight="1">
      <c r="B1119" s="146"/>
      <c r="C1119" s="233" t="s">
        <v>1528</v>
      </c>
      <c r="D1119" s="233" t="s">
        <v>171</v>
      </c>
      <c r="E1119" s="234" t="s">
        <v>1529</v>
      </c>
      <c r="F1119" s="235" t="s">
        <v>1530</v>
      </c>
      <c r="G1119" s="236" t="s">
        <v>174</v>
      </c>
      <c r="H1119" s="237">
        <v>1</v>
      </c>
      <c r="I1119" s="87"/>
      <c r="J1119" s="238">
        <f>ROUND(I1119*H1119,2)</f>
        <v>0</v>
      </c>
      <c r="K1119" s="235" t="s">
        <v>175</v>
      </c>
      <c r="L1119" s="146"/>
      <c r="M1119" s="239" t="s">
        <v>5</v>
      </c>
      <c r="N1119" s="240" t="s">
        <v>42</v>
      </c>
      <c r="O1119" s="147"/>
      <c r="P1119" s="241">
        <f>O1119*H1119</f>
        <v>0</v>
      </c>
      <c r="Q1119" s="241">
        <v>0</v>
      </c>
      <c r="R1119" s="241">
        <f>Q1119*H1119</f>
        <v>0</v>
      </c>
      <c r="S1119" s="241">
        <v>2.4E-2</v>
      </c>
      <c r="T1119" s="242">
        <f>S1119*H1119</f>
        <v>2.4E-2</v>
      </c>
      <c r="AR1119" s="133" t="s">
        <v>266</v>
      </c>
      <c r="AT1119" s="133" t="s">
        <v>171</v>
      </c>
      <c r="AU1119" s="133" t="s">
        <v>81</v>
      </c>
      <c r="AY1119" s="133" t="s">
        <v>169</v>
      </c>
      <c r="BE1119" s="243">
        <f>IF(N1119="základní",J1119,0)</f>
        <v>0</v>
      </c>
      <c r="BF1119" s="243">
        <f>IF(N1119="snížená",J1119,0)</f>
        <v>0</v>
      </c>
      <c r="BG1119" s="243">
        <f>IF(N1119="zákl. přenesená",J1119,0)</f>
        <v>0</v>
      </c>
      <c r="BH1119" s="243">
        <f>IF(N1119="sníž. přenesená",J1119,0)</f>
        <v>0</v>
      </c>
      <c r="BI1119" s="243">
        <f>IF(N1119="nulová",J1119,0)</f>
        <v>0</v>
      </c>
      <c r="BJ1119" s="133" t="s">
        <v>79</v>
      </c>
      <c r="BK1119" s="243">
        <f>ROUND(I1119*H1119,2)</f>
        <v>0</v>
      </c>
      <c r="BL1119" s="133" t="s">
        <v>266</v>
      </c>
      <c r="BM1119" s="133" t="s">
        <v>1531</v>
      </c>
    </row>
    <row r="1120" spans="2:65" s="145" customFormat="1" ht="27">
      <c r="B1120" s="146"/>
      <c r="D1120" s="246" t="s">
        <v>207</v>
      </c>
      <c r="F1120" s="268" t="s">
        <v>1532</v>
      </c>
      <c r="L1120" s="146"/>
      <c r="M1120" s="269"/>
      <c r="N1120" s="147"/>
      <c r="O1120" s="147"/>
      <c r="P1120" s="147"/>
      <c r="Q1120" s="147"/>
      <c r="R1120" s="147"/>
      <c r="S1120" s="147"/>
      <c r="T1120" s="270"/>
      <c r="AT1120" s="133" t="s">
        <v>207</v>
      </c>
      <c r="AU1120" s="133" t="s">
        <v>81</v>
      </c>
    </row>
    <row r="1121" spans="2:65" s="145" customFormat="1" ht="25.5" customHeight="1">
      <c r="B1121" s="146"/>
      <c r="C1121" s="233" t="s">
        <v>1533</v>
      </c>
      <c r="D1121" s="233" t="s">
        <v>171</v>
      </c>
      <c r="E1121" s="234" t="s">
        <v>1534</v>
      </c>
      <c r="F1121" s="235" t="s">
        <v>1535</v>
      </c>
      <c r="G1121" s="236" t="s">
        <v>199</v>
      </c>
      <c r="H1121" s="237">
        <v>14.145</v>
      </c>
      <c r="I1121" s="87"/>
      <c r="J1121" s="238">
        <f>ROUND(I1121*H1121,2)</f>
        <v>0</v>
      </c>
      <c r="K1121" s="235" t="s">
        <v>175</v>
      </c>
      <c r="L1121" s="146"/>
      <c r="M1121" s="239" t="s">
        <v>5</v>
      </c>
      <c r="N1121" s="240" t="s">
        <v>42</v>
      </c>
      <c r="O1121" s="147"/>
      <c r="P1121" s="241">
        <f>O1121*H1121</f>
        <v>0</v>
      </c>
      <c r="Q1121" s="241">
        <v>0</v>
      </c>
      <c r="R1121" s="241">
        <f>Q1121*H1121</f>
        <v>0</v>
      </c>
      <c r="S1121" s="241">
        <v>0</v>
      </c>
      <c r="T1121" s="242">
        <f>S1121*H1121</f>
        <v>0</v>
      </c>
      <c r="AR1121" s="133" t="s">
        <v>266</v>
      </c>
      <c r="AT1121" s="133" t="s">
        <v>171</v>
      </c>
      <c r="AU1121" s="133" t="s">
        <v>81</v>
      </c>
      <c r="AY1121" s="133" t="s">
        <v>169</v>
      </c>
      <c r="BE1121" s="243">
        <f>IF(N1121="základní",J1121,0)</f>
        <v>0</v>
      </c>
      <c r="BF1121" s="243">
        <f>IF(N1121="snížená",J1121,0)</f>
        <v>0</v>
      </c>
      <c r="BG1121" s="243">
        <f>IF(N1121="zákl. přenesená",J1121,0)</f>
        <v>0</v>
      </c>
      <c r="BH1121" s="243">
        <f>IF(N1121="sníž. přenesená",J1121,0)</f>
        <v>0</v>
      </c>
      <c r="BI1121" s="243">
        <f>IF(N1121="nulová",J1121,0)</f>
        <v>0</v>
      </c>
      <c r="BJ1121" s="133" t="s">
        <v>79</v>
      </c>
      <c r="BK1121" s="243">
        <f>ROUND(I1121*H1121,2)</f>
        <v>0</v>
      </c>
      <c r="BL1121" s="133" t="s">
        <v>266</v>
      </c>
      <c r="BM1121" s="133" t="s">
        <v>1536</v>
      </c>
    </row>
    <row r="1122" spans="2:65" s="145" customFormat="1" ht="40.5">
      <c r="B1122" s="146"/>
      <c r="D1122" s="246" t="s">
        <v>207</v>
      </c>
      <c r="F1122" s="268" t="s">
        <v>1537</v>
      </c>
      <c r="L1122" s="146"/>
      <c r="M1122" s="269"/>
      <c r="N1122" s="147"/>
      <c r="O1122" s="147"/>
      <c r="P1122" s="147"/>
      <c r="Q1122" s="147"/>
      <c r="R1122" s="147"/>
      <c r="S1122" s="147"/>
      <c r="T1122" s="270"/>
      <c r="AT1122" s="133" t="s">
        <v>207</v>
      </c>
      <c r="AU1122" s="133" t="s">
        <v>81</v>
      </c>
    </row>
    <row r="1123" spans="2:65" s="253" customFormat="1">
      <c r="B1123" s="252"/>
      <c r="D1123" s="246" t="s">
        <v>178</v>
      </c>
      <c r="E1123" s="254" t="s">
        <v>5</v>
      </c>
      <c r="F1123" s="255" t="s">
        <v>1538</v>
      </c>
      <c r="H1123" s="256">
        <v>10.5</v>
      </c>
      <c r="L1123" s="252"/>
      <c r="M1123" s="257"/>
      <c r="N1123" s="258"/>
      <c r="O1123" s="258"/>
      <c r="P1123" s="258"/>
      <c r="Q1123" s="258"/>
      <c r="R1123" s="258"/>
      <c r="S1123" s="258"/>
      <c r="T1123" s="259"/>
      <c r="AT1123" s="254" t="s">
        <v>178</v>
      </c>
      <c r="AU1123" s="254" t="s">
        <v>81</v>
      </c>
      <c r="AV1123" s="253" t="s">
        <v>81</v>
      </c>
      <c r="AW1123" s="253" t="s">
        <v>35</v>
      </c>
      <c r="AX1123" s="253" t="s">
        <v>71</v>
      </c>
      <c r="AY1123" s="254" t="s">
        <v>169</v>
      </c>
    </row>
    <row r="1124" spans="2:65" s="253" customFormat="1">
      <c r="B1124" s="252"/>
      <c r="D1124" s="246" t="s">
        <v>178</v>
      </c>
      <c r="E1124" s="254" t="s">
        <v>5</v>
      </c>
      <c r="F1124" s="255" t="s">
        <v>1539</v>
      </c>
      <c r="H1124" s="256">
        <v>2.5</v>
      </c>
      <c r="L1124" s="252"/>
      <c r="M1124" s="257"/>
      <c r="N1124" s="258"/>
      <c r="O1124" s="258"/>
      <c r="P1124" s="258"/>
      <c r="Q1124" s="258"/>
      <c r="R1124" s="258"/>
      <c r="S1124" s="258"/>
      <c r="T1124" s="259"/>
      <c r="AT1124" s="254" t="s">
        <v>178</v>
      </c>
      <c r="AU1124" s="254" t="s">
        <v>81</v>
      </c>
      <c r="AV1124" s="253" t="s">
        <v>81</v>
      </c>
      <c r="AW1124" s="253" t="s">
        <v>35</v>
      </c>
      <c r="AX1124" s="253" t="s">
        <v>71</v>
      </c>
      <c r="AY1124" s="254" t="s">
        <v>169</v>
      </c>
    </row>
    <row r="1125" spans="2:65" s="253" customFormat="1">
      <c r="B1125" s="252"/>
      <c r="D1125" s="246" t="s">
        <v>178</v>
      </c>
      <c r="E1125" s="254" t="s">
        <v>5</v>
      </c>
      <c r="F1125" s="255" t="s">
        <v>1540</v>
      </c>
      <c r="H1125" s="256">
        <v>1.145</v>
      </c>
      <c r="L1125" s="252"/>
      <c r="M1125" s="257"/>
      <c r="N1125" s="258"/>
      <c r="O1125" s="258"/>
      <c r="P1125" s="258"/>
      <c r="Q1125" s="258"/>
      <c r="R1125" s="258"/>
      <c r="S1125" s="258"/>
      <c r="T1125" s="259"/>
      <c r="AT1125" s="254" t="s">
        <v>178</v>
      </c>
      <c r="AU1125" s="254" t="s">
        <v>81</v>
      </c>
      <c r="AV1125" s="253" t="s">
        <v>81</v>
      </c>
      <c r="AW1125" s="253" t="s">
        <v>35</v>
      </c>
      <c r="AX1125" s="253" t="s">
        <v>71</v>
      </c>
      <c r="AY1125" s="254" t="s">
        <v>169</v>
      </c>
    </row>
    <row r="1126" spans="2:65" s="261" customFormat="1">
      <c r="B1126" s="260"/>
      <c r="D1126" s="246" t="s">
        <v>178</v>
      </c>
      <c r="E1126" s="262" t="s">
        <v>5</v>
      </c>
      <c r="F1126" s="263" t="s">
        <v>181</v>
      </c>
      <c r="H1126" s="264">
        <v>14.145</v>
      </c>
      <c r="L1126" s="260"/>
      <c r="M1126" s="265"/>
      <c r="N1126" s="266"/>
      <c r="O1126" s="266"/>
      <c r="P1126" s="266"/>
      <c r="Q1126" s="266"/>
      <c r="R1126" s="266"/>
      <c r="S1126" s="266"/>
      <c r="T1126" s="267"/>
      <c r="AT1126" s="262" t="s">
        <v>178</v>
      </c>
      <c r="AU1126" s="262" t="s">
        <v>81</v>
      </c>
      <c r="AV1126" s="261" t="s">
        <v>176</v>
      </c>
      <c r="AW1126" s="261" t="s">
        <v>35</v>
      </c>
      <c r="AX1126" s="261" t="s">
        <v>79</v>
      </c>
      <c r="AY1126" s="262" t="s">
        <v>169</v>
      </c>
    </row>
    <row r="1127" spans="2:65" s="145" customFormat="1" ht="16.5" customHeight="1">
      <c r="B1127" s="146"/>
      <c r="C1127" s="271" t="s">
        <v>1541</v>
      </c>
      <c r="D1127" s="271" t="s">
        <v>404</v>
      </c>
      <c r="E1127" s="272" t="s">
        <v>1542</v>
      </c>
      <c r="F1127" s="273" t="s">
        <v>1543</v>
      </c>
      <c r="G1127" s="274" t="s">
        <v>199</v>
      </c>
      <c r="H1127" s="275">
        <v>1.145</v>
      </c>
      <c r="I1127" s="88"/>
      <c r="J1127" s="276">
        <f>ROUND(I1127*H1127,2)</f>
        <v>0</v>
      </c>
      <c r="K1127" s="273" t="s">
        <v>175</v>
      </c>
      <c r="L1127" s="277"/>
      <c r="M1127" s="278" t="s">
        <v>5</v>
      </c>
      <c r="N1127" s="279" t="s">
        <v>42</v>
      </c>
      <c r="O1127" s="147"/>
      <c r="P1127" s="241">
        <f>O1127*H1127</f>
        <v>0</v>
      </c>
      <c r="Q1127" s="241">
        <v>3.0000000000000001E-3</v>
      </c>
      <c r="R1127" s="241">
        <f>Q1127*H1127</f>
        <v>3.4350000000000001E-3</v>
      </c>
      <c r="S1127" s="241">
        <v>0</v>
      </c>
      <c r="T1127" s="242">
        <f>S1127*H1127</f>
        <v>0</v>
      </c>
      <c r="AR1127" s="133" t="s">
        <v>409</v>
      </c>
      <c r="AT1127" s="133" t="s">
        <v>404</v>
      </c>
      <c r="AU1127" s="133" t="s">
        <v>81</v>
      </c>
      <c r="AY1127" s="133" t="s">
        <v>169</v>
      </c>
      <c r="BE1127" s="243">
        <f>IF(N1127="základní",J1127,0)</f>
        <v>0</v>
      </c>
      <c r="BF1127" s="243">
        <f>IF(N1127="snížená",J1127,0)</f>
        <v>0</v>
      </c>
      <c r="BG1127" s="243">
        <f>IF(N1127="zákl. přenesená",J1127,0)</f>
        <v>0</v>
      </c>
      <c r="BH1127" s="243">
        <f>IF(N1127="sníž. přenesená",J1127,0)</f>
        <v>0</v>
      </c>
      <c r="BI1127" s="243">
        <f>IF(N1127="nulová",J1127,0)</f>
        <v>0</v>
      </c>
      <c r="BJ1127" s="133" t="s">
        <v>79</v>
      </c>
      <c r="BK1127" s="243">
        <f>ROUND(I1127*H1127,2)</f>
        <v>0</v>
      </c>
      <c r="BL1127" s="133" t="s">
        <v>266</v>
      </c>
      <c r="BM1127" s="133" t="s">
        <v>1544</v>
      </c>
    </row>
    <row r="1128" spans="2:65" s="145" customFormat="1" ht="16.5" customHeight="1">
      <c r="B1128" s="146"/>
      <c r="C1128" s="271" t="s">
        <v>1545</v>
      </c>
      <c r="D1128" s="271" t="s">
        <v>404</v>
      </c>
      <c r="E1128" s="272" t="s">
        <v>1546</v>
      </c>
      <c r="F1128" s="273" t="s">
        <v>1547</v>
      </c>
      <c r="G1128" s="274" t="s">
        <v>199</v>
      </c>
      <c r="H1128" s="275">
        <v>13</v>
      </c>
      <c r="I1128" s="88"/>
      <c r="J1128" s="276">
        <f>ROUND(I1128*H1128,2)</f>
        <v>0</v>
      </c>
      <c r="K1128" s="273" t="s">
        <v>175</v>
      </c>
      <c r="L1128" s="277"/>
      <c r="M1128" s="278" t="s">
        <v>5</v>
      </c>
      <c r="N1128" s="279" t="s">
        <v>42</v>
      </c>
      <c r="O1128" s="147"/>
      <c r="P1128" s="241">
        <f>O1128*H1128</f>
        <v>0</v>
      </c>
      <c r="Q1128" s="241">
        <v>6.0000000000000001E-3</v>
      </c>
      <c r="R1128" s="241">
        <f>Q1128*H1128</f>
        <v>7.8E-2</v>
      </c>
      <c r="S1128" s="241">
        <v>0</v>
      </c>
      <c r="T1128" s="242">
        <f>S1128*H1128</f>
        <v>0</v>
      </c>
      <c r="AR1128" s="133" t="s">
        <v>409</v>
      </c>
      <c r="AT1128" s="133" t="s">
        <v>404</v>
      </c>
      <c r="AU1128" s="133" t="s">
        <v>81</v>
      </c>
      <c r="AY1128" s="133" t="s">
        <v>169</v>
      </c>
      <c r="BE1128" s="243">
        <f>IF(N1128="základní",J1128,0)</f>
        <v>0</v>
      </c>
      <c r="BF1128" s="243">
        <f>IF(N1128="snížená",J1128,0)</f>
        <v>0</v>
      </c>
      <c r="BG1128" s="243">
        <f>IF(N1128="zákl. přenesená",J1128,0)</f>
        <v>0</v>
      </c>
      <c r="BH1128" s="243">
        <f>IF(N1128="sníž. přenesená",J1128,0)</f>
        <v>0</v>
      </c>
      <c r="BI1128" s="243">
        <f>IF(N1128="nulová",J1128,0)</f>
        <v>0</v>
      </c>
      <c r="BJ1128" s="133" t="s">
        <v>79</v>
      </c>
      <c r="BK1128" s="243">
        <f>ROUND(I1128*H1128,2)</f>
        <v>0</v>
      </c>
      <c r="BL1128" s="133" t="s">
        <v>266</v>
      </c>
      <c r="BM1128" s="133" t="s">
        <v>1548</v>
      </c>
    </row>
    <row r="1129" spans="2:65" s="253" customFormat="1">
      <c r="B1129" s="252"/>
      <c r="D1129" s="246" t="s">
        <v>178</v>
      </c>
      <c r="E1129" s="254" t="s">
        <v>5</v>
      </c>
      <c r="F1129" s="255" t="s">
        <v>1549</v>
      </c>
      <c r="H1129" s="256">
        <v>2.5</v>
      </c>
      <c r="L1129" s="252"/>
      <c r="M1129" s="257"/>
      <c r="N1129" s="258"/>
      <c r="O1129" s="258"/>
      <c r="P1129" s="258"/>
      <c r="Q1129" s="258"/>
      <c r="R1129" s="258"/>
      <c r="S1129" s="258"/>
      <c r="T1129" s="259"/>
      <c r="AT1129" s="254" t="s">
        <v>178</v>
      </c>
      <c r="AU1129" s="254" t="s">
        <v>81</v>
      </c>
      <c r="AV1129" s="253" t="s">
        <v>81</v>
      </c>
      <c r="AW1129" s="253" t="s">
        <v>35</v>
      </c>
      <c r="AX1129" s="253" t="s">
        <v>71</v>
      </c>
      <c r="AY1129" s="254" t="s">
        <v>169</v>
      </c>
    </row>
    <row r="1130" spans="2:65" s="253" customFormat="1">
      <c r="B1130" s="252"/>
      <c r="D1130" s="246" t="s">
        <v>178</v>
      </c>
      <c r="E1130" s="254" t="s">
        <v>5</v>
      </c>
      <c r="F1130" s="255" t="s">
        <v>1550</v>
      </c>
      <c r="H1130" s="256">
        <v>10.5</v>
      </c>
      <c r="L1130" s="252"/>
      <c r="M1130" s="257"/>
      <c r="N1130" s="258"/>
      <c r="O1130" s="258"/>
      <c r="P1130" s="258"/>
      <c r="Q1130" s="258"/>
      <c r="R1130" s="258"/>
      <c r="S1130" s="258"/>
      <c r="T1130" s="259"/>
      <c r="AT1130" s="254" t="s">
        <v>178</v>
      </c>
      <c r="AU1130" s="254" t="s">
        <v>81</v>
      </c>
      <c r="AV1130" s="253" t="s">
        <v>81</v>
      </c>
      <c r="AW1130" s="253" t="s">
        <v>35</v>
      </c>
      <c r="AX1130" s="253" t="s">
        <v>71</v>
      </c>
      <c r="AY1130" s="254" t="s">
        <v>169</v>
      </c>
    </row>
    <row r="1131" spans="2:65" s="261" customFormat="1">
      <c r="B1131" s="260"/>
      <c r="D1131" s="246" t="s">
        <v>178</v>
      </c>
      <c r="E1131" s="262" t="s">
        <v>5</v>
      </c>
      <c r="F1131" s="263" t="s">
        <v>181</v>
      </c>
      <c r="H1131" s="264">
        <v>13</v>
      </c>
      <c r="L1131" s="260"/>
      <c r="M1131" s="265"/>
      <c r="N1131" s="266"/>
      <c r="O1131" s="266"/>
      <c r="P1131" s="266"/>
      <c r="Q1131" s="266"/>
      <c r="R1131" s="266"/>
      <c r="S1131" s="266"/>
      <c r="T1131" s="267"/>
      <c r="AT1131" s="262" t="s">
        <v>178</v>
      </c>
      <c r="AU1131" s="262" t="s">
        <v>81</v>
      </c>
      <c r="AV1131" s="261" t="s">
        <v>176</v>
      </c>
      <c r="AW1131" s="261" t="s">
        <v>35</v>
      </c>
      <c r="AX1131" s="261" t="s">
        <v>79</v>
      </c>
      <c r="AY1131" s="262" t="s">
        <v>169</v>
      </c>
    </row>
    <row r="1132" spans="2:65" s="145" customFormat="1" ht="25.5" customHeight="1">
      <c r="B1132" s="146"/>
      <c r="C1132" s="233" t="s">
        <v>1551</v>
      </c>
      <c r="D1132" s="233" t="s">
        <v>171</v>
      </c>
      <c r="E1132" s="234" t="s">
        <v>1552</v>
      </c>
      <c r="F1132" s="235" t="s">
        <v>1553</v>
      </c>
      <c r="G1132" s="236" t="s">
        <v>174</v>
      </c>
      <c r="H1132" s="237">
        <v>1</v>
      </c>
      <c r="I1132" s="87"/>
      <c r="J1132" s="238">
        <f>ROUND(I1132*H1132,2)</f>
        <v>0</v>
      </c>
      <c r="K1132" s="235" t="s">
        <v>175</v>
      </c>
      <c r="L1132" s="146"/>
      <c r="M1132" s="239" t="s">
        <v>5</v>
      </c>
      <c r="N1132" s="240" t="s">
        <v>42</v>
      </c>
      <c r="O1132" s="147"/>
      <c r="P1132" s="241">
        <f>O1132*H1132</f>
        <v>0</v>
      </c>
      <c r="Q1132" s="241">
        <v>0</v>
      </c>
      <c r="R1132" s="241">
        <f>Q1132*H1132</f>
        <v>0</v>
      </c>
      <c r="S1132" s="241">
        <v>0.17399999999999999</v>
      </c>
      <c r="T1132" s="242">
        <f>S1132*H1132</f>
        <v>0.17399999999999999</v>
      </c>
      <c r="AR1132" s="133" t="s">
        <v>266</v>
      </c>
      <c r="AT1132" s="133" t="s">
        <v>171</v>
      </c>
      <c r="AU1132" s="133" t="s">
        <v>81</v>
      </c>
      <c r="AY1132" s="133" t="s">
        <v>169</v>
      </c>
      <c r="BE1132" s="243">
        <f>IF(N1132="základní",J1132,0)</f>
        <v>0</v>
      </c>
      <c r="BF1132" s="243">
        <f>IF(N1132="snížená",J1132,0)</f>
        <v>0</v>
      </c>
      <c r="BG1132" s="243">
        <f>IF(N1132="zákl. přenesená",J1132,0)</f>
        <v>0</v>
      </c>
      <c r="BH1132" s="243">
        <f>IF(N1132="sníž. přenesená",J1132,0)</f>
        <v>0</v>
      </c>
      <c r="BI1132" s="243">
        <f>IF(N1132="nulová",J1132,0)</f>
        <v>0</v>
      </c>
      <c r="BJ1132" s="133" t="s">
        <v>79</v>
      </c>
      <c r="BK1132" s="243">
        <f>ROUND(I1132*H1132,2)</f>
        <v>0</v>
      </c>
      <c r="BL1132" s="133" t="s">
        <v>266</v>
      </c>
      <c r="BM1132" s="133" t="s">
        <v>1554</v>
      </c>
    </row>
    <row r="1133" spans="2:65" s="145" customFormat="1" ht="27">
      <c r="B1133" s="146"/>
      <c r="D1133" s="246" t="s">
        <v>207</v>
      </c>
      <c r="F1133" s="268" t="s">
        <v>1555</v>
      </c>
      <c r="L1133" s="146"/>
      <c r="M1133" s="269"/>
      <c r="N1133" s="147"/>
      <c r="O1133" s="147"/>
      <c r="P1133" s="147"/>
      <c r="Q1133" s="147"/>
      <c r="R1133" s="147"/>
      <c r="S1133" s="147"/>
      <c r="T1133" s="270"/>
      <c r="AT1133" s="133" t="s">
        <v>207</v>
      </c>
      <c r="AU1133" s="133" t="s">
        <v>81</v>
      </c>
    </row>
    <row r="1134" spans="2:65" s="145" customFormat="1" ht="25.5" customHeight="1">
      <c r="B1134" s="146"/>
      <c r="C1134" s="233" t="s">
        <v>1556</v>
      </c>
      <c r="D1134" s="233" t="s">
        <v>171</v>
      </c>
      <c r="E1134" s="234" t="s">
        <v>1557</v>
      </c>
      <c r="F1134" s="235" t="s">
        <v>1558</v>
      </c>
      <c r="G1134" s="236" t="s">
        <v>174</v>
      </c>
      <c r="H1134" s="237">
        <v>1</v>
      </c>
      <c r="I1134" s="87"/>
      <c r="J1134" s="238">
        <f t="shared" ref="J1134:J1163" si="0">ROUND(I1134*H1134,2)</f>
        <v>0</v>
      </c>
      <c r="K1134" s="235" t="s">
        <v>5</v>
      </c>
      <c r="L1134" s="146"/>
      <c r="M1134" s="239" t="s">
        <v>5</v>
      </c>
      <c r="N1134" s="240" t="s">
        <v>42</v>
      </c>
      <c r="O1134" s="147"/>
      <c r="P1134" s="241">
        <f t="shared" ref="P1134:P1163" si="1">O1134*H1134</f>
        <v>0</v>
      </c>
      <c r="Q1134" s="241">
        <v>0</v>
      </c>
      <c r="R1134" s="241">
        <f t="shared" ref="R1134:R1163" si="2">Q1134*H1134</f>
        <v>0</v>
      </c>
      <c r="S1134" s="241">
        <v>0</v>
      </c>
      <c r="T1134" s="242">
        <f t="shared" ref="T1134:T1163" si="3">S1134*H1134</f>
        <v>0</v>
      </c>
      <c r="AR1134" s="133" t="s">
        <v>266</v>
      </c>
      <c r="AT1134" s="133" t="s">
        <v>171</v>
      </c>
      <c r="AU1134" s="133" t="s">
        <v>81</v>
      </c>
      <c r="AY1134" s="133" t="s">
        <v>169</v>
      </c>
      <c r="BE1134" s="243">
        <f t="shared" ref="BE1134:BE1163" si="4">IF(N1134="základní",J1134,0)</f>
        <v>0</v>
      </c>
      <c r="BF1134" s="243">
        <f t="shared" ref="BF1134:BF1163" si="5">IF(N1134="snížená",J1134,0)</f>
        <v>0</v>
      </c>
      <c r="BG1134" s="243">
        <f t="shared" ref="BG1134:BG1163" si="6">IF(N1134="zákl. přenesená",J1134,0)</f>
        <v>0</v>
      </c>
      <c r="BH1134" s="243">
        <f t="shared" ref="BH1134:BH1163" si="7">IF(N1134="sníž. přenesená",J1134,0)</f>
        <v>0</v>
      </c>
      <c r="BI1134" s="243">
        <f t="shared" ref="BI1134:BI1163" si="8">IF(N1134="nulová",J1134,0)</f>
        <v>0</v>
      </c>
      <c r="BJ1134" s="133" t="s">
        <v>79</v>
      </c>
      <c r="BK1134" s="243">
        <f t="shared" ref="BK1134:BK1163" si="9">ROUND(I1134*H1134,2)</f>
        <v>0</v>
      </c>
      <c r="BL1134" s="133" t="s">
        <v>266</v>
      </c>
      <c r="BM1134" s="133" t="s">
        <v>1559</v>
      </c>
    </row>
    <row r="1135" spans="2:65" s="145" customFormat="1" ht="38.25" customHeight="1">
      <c r="B1135" s="146"/>
      <c r="C1135" s="233" t="s">
        <v>1560</v>
      </c>
      <c r="D1135" s="233" t="s">
        <v>171</v>
      </c>
      <c r="E1135" s="234" t="s">
        <v>1561</v>
      </c>
      <c r="F1135" s="235" t="s">
        <v>1562</v>
      </c>
      <c r="G1135" s="236" t="s">
        <v>174</v>
      </c>
      <c r="H1135" s="237">
        <v>3</v>
      </c>
      <c r="I1135" s="87"/>
      <c r="J1135" s="238">
        <f t="shared" si="0"/>
        <v>0</v>
      </c>
      <c r="K1135" s="235" t="s">
        <v>5</v>
      </c>
      <c r="L1135" s="146"/>
      <c r="M1135" s="239" t="s">
        <v>5</v>
      </c>
      <c r="N1135" s="240" t="s">
        <v>42</v>
      </c>
      <c r="O1135" s="147"/>
      <c r="P1135" s="241">
        <f t="shared" si="1"/>
        <v>0</v>
      </c>
      <c r="Q1135" s="241">
        <v>0</v>
      </c>
      <c r="R1135" s="241">
        <f t="shared" si="2"/>
        <v>0</v>
      </c>
      <c r="S1135" s="241">
        <v>0</v>
      </c>
      <c r="T1135" s="242">
        <f t="shared" si="3"/>
        <v>0</v>
      </c>
      <c r="AR1135" s="133" t="s">
        <v>266</v>
      </c>
      <c r="AT1135" s="133" t="s">
        <v>171</v>
      </c>
      <c r="AU1135" s="133" t="s">
        <v>81</v>
      </c>
      <c r="AY1135" s="133" t="s">
        <v>169</v>
      </c>
      <c r="BE1135" s="243">
        <f t="shared" si="4"/>
        <v>0</v>
      </c>
      <c r="BF1135" s="243">
        <f t="shared" si="5"/>
        <v>0</v>
      </c>
      <c r="BG1135" s="243">
        <f t="shared" si="6"/>
        <v>0</v>
      </c>
      <c r="BH1135" s="243">
        <f t="shared" si="7"/>
        <v>0</v>
      </c>
      <c r="BI1135" s="243">
        <f t="shared" si="8"/>
        <v>0</v>
      </c>
      <c r="BJ1135" s="133" t="s">
        <v>79</v>
      </c>
      <c r="BK1135" s="243">
        <f t="shared" si="9"/>
        <v>0</v>
      </c>
      <c r="BL1135" s="133" t="s">
        <v>266</v>
      </c>
      <c r="BM1135" s="133" t="s">
        <v>1563</v>
      </c>
    </row>
    <row r="1136" spans="2:65" s="145" customFormat="1" ht="38.25" customHeight="1">
      <c r="B1136" s="146"/>
      <c r="C1136" s="233" t="s">
        <v>1564</v>
      </c>
      <c r="D1136" s="233" t="s">
        <v>171</v>
      </c>
      <c r="E1136" s="234" t="s">
        <v>1565</v>
      </c>
      <c r="F1136" s="235" t="s">
        <v>1566</v>
      </c>
      <c r="G1136" s="236" t="s">
        <v>174</v>
      </c>
      <c r="H1136" s="237">
        <v>3</v>
      </c>
      <c r="I1136" s="87"/>
      <c r="J1136" s="238">
        <f t="shared" si="0"/>
        <v>0</v>
      </c>
      <c r="K1136" s="235" t="s">
        <v>5</v>
      </c>
      <c r="L1136" s="146"/>
      <c r="M1136" s="239" t="s">
        <v>5</v>
      </c>
      <c r="N1136" s="240" t="s">
        <v>42</v>
      </c>
      <c r="O1136" s="147"/>
      <c r="P1136" s="241">
        <f t="shared" si="1"/>
        <v>0</v>
      </c>
      <c r="Q1136" s="241">
        <v>0</v>
      </c>
      <c r="R1136" s="241">
        <f t="shared" si="2"/>
        <v>0</v>
      </c>
      <c r="S1136" s="241">
        <v>0</v>
      </c>
      <c r="T1136" s="242">
        <f t="shared" si="3"/>
        <v>0</v>
      </c>
      <c r="AR1136" s="133" t="s">
        <v>266</v>
      </c>
      <c r="AT1136" s="133" t="s">
        <v>171</v>
      </c>
      <c r="AU1136" s="133" t="s">
        <v>81</v>
      </c>
      <c r="AY1136" s="133" t="s">
        <v>169</v>
      </c>
      <c r="BE1136" s="243">
        <f t="shared" si="4"/>
        <v>0</v>
      </c>
      <c r="BF1136" s="243">
        <f t="shared" si="5"/>
        <v>0</v>
      </c>
      <c r="BG1136" s="243">
        <f t="shared" si="6"/>
        <v>0</v>
      </c>
      <c r="BH1136" s="243">
        <f t="shared" si="7"/>
        <v>0</v>
      </c>
      <c r="BI1136" s="243">
        <f t="shared" si="8"/>
        <v>0</v>
      </c>
      <c r="BJ1136" s="133" t="s">
        <v>79</v>
      </c>
      <c r="BK1136" s="243">
        <f t="shared" si="9"/>
        <v>0</v>
      </c>
      <c r="BL1136" s="133" t="s">
        <v>266</v>
      </c>
      <c r="BM1136" s="133" t="s">
        <v>1567</v>
      </c>
    </row>
    <row r="1137" spans="2:65" s="145" customFormat="1" ht="38.25" customHeight="1">
      <c r="B1137" s="146"/>
      <c r="C1137" s="233" t="s">
        <v>1568</v>
      </c>
      <c r="D1137" s="233" t="s">
        <v>171</v>
      </c>
      <c r="E1137" s="234" t="s">
        <v>1569</v>
      </c>
      <c r="F1137" s="235" t="s">
        <v>1570</v>
      </c>
      <c r="G1137" s="236" t="s">
        <v>174</v>
      </c>
      <c r="H1137" s="237">
        <v>3</v>
      </c>
      <c r="I1137" s="87"/>
      <c r="J1137" s="238">
        <f t="shared" si="0"/>
        <v>0</v>
      </c>
      <c r="K1137" s="235" t="s">
        <v>5</v>
      </c>
      <c r="L1137" s="146"/>
      <c r="M1137" s="239" t="s">
        <v>5</v>
      </c>
      <c r="N1137" s="240" t="s">
        <v>42</v>
      </c>
      <c r="O1137" s="147"/>
      <c r="P1137" s="241">
        <f t="shared" si="1"/>
        <v>0</v>
      </c>
      <c r="Q1137" s="241">
        <v>0</v>
      </c>
      <c r="R1137" s="241">
        <f t="shared" si="2"/>
        <v>0</v>
      </c>
      <c r="S1137" s="241">
        <v>0</v>
      </c>
      <c r="T1137" s="242">
        <f t="shared" si="3"/>
        <v>0</v>
      </c>
      <c r="AR1137" s="133" t="s">
        <v>266</v>
      </c>
      <c r="AT1137" s="133" t="s">
        <v>171</v>
      </c>
      <c r="AU1137" s="133" t="s">
        <v>81</v>
      </c>
      <c r="AY1137" s="133" t="s">
        <v>169</v>
      </c>
      <c r="BE1137" s="243">
        <f t="shared" si="4"/>
        <v>0</v>
      </c>
      <c r="BF1137" s="243">
        <f t="shared" si="5"/>
        <v>0</v>
      </c>
      <c r="BG1137" s="243">
        <f t="shared" si="6"/>
        <v>0</v>
      </c>
      <c r="BH1137" s="243">
        <f t="shared" si="7"/>
        <v>0</v>
      </c>
      <c r="BI1137" s="243">
        <f t="shared" si="8"/>
        <v>0</v>
      </c>
      <c r="BJ1137" s="133" t="s">
        <v>79</v>
      </c>
      <c r="BK1137" s="243">
        <f t="shared" si="9"/>
        <v>0</v>
      </c>
      <c r="BL1137" s="133" t="s">
        <v>266</v>
      </c>
      <c r="BM1137" s="133" t="s">
        <v>1571</v>
      </c>
    </row>
    <row r="1138" spans="2:65" s="145" customFormat="1" ht="38.25" customHeight="1">
      <c r="B1138" s="146"/>
      <c r="C1138" s="233" t="s">
        <v>1572</v>
      </c>
      <c r="D1138" s="233" t="s">
        <v>171</v>
      </c>
      <c r="E1138" s="234" t="s">
        <v>1573</v>
      </c>
      <c r="F1138" s="235" t="s">
        <v>1574</v>
      </c>
      <c r="G1138" s="236" t="s">
        <v>174</v>
      </c>
      <c r="H1138" s="237">
        <v>1</v>
      </c>
      <c r="I1138" s="87"/>
      <c r="J1138" s="238">
        <f t="shared" si="0"/>
        <v>0</v>
      </c>
      <c r="K1138" s="235" t="s">
        <v>5</v>
      </c>
      <c r="L1138" s="146"/>
      <c r="M1138" s="239" t="s">
        <v>5</v>
      </c>
      <c r="N1138" s="240" t="s">
        <v>42</v>
      </c>
      <c r="O1138" s="147"/>
      <c r="P1138" s="241">
        <f t="shared" si="1"/>
        <v>0</v>
      </c>
      <c r="Q1138" s="241">
        <v>0</v>
      </c>
      <c r="R1138" s="241">
        <f t="shared" si="2"/>
        <v>0</v>
      </c>
      <c r="S1138" s="241">
        <v>0</v>
      </c>
      <c r="T1138" s="242">
        <f t="shared" si="3"/>
        <v>0</v>
      </c>
      <c r="AR1138" s="133" t="s">
        <v>266</v>
      </c>
      <c r="AT1138" s="133" t="s">
        <v>171</v>
      </c>
      <c r="AU1138" s="133" t="s">
        <v>81</v>
      </c>
      <c r="AY1138" s="133" t="s">
        <v>169</v>
      </c>
      <c r="BE1138" s="243">
        <f t="shared" si="4"/>
        <v>0</v>
      </c>
      <c r="BF1138" s="243">
        <f t="shared" si="5"/>
        <v>0</v>
      </c>
      <c r="BG1138" s="243">
        <f t="shared" si="6"/>
        <v>0</v>
      </c>
      <c r="BH1138" s="243">
        <f t="shared" si="7"/>
        <v>0</v>
      </c>
      <c r="BI1138" s="243">
        <f t="shared" si="8"/>
        <v>0</v>
      </c>
      <c r="BJ1138" s="133" t="s">
        <v>79</v>
      </c>
      <c r="BK1138" s="243">
        <f t="shared" si="9"/>
        <v>0</v>
      </c>
      <c r="BL1138" s="133" t="s">
        <v>266</v>
      </c>
      <c r="BM1138" s="133" t="s">
        <v>1575</v>
      </c>
    </row>
    <row r="1139" spans="2:65" s="145" customFormat="1" ht="38.25" customHeight="1">
      <c r="B1139" s="146"/>
      <c r="C1139" s="233" t="s">
        <v>1576</v>
      </c>
      <c r="D1139" s="233" t="s">
        <v>171</v>
      </c>
      <c r="E1139" s="234" t="s">
        <v>1577</v>
      </c>
      <c r="F1139" s="235" t="s">
        <v>1578</v>
      </c>
      <c r="G1139" s="236" t="s">
        <v>174</v>
      </c>
      <c r="H1139" s="237">
        <v>3</v>
      </c>
      <c r="I1139" s="87"/>
      <c r="J1139" s="238">
        <f t="shared" si="0"/>
        <v>0</v>
      </c>
      <c r="K1139" s="235" t="s">
        <v>5</v>
      </c>
      <c r="L1139" s="146"/>
      <c r="M1139" s="239" t="s">
        <v>5</v>
      </c>
      <c r="N1139" s="240" t="s">
        <v>42</v>
      </c>
      <c r="O1139" s="147"/>
      <c r="P1139" s="241">
        <f t="shared" si="1"/>
        <v>0</v>
      </c>
      <c r="Q1139" s="241">
        <v>0</v>
      </c>
      <c r="R1139" s="241">
        <f t="shared" si="2"/>
        <v>0</v>
      </c>
      <c r="S1139" s="241">
        <v>0</v>
      </c>
      <c r="T1139" s="242">
        <f t="shared" si="3"/>
        <v>0</v>
      </c>
      <c r="AR1139" s="133" t="s">
        <v>266</v>
      </c>
      <c r="AT1139" s="133" t="s">
        <v>171</v>
      </c>
      <c r="AU1139" s="133" t="s">
        <v>81</v>
      </c>
      <c r="AY1139" s="133" t="s">
        <v>169</v>
      </c>
      <c r="BE1139" s="243">
        <f t="shared" si="4"/>
        <v>0</v>
      </c>
      <c r="BF1139" s="243">
        <f t="shared" si="5"/>
        <v>0</v>
      </c>
      <c r="BG1139" s="243">
        <f t="shared" si="6"/>
        <v>0</v>
      </c>
      <c r="BH1139" s="243">
        <f t="shared" si="7"/>
        <v>0</v>
      </c>
      <c r="BI1139" s="243">
        <f t="shared" si="8"/>
        <v>0</v>
      </c>
      <c r="BJ1139" s="133" t="s">
        <v>79</v>
      </c>
      <c r="BK1139" s="243">
        <f t="shared" si="9"/>
        <v>0</v>
      </c>
      <c r="BL1139" s="133" t="s">
        <v>266</v>
      </c>
      <c r="BM1139" s="133" t="s">
        <v>1579</v>
      </c>
    </row>
    <row r="1140" spans="2:65" s="145" customFormat="1" ht="38.25" customHeight="1">
      <c r="B1140" s="146"/>
      <c r="C1140" s="233" t="s">
        <v>1580</v>
      </c>
      <c r="D1140" s="233" t="s">
        <v>171</v>
      </c>
      <c r="E1140" s="234" t="s">
        <v>1581</v>
      </c>
      <c r="F1140" s="235" t="s">
        <v>1582</v>
      </c>
      <c r="G1140" s="236" t="s">
        <v>174</v>
      </c>
      <c r="H1140" s="237">
        <v>1</v>
      </c>
      <c r="I1140" s="87"/>
      <c r="J1140" s="238">
        <f t="shared" si="0"/>
        <v>0</v>
      </c>
      <c r="K1140" s="235" t="s">
        <v>5</v>
      </c>
      <c r="L1140" s="146"/>
      <c r="M1140" s="239" t="s">
        <v>5</v>
      </c>
      <c r="N1140" s="240" t="s">
        <v>42</v>
      </c>
      <c r="O1140" s="147"/>
      <c r="P1140" s="241">
        <f t="shared" si="1"/>
        <v>0</v>
      </c>
      <c r="Q1140" s="241">
        <v>0</v>
      </c>
      <c r="R1140" s="241">
        <f t="shared" si="2"/>
        <v>0</v>
      </c>
      <c r="S1140" s="241">
        <v>0</v>
      </c>
      <c r="T1140" s="242">
        <f t="shared" si="3"/>
        <v>0</v>
      </c>
      <c r="AR1140" s="133" t="s">
        <v>266</v>
      </c>
      <c r="AT1140" s="133" t="s">
        <v>171</v>
      </c>
      <c r="AU1140" s="133" t="s">
        <v>81</v>
      </c>
      <c r="AY1140" s="133" t="s">
        <v>169</v>
      </c>
      <c r="BE1140" s="243">
        <f t="shared" si="4"/>
        <v>0</v>
      </c>
      <c r="BF1140" s="243">
        <f t="shared" si="5"/>
        <v>0</v>
      </c>
      <c r="BG1140" s="243">
        <f t="shared" si="6"/>
        <v>0</v>
      </c>
      <c r="BH1140" s="243">
        <f t="shared" si="7"/>
        <v>0</v>
      </c>
      <c r="BI1140" s="243">
        <f t="shared" si="8"/>
        <v>0</v>
      </c>
      <c r="BJ1140" s="133" t="s">
        <v>79</v>
      </c>
      <c r="BK1140" s="243">
        <f t="shared" si="9"/>
        <v>0</v>
      </c>
      <c r="BL1140" s="133" t="s">
        <v>266</v>
      </c>
      <c r="BM1140" s="133" t="s">
        <v>1583</v>
      </c>
    </row>
    <row r="1141" spans="2:65" s="145" customFormat="1" ht="38.25" customHeight="1">
      <c r="B1141" s="146"/>
      <c r="C1141" s="233" t="s">
        <v>1584</v>
      </c>
      <c r="D1141" s="233" t="s">
        <v>171</v>
      </c>
      <c r="E1141" s="234" t="s">
        <v>1585</v>
      </c>
      <c r="F1141" s="235" t="s">
        <v>1586</v>
      </c>
      <c r="G1141" s="236" t="s">
        <v>174</v>
      </c>
      <c r="H1141" s="237">
        <v>1</v>
      </c>
      <c r="I1141" s="87"/>
      <c r="J1141" s="238">
        <f t="shared" si="0"/>
        <v>0</v>
      </c>
      <c r="K1141" s="235" t="s">
        <v>5</v>
      </c>
      <c r="L1141" s="146"/>
      <c r="M1141" s="239" t="s">
        <v>5</v>
      </c>
      <c r="N1141" s="240" t="s">
        <v>42</v>
      </c>
      <c r="O1141" s="147"/>
      <c r="P1141" s="241">
        <f t="shared" si="1"/>
        <v>0</v>
      </c>
      <c r="Q1141" s="241">
        <v>0</v>
      </c>
      <c r="R1141" s="241">
        <f t="shared" si="2"/>
        <v>0</v>
      </c>
      <c r="S1141" s="241">
        <v>0</v>
      </c>
      <c r="T1141" s="242">
        <f t="shared" si="3"/>
        <v>0</v>
      </c>
      <c r="AR1141" s="133" t="s">
        <v>266</v>
      </c>
      <c r="AT1141" s="133" t="s">
        <v>171</v>
      </c>
      <c r="AU1141" s="133" t="s">
        <v>81</v>
      </c>
      <c r="AY1141" s="133" t="s">
        <v>169</v>
      </c>
      <c r="BE1141" s="243">
        <f t="shared" si="4"/>
        <v>0</v>
      </c>
      <c r="BF1141" s="243">
        <f t="shared" si="5"/>
        <v>0</v>
      </c>
      <c r="BG1141" s="243">
        <f t="shared" si="6"/>
        <v>0</v>
      </c>
      <c r="BH1141" s="243">
        <f t="shared" si="7"/>
        <v>0</v>
      </c>
      <c r="BI1141" s="243">
        <f t="shared" si="8"/>
        <v>0</v>
      </c>
      <c r="BJ1141" s="133" t="s">
        <v>79</v>
      </c>
      <c r="BK1141" s="243">
        <f t="shared" si="9"/>
        <v>0</v>
      </c>
      <c r="BL1141" s="133" t="s">
        <v>266</v>
      </c>
      <c r="BM1141" s="133" t="s">
        <v>1587</v>
      </c>
    </row>
    <row r="1142" spans="2:65" s="145" customFormat="1" ht="38.25" customHeight="1">
      <c r="B1142" s="146"/>
      <c r="C1142" s="233" t="s">
        <v>1588</v>
      </c>
      <c r="D1142" s="233" t="s">
        <v>171</v>
      </c>
      <c r="E1142" s="234" t="s">
        <v>1589</v>
      </c>
      <c r="F1142" s="235" t="s">
        <v>1590</v>
      </c>
      <c r="G1142" s="236" t="s">
        <v>174</v>
      </c>
      <c r="H1142" s="237">
        <v>1</v>
      </c>
      <c r="I1142" s="87"/>
      <c r="J1142" s="238">
        <f t="shared" si="0"/>
        <v>0</v>
      </c>
      <c r="K1142" s="235" t="s">
        <v>5</v>
      </c>
      <c r="L1142" s="146"/>
      <c r="M1142" s="239" t="s">
        <v>5</v>
      </c>
      <c r="N1142" s="240" t="s">
        <v>42</v>
      </c>
      <c r="O1142" s="147"/>
      <c r="P1142" s="241">
        <f t="shared" si="1"/>
        <v>0</v>
      </c>
      <c r="Q1142" s="241">
        <v>0</v>
      </c>
      <c r="R1142" s="241">
        <f t="shared" si="2"/>
        <v>0</v>
      </c>
      <c r="S1142" s="241">
        <v>0</v>
      </c>
      <c r="T1142" s="242">
        <f t="shared" si="3"/>
        <v>0</v>
      </c>
      <c r="AR1142" s="133" t="s">
        <v>266</v>
      </c>
      <c r="AT1142" s="133" t="s">
        <v>171</v>
      </c>
      <c r="AU1142" s="133" t="s">
        <v>81</v>
      </c>
      <c r="AY1142" s="133" t="s">
        <v>169</v>
      </c>
      <c r="BE1142" s="243">
        <f t="shared" si="4"/>
        <v>0</v>
      </c>
      <c r="BF1142" s="243">
        <f t="shared" si="5"/>
        <v>0</v>
      </c>
      <c r="BG1142" s="243">
        <f t="shared" si="6"/>
        <v>0</v>
      </c>
      <c r="BH1142" s="243">
        <f t="shared" si="7"/>
        <v>0</v>
      </c>
      <c r="BI1142" s="243">
        <f t="shared" si="8"/>
        <v>0</v>
      </c>
      <c r="BJ1142" s="133" t="s">
        <v>79</v>
      </c>
      <c r="BK1142" s="243">
        <f t="shared" si="9"/>
        <v>0</v>
      </c>
      <c r="BL1142" s="133" t="s">
        <v>266</v>
      </c>
      <c r="BM1142" s="133" t="s">
        <v>1591</v>
      </c>
    </row>
    <row r="1143" spans="2:65" s="145" customFormat="1" ht="38.25" customHeight="1">
      <c r="B1143" s="146"/>
      <c r="C1143" s="233" t="s">
        <v>1592</v>
      </c>
      <c r="D1143" s="233" t="s">
        <v>171</v>
      </c>
      <c r="E1143" s="234" t="s">
        <v>1593</v>
      </c>
      <c r="F1143" s="235" t="s">
        <v>1594</v>
      </c>
      <c r="G1143" s="236" t="s">
        <v>174</v>
      </c>
      <c r="H1143" s="237">
        <v>1</v>
      </c>
      <c r="I1143" s="87"/>
      <c r="J1143" s="238">
        <f t="shared" si="0"/>
        <v>0</v>
      </c>
      <c r="K1143" s="235" t="s">
        <v>5</v>
      </c>
      <c r="L1143" s="146"/>
      <c r="M1143" s="239" t="s">
        <v>5</v>
      </c>
      <c r="N1143" s="240" t="s">
        <v>42</v>
      </c>
      <c r="O1143" s="147"/>
      <c r="P1143" s="241">
        <f t="shared" si="1"/>
        <v>0</v>
      </c>
      <c r="Q1143" s="241">
        <v>0</v>
      </c>
      <c r="R1143" s="241">
        <f t="shared" si="2"/>
        <v>0</v>
      </c>
      <c r="S1143" s="241">
        <v>0</v>
      </c>
      <c r="T1143" s="242">
        <f t="shared" si="3"/>
        <v>0</v>
      </c>
      <c r="AR1143" s="133" t="s">
        <v>266</v>
      </c>
      <c r="AT1143" s="133" t="s">
        <v>171</v>
      </c>
      <c r="AU1143" s="133" t="s">
        <v>81</v>
      </c>
      <c r="AY1143" s="133" t="s">
        <v>169</v>
      </c>
      <c r="BE1143" s="243">
        <f t="shared" si="4"/>
        <v>0</v>
      </c>
      <c r="BF1143" s="243">
        <f t="shared" si="5"/>
        <v>0</v>
      </c>
      <c r="BG1143" s="243">
        <f t="shared" si="6"/>
        <v>0</v>
      </c>
      <c r="BH1143" s="243">
        <f t="shared" si="7"/>
        <v>0</v>
      </c>
      <c r="BI1143" s="243">
        <f t="shared" si="8"/>
        <v>0</v>
      </c>
      <c r="BJ1143" s="133" t="s">
        <v>79</v>
      </c>
      <c r="BK1143" s="243">
        <f t="shared" si="9"/>
        <v>0</v>
      </c>
      <c r="BL1143" s="133" t="s">
        <v>266</v>
      </c>
      <c r="BM1143" s="133" t="s">
        <v>1595</v>
      </c>
    </row>
    <row r="1144" spans="2:65" s="145" customFormat="1" ht="38.25" customHeight="1">
      <c r="B1144" s="146"/>
      <c r="C1144" s="233" t="s">
        <v>1596</v>
      </c>
      <c r="D1144" s="233" t="s">
        <v>171</v>
      </c>
      <c r="E1144" s="234" t="s">
        <v>1597</v>
      </c>
      <c r="F1144" s="235" t="s">
        <v>1598</v>
      </c>
      <c r="G1144" s="236" t="s">
        <v>174</v>
      </c>
      <c r="H1144" s="237">
        <v>1</v>
      </c>
      <c r="I1144" s="87"/>
      <c r="J1144" s="238">
        <f t="shared" si="0"/>
        <v>0</v>
      </c>
      <c r="K1144" s="235" t="s">
        <v>5</v>
      </c>
      <c r="L1144" s="146"/>
      <c r="M1144" s="239" t="s">
        <v>5</v>
      </c>
      <c r="N1144" s="240" t="s">
        <v>42</v>
      </c>
      <c r="O1144" s="147"/>
      <c r="P1144" s="241">
        <f t="shared" si="1"/>
        <v>0</v>
      </c>
      <c r="Q1144" s="241">
        <v>0</v>
      </c>
      <c r="R1144" s="241">
        <f t="shared" si="2"/>
        <v>0</v>
      </c>
      <c r="S1144" s="241">
        <v>0</v>
      </c>
      <c r="T1144" s="242">
        <f t="shared" si="3"/>
        <v>0</v>
      </c>
      <c r="AR1144" s="133" t="s">
        <v>266</v>
      </c>
      <c r="AT1144" s="133" t="s">
        <v>171</v>
      </c>
      <c r="AU1144" s="133" t="s">
        <v>81</v>
      </c>
      <c r="AY1144" s="133" t="s">
        <v>169</v>
      </c>
      <c r="BE1144" s="243">
        <f t="shared" si="4"/>
        <v>0</v>
      </c>
      <c r="BF1144" s="243">
        <f t="shared" si="5"/>
        <v>0</v>
      </c>
      <c r="BG1144" s="243">
        <f t="shared" si="6"/>
        <v>0</v>
      </c>
      <c r="BH1144" s="243">
        <f t="shared" si="7"/>
        <v>0</v>
      </c>
      <c r="BI1144" s="243">
        <f t="shared" si="8"/>
        <v>0</v>
      </c>
      <c r="BJ1144" s="133" t="s">
        <v>79</v>
      </c>
      <c r="BK1144" s="243">
        <f t="shared" si="9"/>
        <v>0</v>
      </c>
      <c r="BL1144" s="133" t="s">
        <v>266</v>
      </c>
      <c r="BM1144" s="133" t="s">
        <v>1599</v>
      </c>
    </row>
    <row r="1145" spans="2:65" s="145" customFormat="1" ht="38.25" customHeight="1">
      <c r="B1145" s="146"/>
      <c r="C1145" s="233" t="s">
        <v>1600</v>
      </c>
      <c r="D1145" s="233" t="s">
        <v>171</v>
      </c>
      <c r="E1145" s="234" t="s">
        <v>1601</v>
      </c>
      <c r="F1145" s="235" t="s">
        <v>1602</v>
      </c>
      <c r="G1145" s="236" t="s">
        <v>174</v>
      </c>
      <c r="H1145" s="237">
        <v>3</v>
      </c>
      <c r="I1145" s="87"/>
      <c r="J1145" s="238">
        <f t="shared" si="0"/>
        <v>0</v>
      </c>
      <c r="K1145" s="235" t="s">
        <v>5</v>
      </c>
      <c r="L1145" s="146"/>
      <c r="M1145" s="239" t="s">
        <v>5</v>
      </c>
      <c r="N1145" s="240" t="s">
        <v>42</v>
      </c>
      <c r="O1145" s="147"/>
      <c r="P1145" s="241">
        <f t="shared" si="1"/>
        <v>0</v>
      </c>
      <c r="Q1145" s="241">
        <v>0</v>
      </c>
      <c r="R1145" s="241">
        <f t="shared" si="2"/>
        <v>0</v>
      </c>
      <c r="S1145" s="241">
        <v>0</v>
      </c>
      <c r="T1145" s="242">
        <f t="shared" si="3"/>
        <v>0</v>
      </c>
      <c r="AR1145" s="133" t="s">
        <v>266</v>
      </c>
      <c r="AT1145" s="133" t="s">
        <v>171</v>
      </c>
      <c r="AU1145" s="133" t="s">
        <v>81</v>
      </c>
      <c r="AY1145" s="133" t="s">
        <v>169</v>
      </c>
      <c r="BE1145" s="243">
        <f t="shared" si="4"/>
        <v>0</v>
      </c>
      <c r="BF1145" s="243">
        <f t="shared" si="5"/>
        <v>0</v>
      </c>
      <c r="BG1145" s="243">
        <f t="shared" si="6"/>
        <v>0</v>
      </c>
      <c r="BH1145" s="243">
        <f t="shared" si="7"/>
        <v>0</v>
      </c>
      <c r="BI1145" s="243">
        <f t="shared" si="8"/>
        <v>0</v>
      </c>
      <c r="BJ1145" s="133" t="s">
        <v>79</v>
      </c>
      <c r="BK1145" s="243">
        <f t="shared" si="9"/>
        <v>0</v>
      </c>
      <c r="BL1145" s="133" t="s">
        <v>266</v>
      </c>
      <c r="BM1145" s="133" t="s">
        <v>1603</v>
      </c>
    </row>
    <row r="1146" spans="2:65" s="145" customFormat="1" ht="38.25" customHeight="1">
      <c r="B1146" s="146"/>
      <c r="C1146" s="233" t="s">
        <v>1604</v>
      </c>
      <c r="D1146" s="233" t="s">
        <v>171</v>
      </c>
      <c r="E1146" s="234" t="s">
        <v>1605</v>
      </c>
      <c r="F1146" s="235" t="s">
        <v>1606</v>
      </c>
      <c r="G1146" s="236" t="s">
        <v>174</v>
      </c>
      <c r="H1146" s="237">
        <v>1</v>
      </c>
      <c r="I1146" s="87"/>
      <c r="J1146" s="238">
        <f t="shared" si="0"/>
        <v>0</v>
      </c>
      <c r="K1146" s="235" t="s">
        <v>5</v>
      </c>
      <c r="L1146" s="146"/>
      <c r="M1146" s="239" t="s">
        <v>5</v>
      </c>
      <c r="N1146" s="240" t="s">
        <v>42</v>
      </c>
      <c r="O1146" s="147"/>
      <c r="P1146" s="241">
        <f t="shared" si="1"/>
        <v>0</v>
      </c>
      <c r="Q1146" s="241">
        <v>0</v>
      </c>
      <c r="R1146" s="241">
        <f t="shared" si="2"/>
        <v>0</v>
      </c>
      <c r="S1146" s="241">
        <v>0</v>
      </c>
      <c r="T1146" s="242">
        <f t="shared" si="3"/>
        <v>0</v>
      </c>
      <c r="AR1146" s="133" t="s">
        <v>266</v>
      </c>
      <c r="AT1146" s="133" t="s">
        <v>171</v>
      </c>
      <c r="AU1146" s="133" t="s">
        <v>81</v>
      </c>
      <c r="AY1146" s="133" t="s">
        <v>169</v>
      </c>
      <c r="BE1146" s="243">
        <f t="shared" si="4"/>
        <v>0</v>
      </c>
      <c r="BF1146" s="243">
        <f t="shared" si="5"/>
        <v>0</v>
      </c>
      <c r="BG1146" s="243">
        <f t="shared" si="6"/>
        <v>0</v>
      </c>
      <c r="BH1146" s="243">
        <f t="shared" si="7"/>
        <v>0</v>
      </c>
      <c r="BI1146" s="243">
        <f t="shared" si="8"/>
        <v>0</v>
      </c>
      <c r="BJ1146" s="133" t="s">
        <v>79</v>
      </c>
      <c r="BK1146" s="243">
        <f t="shared" si="9"/>
        <v>0</v>
      </c>
      <c r="BL1146" s="133" t="s">
        <v>266</v>
      </c>
      <c r="BM1146" s="133" t="s">
        <v>1607</v>
      </c>
    </row>
    <row r="1147" spans="2:65" s="145" customFormat="1" ht="38.25" customHeight="1">
      <c r="B1147" s="146"/>
      <c r="C1147" s="233" t="s">
        <v>1608</v>
      </c>
      <c r="D1147" s="233" t="s">
        <v>171</v>
      </c>
      <c r="E1147" s="234" t="s">
        <v>1609</v>
      </c>
      <c r="F1147" s="235" t="s">
        <v>1610</v>
      </c>
      <c r="G1147" s="236" t="s">
        <v>174</v>
      </c>
      <c r="H1147" s="237">
        <v>1</v>
      </c>
      <c r="I1147" s="87"/>
      <c r="J1147" s="238">
        <f t="shared" si="0"/>
        <v>0</v>
      </c>
      <c r="K1147" s="235" t="s">
        <v>5</v>
      </c>
      <c r="L1147" s="146"/>
      <c r="M1147" s="239" t="s">
        <v>5</v>
      </c>
      <c r="N1147" s="240" t="s">
        <v>42</v>
      </c>
      <c r="O1147" s="147"/>
      <c r="P1147" s="241">
        <f t="shared" si="1"/>
        <v>0</v>
      </c>
      <c r="Q1147" s="241">
        <v>0</v>
      </c>
      <c r="R1147" s="241">
        <f t="shared" si="2"/>
        <v>0</v>
      </c>
      <c r="S1147" s="241">
        <v>0</v>
      </c>
      <c r="T1147" s="242">
        <f t="shared" si="3"/>
        <v>0</v>
      </c>
      <c r="AR1147" s="133" t="s">
        <v>266</v>
      </c>
      <c r="AT1147" s="133" t="s">
        <v>171</v>
      </c>
      <c r="AU1147" s="133" t="s">
        <v>81</v>
      </c>
      <c r="AY1147" s="133" t="s">
        <v>169</v>
      </c>
      <c r="BE1147" s="243">
        <f t="shared" si="4"/>
        <v>0</v>
      </c>
      <c r="BF1147" s="243">
        <f t="shared" si="5"/>
        <v>0</v>
      </c>
      <c r="BG1147" s="243">
        <f t="shared" si="6"/>
        <v>0</v>
      </c>
      <c r="BH1147" s="243">
        <f t="shared" si="7"/>
        <v>0</v>
      </c>
      <c r="BI1147" s="243">
        <f t="shared" si="8"/>
        <v>0</v>
      </c>
      <c r="BJ1147" s="133" t="s">
        <v>79</v>
      </c>
      <c r="BK1147" s="243">
        <f t="shared" si="9"/>
        <v>0</v>
      </c>
      <c r="BL1147" s="133" t="s">
        <v>266</v>
      </c>
      <c r="BM1147" s="133" t="s">
        <v>1611</v>
      </c>
    </row>
    <row r="1148" spans="2:65" s="145" customFormat="1" ht="38.25" customHeight="1">
      <c r="B1148" s="146"/>
      <c r="C1148" s="233" t="s">
        <v>1612</v>
      </c>
      <c r="D1148" s="233" t="s">
        <v>171</v>
      </c>
      <c r="E1148" s="234" t="s">
        <v>1613</v>
      </c>
      <c r="F1148" s="235" t="s">
        <v>1614</v>
      </c>
      <c r="G1148" s="236" t="s">
        <v>174</v>
      </c>
      <c r="H1148" s="237">
        <v>1</v>
      </c>
      <c r="I1148" s="87"/>
      <c r="J1148" s="238">
        <f t="shared" si="0"/>
        <v>0</v>
      </c>
      <c r="K1148" s="235" t="s">
        <v>5</v>
      </c>
      <c r="L1148" s="146"/>
      <c r="M1148" s="239" t="s">
        <v>5</v>
      </c>
      <c r="N1148" s="240" t="s">
        <v>42</v>
      </c>
      <c r="O1148" s="147"/>
      <c r="P1148" s="241">
        <f t="shared" si="1"/>
        <v>0</v>
      </c>
      <c r="Q1148" s="241">
        <v>0</v>
      </c>
      <c r="R1148" s="241">
        <f t="shared" si="2"/>
        <v>0</v>
      </c>
      <c r="S1148" s="241">
        <v>0</v>
      </c>
      <c r="T1148" s="242">
        <f t="shared" si="3"/>
        <v>0</v>
      </c>
      <c r="AR1148" s="133" t="s">
        <v>266</v>
      </c>
      <c r="AT1148" s="133" t="s">
        <v>171</v>
      </c>
      <c r="AU1148" s="133" t="s">
        <v>81</v>
      </c>
      <c r="AY1148" s="133" t="s">
        <v>169</v>
      </c>
      <c r="BE1148" s="243">
        <f t="shared" si="4"/>
        <v>0</v>
      </c>
      <c r="BF1148" s="243">
        <f t="shared" si="5"/>
        <v>0</v>
      </c>
      <c r="BG1148" s="243">
        <f t="shared" si="6"/>
        <v>0</v>
      </c>
      <c r="BH1148" s="243">
        <f t="shared" si="7"/>
        <v>0</v>
      </c>
      <c r="BI1148" s="243">
        <f t="shared" si="8"/>
        <v>0</v>
      </c>
      <c r="BJ1148" s="133" t="s">
        <v>79</v>
      </c>
      <c r="BK1148" s="243">
        <f t="shared" si="9"/>
        <v>0</v>
      </c>
      <c r="BL1148" s="133" t="s">
        <v>266</v>
      </c>
      <c r="BM1148" s="133" t="s">
        <v>1615</v>
      </c>
    </row>
    <row r="1149" spans="2:65" s="145" customFormat="1" ht="38.25" customHeight="1">
      <c r="B1149" s="146"/>
      <c r="C1149" s="233" t="s">
        <v>1616</v>
      </c>
      <c r="D1149" s="233" t="s">
        <v>171</v>
      </c>
      <c r="E1149" s="234" t="s">
        <v>1617</v>
      </c>
      <c r="F1149" s="235" t="s">
        <v>1618</v>
      </c>
      <c r="G1149" s="236" t="s">
        <v>174</v>
      </c>
      <c r="H1149" s="237">
        <v>1</v>
      </c>
      <c r="I1149" s="87"/>
      <c r="J1149" s="238">
        <f t="shared" si="0"/>
        <v>0</v>
      </c>
      <c r="K1149" s="235" t="s">
        <v>5</v>
      </c>
      <c r="L1149" s="146"/>
      <c r="M1149" s="239" t="s">
        <v>5</v>
      </c>
      <c r="N1149" s="240" t="s">
        <v>42</v>
      </c>
      <c r="O1149" s="147"/>
      <c r="P1149" s="241">
        <f t="shared" si="1"/>
        <v>0</v>
      </c>
      <c r="Q1149" s="241">
        <v>0</v>
      </c>
      <c r="R1149" s="241">
        <f t="shared" si="2"/>
        <v>0</v>
      </c>
      <c r="S1149" s="241">
        <v>0</v>
      </c>
      <c r="T1149" s="242">
        <f t="shared" si="3"/>
        <v>0</v>
      </c>
      <c r="AR1149" s="133" t="s">
        <v>266</v>
      </c>
      <c r="AT1149" s="133" t="s">
        <v>171</v>
      </c>
      <c r="AU1149" s="133" t="s">
        <v>81</v>
      </c>
      <c r="AY1149" s="133" t="s">
        <v>169</v>
      </c>
      <c r="BE1149" s="243">
        <f t="shared" si="4"/>
        <v>0</v>
      </c>
      <c r="BF1149" s="243">
        <f t="shared" si="5"/>
        <v>0</v>
      </c>
      <c r="BG1149" s="243">
        <f t="shared" si="6"/>
        <v>0</v>
      </c>
      <c r="BH1149" s="243">
        <f t="shared" si="7"/>
        <v>0</v>
      </c>
      <c r="BI1149" s="243">
        <f t="shared" si="8"/>
        <v>0</v>
      </c>
      <c r="BJ1149" s="133" t="s">
        <v>79</v>
      </c>
      <c r="BK1149" s="243">
        <f t="shared" si="9"/>
        <v>0</v>
      </c>
      <c r="BL1149" s="133" t="s">
        <v>266</v>
      </c>
      <c r="BM1149" s="133" t="s">
        <v>1619</v>
      </c>
    </row>
    <row r="1150" spans="2:65" s="145" customFormat="1" ht="38.25" customHeight="1">
      <c r="B1150" s="146"/>
      <c r="C1150" s="233" t="s">
        <v>1620</v>
      </c>
      <c r="D1150" s="233" t="s">
        <v>171</v>
      </c>
      <c r="E1150" s="234" t="s">
        <v>1621</v>
      </c>
      <c r="F1150" s="235" t="s">
        <v>1622</v>
      </c>
      <c r="G1150" s="236" t="s">
        <v>174</v>
      </c>
      <c r="H1150" s="237">
        <v>1</v>
      </c>
      <c r="I1150" s="87"/>
      <c r="J1150" s="238">
        <f t="shared" si="0"/>
        <v>0</v>
      </c>
      <c r="K1150" s="235" t="s">
        <v>5</v>
      </c>
      <c r="L1150" s="146"/>
      <c r="M1150" s="239" t="s">
        <v>5</v>
      </c>
      <c r="N1150" s="240" t="s">
        <v>42</v>
      </c>
      <c r="O1150" s="147"/>
      <c r="P1150" s="241">
        <f t="shared" si="1"/>
        <v>0</v>
      </c>
      <c r="Q1150" s="241">
        <v>0</v>
      </c>
      <c r="R1150" s="241">
        <f t="shared" si="2"/>
        <v>0</v>
      </c>
      <c r="S1150" s="241">
        <v>0</v>
      </c>
      <c r="T1150" s="242">
        <f t="shared" si="3"/>
        <v>0</v>
      </c>
      <c r="AR1150" s="133" t="s">
        <v>266</v>
      </c>
      <c r="AT1150" s="133" t="s">
        <v>171</v>
      </c>
      <c r="AU1150" s="133" t="s">
        <v>81</v>
      </c>
      <c r="AY1150" s="133" t="s">
        <v>169</v>
      </c>
      <c r="BE1150" s="243">
        <f t="shared" si="4"/>
        <v>0</v>
      </c>
      <c r="BF1150" s="243">
        <f t="shared" si="5"/>
        <v>0</v>
      </c>
      <c r="BG1150" s="243">
        <f t="shared" si="6"/>
        <v>0</v>
      </c>
      <c r="BH1150" s="243">
        <f t="shared" si="7"/>
        <v>0</v>
      </c>
      <c r="BI1150" s="243">
        <f t="shared" si="8"/>
        <v>0</v>
      </c>
      <c r="BJ1150" s="133" t="s">
        <v>79</v>
      </c>
      <c r="BK1150" s="243">
        <f t="shared" si="9"/>
        <v>0</v>
      </c>
      <c r="BL1150" s="133" t="s">
        <v>266</v>
      </c>
      <c r="BM1150" s="133" t="s">
        <v>1623</v>
      </c>
    </row>
    <row r="1151" spans="2:65" s="145" customFormat="1" ht="38.25" customHeight="1">
      <c r="B1151" s="146"/>
      <c r="C1151" s="233" t="s">
        <v>1624</v>
      </c>
      <c r="D1151" s="233" t="s">
        <v>171</v>
      </c>
      <c r="E1151" s="234" t="s">
        <v>1625</v>
      </c>
      <c r="F1151" s="235" t="s">
        <v>1626</v>
      </c>
      <c r="G1151" s="236" t="s">
        <v>174</v>
      </c>
      <c r="H1151" s="237">
        <v>1</v>
      </c>
      <c r="I1151" s="87"/>
      <c r="J1151" s="238">
        <f t="shared" si="0"/>
        <v>0</v>
      </c>
      <c r="K1151" s="235" t="s">
        <v>5</v>
      </c>
      <c r="L1151" s="146"/>
      <c r="M1151" s="239" t="s">
        <v>5</v>
      </c>
      <c r="N1151" s="240" t="s">
        <v>42</v>
      </c>
      <c r="O1151" s="147"/>
      <c r="P1151" s="241">
        <f t="shared" si="1"/>
        <v>0</v>
      </c>
      <c r="Q1151" s="241">
        <v>0</v>
      </c>
      <c r="R1151" s="241">
        <f t="shared" si="2"/>
        <v>0</v>
      </c>
      <c r="S1151" s="241">
        <v>0</v>
      </c>
      <c r="T1151" s="242">
        <f t="shared" si="3"/>
        <v>0</v>
      </c>
      <c r="AR1151" s="133" t="s">
        <v>266</v>
      </c>
      <c r="AT1151" s="133" t="s">
        <v>171</v>
      </c>
      <c r="AU1151" s="133" t="s">
        <v>81</v>
      </c>
      <c r="AY1151" s="133" t="s">
        <v>169</v>
      </c>
      <c r="BE1151" s="243">
        <f t="shared" si="4"/>
        <v>0</v>
      </c>
      <c r="BF1151" s="243">
        <f t="shared" si="5"/>
        <v>0</v>
      </c>
      <c r="BG1151" s="243">
        <f t="shared" si="6"/>
        <v>0</v>
      </c>
      <c r="BH1151" s="243">
        <f t="shared" si="7"/>
        <v>0</v>
      </c>
      <c r="BI1151" s="243">
        <f t="shared" si="8"/>
        <v>0</v>
      </c>
      <c r="BJ1151" s="133" t="s">
        <v>79</v>
      </c>
      <c r="BK1151" s="243">
        <f t="shared" si="9"/>
        <v>0</v>
      </c>
      <c r="BL1151" s="133" t="s">
        <v>266</v>
      </c>
      <c r="BM1151" s="133" t="s">
        <v>1627</v>
      </c>
    </row>
    <row r="1152" spans="2:65" s="145" customFormat="1" ht="38.25" customHeight="1">
      <c r="B1152" s="146"/>
      <c r="C1152" s="233" t="s">
        <v>1628</v>
      </c>
      <c r="D1152" s="233" t="s">
        <v>171</v>
      </c>
      <c r="E1152" s="234" t="s">
        <v>1629</v>
      </c>
      <c r="F1152" s="235" t="s">
        <v>1630</v>
      </c>
      <c r="G1152" s="236" t="s">
        <v>174</v>
      </c>
      <c r="H1152" s="237">
        <v>1</v>
      </c>
      <c r="I1152" s="87"/>
      <c r="J1152" s="238">
        <f t="shared" si="0"/>
        <v>0</v>
      </c>
      <c r="K1152" s="235" t="s">
        <v>5</v>
      </c>
      <c r="L1152" s="146"/>
      <c r="M1152" s="239" t="s">
        <v>5</v>
      </c>
      <c r="N1152" s="240" t="s">
        <v>42</v>
      </c>
      <c r="O1152" s="147"/>
      <c r="P1152" s="241">
        <f t="shared" si="1"/>
        <v>0</v>
      </c>
      <c r="Q1152" s="241">
        <v>0</v>
      </c>
      <c r="R1152" s="241">
        <f t="shared" si="2"/>
        <v>0</v>
      </c>
      <c r="S1152" s="241">
        <v>0</v>
      </c>
      <c r="T1152" s="242">
        <f t="shared" si="3"/>
        <v>0</v>
      </c>
      <c r="AR1152" s="133" t="s">
        <v>266</v>
      </c>
      <c r="AT1152" s="133" t="s">
        <v>171</v>
      </c>
      <c r="AU1152" s="133" t="s">
        <v>81</v>
      </c>
      <c r="AY1152" s="133" t="s">
        <v>169</v>
      </c>
      <c r="BE1152" s="243">
        <f t="shared" si="4"/>
        <v>0</v>
      </c>
      <c r="BF1152" s="243">
        <f t="shared" si="5"/>
        <v>0</v>
      </c>
      <c r="BG1152" s="243">
        <f t="shared" si="6"/>
        <v>0</v>
      </c>
      <c r="BH1152" s="243">
        <f t="shared" si="7"/>
        <v>0</v>
      </c>
      <c r="BI1152" s="243">
        <f t="shared" si="8"/>
        <v>0</v>
      </c>
      <c r="BJ1152" s="133" t="s">
        <v>79</v>
      </c>
      <c r="BK1152" s="243">
        <f t="shared" si="9"/>
        <v>0</v>
      </c>
      <c r="BL1152" s="133" t="s">
        <v>266</v>
      </c>
      <c r="BM1152" s="133" t="s">
        <v>1631</v>
      </c>
    </row>
    <row r="1153" spans="2:65" s="145" customFormat="1" ht="38.25" customHeight="1">
      <c r="B1153" s="146"/>
      <c r="C1153" s="233" t="s">
        <v>1632</v>
      </c>
      <c r="D1153" s="233" t="s">
        <v>171</v>
      </c>
      <c r="E1153" s="234" t="s">
        <v>1633</v>
      </c>
      <c r="F1153" s="235" t="s">
        <v>1634</v>
      </c>
      <c r="G1153" s="236" t="s">
        <v>174</v>
      </c>
      <c r="H1153" s="237">
        <v>1</v>
      </c>
      <c r="I1153" s="87"/>
      <c r="J1153" s="238">
        <f t="shared" si="0"/>
        <v>0</v>
      </c>
      <c r="K1153" s="235" t="s">
        <v>5</v>
      </c>
      <c r="L1153" s="146"/>
      <c r="M1153" s="239" t="s">
        <v>5</v>
      </c>
      <c r="N1153" s="240" t="s">
        <v>42</v>
      </c>
      <c r="O1153" s="147"/>
      <c r="P1153" s="241">
        <f t="shared" si="1"/>
        <v>0</v>
      </c>
      <c r="Q1153" s="241">
        <v>0</v>
      </c>
      <c r="R1153" s="241">
        <f t="shared" si="2"/>
        <v>0</v>
      </c>
      <c r="S1153" s="241">
        <v>0</v>
      </c>
      <c r="T1153" s="242">
        <f t="shared" si="3"/>
        <v>0</v>
      </c>
      <c r="AR1153" s="133" t="s">
        <v>266</v>
      </c>
      <c r="AT1153" s="133" t="s">
        <v>171</v>
      </c>
      <c r="AU1153" s="133" t="s">
        <v>81</v>
      </c>
      <c r="AY1153" s="133" t="s">
        <v>169</v>
      </c>
      <c r="BE1153" s="243">
        <f t="shared" si="4"/>
        <v>0</v>
      </c>
      <c r="BF1153" s="243">
        <f t="shared" si="5"/>
        <v>0</v>
      </c>
      <c r="BG1153" s="243">
        <f t="shared" si="6"/>
        <v>0</v>
      </c>
      <c r="BH1153" s="243">
        <f t="shared" si="7"/>
        <v>0</v>
      </c>
      <c r="BI1153" s="243">
        <f t="shared" si="8"/>
        <v>0</v>
      </c>
      <c r="BJ1153" s="133" t="s">
        <v>79</v>
      </c>
      <c r="BK1153" s="243">
        <f t="shared" si="9"/>
        <v>0</v>
      </c>
      <c r="BL1153" s="133" t="s">
        <v>266</v>
      </c>
      <c r="BM1153" s="133" t="s">
        <v>1635</v>
      </c>
    </row>
    <row r="1154" spans="2:65" s="145" customFormat="1" ht="38.25" customHeight="1">
      <c r="B1154" s="146"/>
      <c r="C1154" s="233" t="s">
        <v>1636</v>
      </c>
      <c r="D1154" s="233" t="s">
        <v>171</v>
      </c>
      <c r="E1154" s="234" t="s">
        <v>1637</v>
      </c>
      <c r="F1154" s="235" t="s">
        <v>1638</v>
      </c>
      <c r="G1154" s="236" t="s">
        <v>174</v>
      </c>
      <c r="H1154" s="237">
        <v>1</v>
      </c>
      <c r="I1154" s="87"/>
      <c r="J1154" s="238">
        <f t="shared" si="0"/>
        <v>0</v>
      </c>
      <c r="K1154" s="235" t="s">
        <v>5</v>
      </c>
      <c r="L1154" s="146"/>
      <c r="M1154" s="239" t="s">
        <v>5</v>
      </c>
      <c r="N1154" s="240" t="s">
        <v>42</v>
      </c>
      <c r="O1154" s="147"/>
      <c r="P1154" s="241">
        <f t="shared" si="1"/>
        <v>0</v>
      </c>
      <c r="Q1154" s="241">
        <v>0</v>
      </c>
      <c r="R1154" s="241">
        <f t="shared" si="2"/>
        <v>0</v>
      </c>
      <c r="S1154" s="241">
        <v>0</v>
      </c>
      <c r="T1154" s="242">
        <f t="shared" si="3"/>
        <v>0</v>
      </c>
      <c r="AR1154" s="133" t="s">
        <v>266</v>
      </c>
      <c r="AT1154" s="133" t="s">
        <v>171</v>
      </c>
      <c r="AU1154" s="133" t="s">
        <v>81</v>
      </c>
      <c r="AY1154" s="133" t="s">
        <v>169</v>
      </c>
      <c r="BE1154" s="243">
        <f t="shared" si="4"/>
        <v>0</v>
      </c>
      <c r="BF1154" s="243">
        <f t="shared" si="5"/>
        <v>0</v>
      </c>
      <c r="BG1154" s="243">
        <f t="shared" si="6"/>
        <v>0</v>
      </c>
      <c r="BH1154" s="243">
        <f t="shared" si="7"/>
        <v>0</v>
      </c>
      <c r="BI1154" s="243">
        <f t="shared" si="8"/>
        <v>0</v>
      </c>
      <c r="BJ1154" s="133" t="s">
        <v>79</v>
      </c>
      <c r="BK1154" s="243">
        <f t="shared" si="9"/>
        <v>0</v>
      </c>
      <c r="BL1154" s="133" t="s">
        <v>266</v>
      </c>
      <c r="BM1154" s="133" t="s">
        <v>1639</v>
      </c>
    </row>
    <row r="1155" spans="2:65" s="145" customFormat="1" ht="38.25" customHeight="1">
      <c r="B1155" s="146"/>
      <c r="C1155" s="233" t="s">
        <v>1640</v>
      </c>
      <c r="D1155" s="233" t="s">
        <v>171</v>
      </c>
      <c r="E1155" s="234" t="s">
        <v>1641</v>
      </c>
      <c r="F1155" s="235" t="s">
        <v>1642</v>
      </c>
      <c r="G1155" s="236" t="s">
        <v>174</v>
      </c>
      <c r="H1155" s="237">
        <v>1</v>
      </c>
      <c r="I1155" s="87"/>
      <c r="J1155" s="238">
        <f t="shared" si="0"/>
        <v>0</v>
      </c>
      <c r="K1155" s="235" t="s">
        <v>5</v>
      </c>
      <c r="L1155" s="146"/>
      <c r="M1155" s="239" t="s">
        <v>5</v>
      </c>
      <c r="N1155" s="240" t="s">
        <v>42</v>
      </c>
      <c r="O1155" s="147"/>
      <c r="P1155" s="241">
        <f t="shared" si="1"/>
        <v>0</v>
      </c>
      <c r="Q1155" s="241">
        <v>0</v>
      </c>
      <c r="R1155" s="241">
        <f t="shared" si="2"/>
        <v>0</v>
      </c>
      <c r="S1155" s="241">
        <v>0</v>
      </c>
      <c r="T1155" s="242">
        <f t="shared" si="3"/>
        <v>0</v>
      </c>
      <c r="AR1155" s="133" t="s">
        <v>266</v>
      </c>
      <c r="AT1155" s="133" t="s">
        <v>171</v>
      </c>
      <c r="AU1155" s="133" t="s">
        <v>81</v>
      </c>
      <c r="AY1155" s="133" t="s">
        <v>169</v>
      </c>
      <c r="BE1155" s="243">
        <f t="shared" si="4"/>
        <v>0</v>
      </c>
      <c r="BF1155" s="243">
        <f t="shared" si="5"/>
        <v>0</v>
      </c>
      <c r="BG1155" s="243">
        <f t="shared" si="6"/>
        <v>0</v>
      </c>
      <c r="BH1155" s="243">
        <f t="shared" si="7"/>
        <v>0</v>
      </c>
      <c r="BI1155" s="243">
        <f t="shared" si="8"/>
        <v>0</v>
      </c>
      <c r="BJ1155" s="133" t="s">
        <v>79</v>
      </c>
      <c r="BK1155" s="243">
        <f t="shared" si="9"/>
        <v>0</v>
      </c>
      <c r="BL1155" s="133" t="s">
        <v>266</v>
      </c>
      <c r="BM1155" s="133" t="s">
        <v>1643</v>
      </c>
    </row>
    <row r="1156" spans="2:65" s="145" customFormat="1" ht="38.25" customHeight="1">
      <c r="B1156" s="146"/>
      <c r="C1156" s="233" t="s">
        <v>1644</v>
      </c>
      <c r="D1156" s="233" t="s">
        <v>171</v>
      </c>
      <c r="E1156" s="234" t="s">
        <v>1645</v>
      </c>
      <c r="F1156" s="235" t="s">
        <v>1646</v>
      </c>
      <c r="G1156" s="236" t="s">
        <v>174</v>
      </c>
      <c r="H1156" s="237">
        <v>1</v>
      </c>
      <c r="I1156" s="87"/>
      <c r="J1156" s="238">
        <f t="shared" si="0"/>
        <v>0</v>
      </c>
      <c r="K1156" s="235" t="s">
        <v>5</v>
      </c>
      <c r="L1156" s="146"/>
      <c r="M1156" s="239" t="s">
        <v>5</v>
      </c>
      <c r="N1156" s="240" t="s">
        <v>42</v>
      </c>
      <c r="O1156" s="147"/>
      <c r="P1156" s="241">
        <f t="shared" si="1"/>
        <v>0</v>
      </c>
      <c r="Q1156" s="241">
        <v>0</v>
      </c>
      <c r="R1156" s="241">
        <f t="shared" si="2"/>
        <v>0</v>
      </c>
      <c r="S1156" s="241">
        <v>0</v>
      </c>
      <c r="T1156" s="242">
        <f t="shared" si="3"/>
        <v>0</v>
      </c>
      <c r="AR1156" s="133" t="s">
        <v>266</v>
      </c>
      <c r="AT1156" s="133" t="s">
        <v>171</v>
      </c>
      <c r="AU1156" s="133" t="s">
        <v>81</v>
      </c>
      <c r="AY1156" s="133" t="s">
        <v>169</v>
      </c>
      <c r="BE1156" s="243">
        <f t="shared" si="4"/>
        <v>0</v>
      </c>
      <c r="BF1156" s="243">
        <f t="shared" si="5"/>
        <v>0</v>
      </c>
      <c r="BG1156" s="243">
        <f t="shared" si="6"/>
        <v>0</v>
      </c>
      <c r="BH1156" s="243">
        <f t="shared" si="7"/>
        <v>0</v>
      </c>
      <c r="BI1156" s="243">
        <f t="shared" si="8"/>
        <v>0</v>
      </c>
      <c r="BJ1156" s="133" t="s">
        <v>79</v>
      </c>
      <c r="BK1156" s="243">
        <f t="shared" si="9"/>
        <v>0</v>
      </c>
      <c r="BL1156" s="133" t="s">
        <v>266</v>
      </c>
      <c r="BM1156" s="133" t="s">
        <v>1647</v>
      </c>
    </row>
    <row r="1157" spans="2:65" s="145" customFormat="1" ht="38.25" customHeight="1">
      <c r="B1157" s="146"/>
      <c r="C1157" s="233" t="s">
        <v>1648</v>
      </c>
      <c r="D1157" s="233" t="s">
        <v>171</v>
      </c>
      <c r="E1157" s="234" t="s">
        <v>1649</v>
      </c>
      <c r="F1157" s="235" t="s">
        <v>1650</v>
      </c>
      <c r="G1157" s="236" t="s">
        <v>174</v>
      </c>
      <c r="H1157" s="237">
        <v>1</v>
      </c>
      <c r="I1157" s="87"/>
      <c r="J1157" s="238">
        <f t="shared" si="0"/>
        <v>0</v>
      </c>
      <c r="K1157" s="235" t="s">
        <v>5</v>
      </c>
      <c r="L1157" s="146"/>
      <c r="M1157" s="239" t="s">
        <v>5</v>
      </c>
      <c r="N1157" s="240" t="s">
        <v>42</v>
      </c>
      <c r="O1157" s="147"/>
      <c r="P1157" s="241">
        <f t="shared" si="1"/>
        <v>0</v>
      </c>
      <c r="Q1157" s="241">
        <v>0</v>
      </c>
      <c r="R1157" s="241">
        <f t="shared" si="2"/>
        <v>0</v>
      </c>
      <c r="S1157" s="241">
        <v>0</v>
      </c>
      <c r="T1157" s="242">
        <f t="shared" si="3"/>
        <v>0</v>
      </c>
      <c r="AR1157" s="133" t="s">
        <v>266</v>
      </c>
      <c r="AT1157" s="133" t="s">
        <v>171</v>
      </c>
      <c r="AU1157" s="133" t="s">
        <v>81</v>
      </c>
      <c r="AY1157" s="133" t="s">
        <v>169</v>
      </c>
      <c r="BE1157" s="243">
        <f t="shared" si="4"/>
        <v>0</v>
      </c>
      <c r="BF1157" s="243">
        <f t="shared" si="5"/>
        <v>0</v>
      </c>
      <c r="BG1157" s="243">
        <f t="shared" si="6"/>
        <v>0</v>
      </c>
      <c r="BH1157" s="243">
        <f t="shared" si="7"/>
        <v>0</v>
      </c>
      <c r="BI1157" s="243">
        <f t="shared" si="8"/>
        <v>0</v>
      </c>
      <c r="BJ1157" s="133" t="s">
        <v>79</v>
      </c>
      <c r="BK1157" s="243">
        <f t="shared" si="9"/>
        <v>0</v>
      </c>
      <c r="BL1157" s="133" t="s">
        <v>266</v>
      </c>
      <c r="BM1157" s="133" t="s">
        <v>1651</v>
      </c>
    </row>
    <row r="1158" spans="2:65" s="145" customFormat="1" ht="38.25" customHeight="1">
      <c r="B1158" s="146"/>
      <c r="C1158" s="233" t="s">
        <v>1652</v>
      </c>
      <c r="D1158" s="233" t="s">
        <v>171</v>
      </c>
      <c r="E1158" s="234" t="s">
        <v>1653</v>
      </c>
      <c r="F1158" s="235" t="s">
        <v>1654</v>
      </c>
      <c r="G1158" s="236" t="s">
        <v>174</v>
      </c>
      <c r="H1158" s="237">
        <v>1</v>
      </c>
      <c r="I1158" s="87"/>
      <c r="J1158" s="238">
        <f t="shared" si="0"/>
        <v>0</v>
      </c>
      <c r="K1158" s="235" t="s">
        <v>5</v>
      </c>
      <c r="L1158" s="146"/>
      <c r="M1158" s="239" t="s">
        <v>5</v>
      </c>
      <c r="N1158" s="240" t="s">
        <v>42</v>
      </c>
      <c r="O1158" s="147"/>
      <c r="P1158" s="241">
        <f t="shared" si="1"/>
        <v>0</v>
      </c>
      <c r="Q1158" s="241">
        <v>0</v>
      </c>
      <c r="R1158" s="241">
        <f t="shared" si="2"/>
        <v>0</v>
      </c>
      <c r="S1158" s="241">
        <v>0</v>
      </c>
      <c r="T1158" s="242">
        <f t="shared" si="3"/>
        <v>0</v>
      </c>
      <c r="AR1158" s="133" t="s">
        <v>266</v>
      </c>
      <c r="AT1158" s="133" t="s">
        <v>171</v>
      </c>
      <c r="AU1158" s="133" t="s">
        <v>81</v>
      </c>
      <c r="AY1158" s="133" t="s">
        <v>169</v>
      </c>
      <c r="BE1158" s="243">
        <f t="shared" si="4"/>
        <v>0</v>
      </c>
      <c r="BF1158" s="243">
        <f t="shared" si="5"/>
        <v>0</v>
      </c>
      <c r="BG1158" s="243">
        <f t="shared" si="6"/>
        <v>0</v>
      </c>
      <c r="BH1158" s="243">
        <f t="shared" si="7"/>
        <v>0</v>
      </c>
      <c r="BI1158" s="243">
        <f t="shared" si="8"/>
        <v>0</v>
      </c>
      <c r="BJ1158" s="133" t="s">
        <v>79</v>
      </c>
      <c r="BK1158" s="243">
        <f t="shared" si="9"/>
        <v>0</v>
      </c>
      <c r="BL1158" s="133" t="s">
        <v>266</v>
      </c>
      <c r="BM1158" s="133" t="s">
        <v>1655</v>
      </c>
    </row>
    <row r="1159" spans="2:65" s="145" customFormat="1" ht="38.25" customHeight="1">
      <c r="B1159" s="146"/>
      <c r="C1159" s="233" t="s">
        <v>1656</v>
      </c>
      <c r="D1159" s="233" t="s">
        <v>171</v>
      </c>
      <c r="E1159" s="234" t="s">
        <v>1657</v>
      </c>
      <c r="F1159" s="235" t="s">
        <v>1658</v>
      </c>
      <c r="G1159" s="236" t="s">
        <v>174</v>
      </c>
      <c r="H1159" s="237">
        <v>1</v>
      </c>
      <c r="I1159" s="87"/>
      <c r="J1159" s="238">
        <f t="shared" si="0"/>
        <v>0</v>
      </c>
      <c r="K1159" s="235" t="s">
        <v>5</v>
      </c>
      <c r="L1159" s="146"/>
      <c r="M1159" s="239" t="s">
        <v>5</v>
      </c>
      <c r="N1159" s="240" t="s">
        <v>42</v>
      </c>
      <c r="O1159" s="147"/>
      <c r="P1159" s="241">
        <f t="shared" si="1"/>
        <v>0</v>
      </c>
      <c r="Q1159" s="241">
        <v>0</v>
      </c>
      <c r="R1159" s="241">
        <f t="shared" si="2"/>
        <v>0</v>
      </c>
      <c r="S1159" s="241">
        <v>0</v>
      </c>
      <c r="T1159" s="242">
        <f t="shared" si="3"/>
        <v>0</v>
      </c>
      <c r="AR1159" s="133" t="s">
        <v>266</v>
      </c>
      <c r="AT1159" s="133" t="s">
        <v>171</v>
      </c>
      <c r="AU1159" s="133" t="s">
        <v>81</v>
      </c>
      <c r="AY1159" s="133" t="s">
        <v>169</v>
      </c>
      <c r="BE1159" s="243">
        <f t="shared" si="4"/>
        <v>0</v>
      </c>
      <c r="BF1159" s="243">
        <f t="shared" si="5"/>
        <v>0</v>
      </c>
      <c r="BG1159" s="243">
        <f t="shared" si="6"/>
        <v>0</v>
      </c>
      <c r="BH1159" s="243">
        <f t="shared" si="7"/>
        <v>0</v>
      </c>
      <c r="BI1159" s="243">
        <f t="shared" si="8"/>
        <v>0</v>
      </c>
      <c r="BJ1159" s="133" t="s">
        <v>79</v>
      </c>
      <c r="BK1159" s="243">
        <f t="shared" si="9"/>
        <v>0</v>
      </c>
      <c r="BL1159" s="133" t="s">
        <v>266</v>
      </c>
      <c r="BM1159" s="133" t="s">
        <v>1659</v>
      </c>
    </row>
    <row r="1160" spans="2:65" s="145" customFormat="1" ht="38.25" customHeight="1">
      <c r="B1160" s="146"/>
      <c r="C1160" s="233" t="s">
        <v>1660</v>
      </c>
      <c r="D1160" s="233" t="s">
        <v>171</v>
      </c>
      <c r="E1160" s="234" t="s">
        <v>1661</v>
      </c>
      <c r="F1160" s="235" t="s">
        <v>1662</v>
      </c>
      <c r="G1160" s="236" t="s">
        <v>174</v>
      </c>
      <c r="H1160" s="237">
        <v>1</v>
      </c>
      <c r="I1160" s="87"/>
      <c r="J1160" s="238">
        <f t="shared" si="0"/>
        <v>0</v>
      </c>
      <c r="K1160" s="235" t="s">
        <v>5</v>
      </c>
      <c r="L1160" s="146"/>
      <c r="M1160" s="239" t="s">
        <v>5</v>
      </c>
      <c r="N1160" s="240" t="s">
        <v>42</v>
      </c>
      <c r="O1160" s="147"/>
      <c r="P1160" s="241">
        <f t="shared" si="1"/>
        <v>0</v>
      </c>
      <c r="Q1160" s="241">
        <v>0</v>
      </c>
      <c r="R1160" s="241">
        <f t="shared" si="2"/>
        <v>0</v>
      </c>
      <c r="S1160" s="241">
        <v>0</v>
      </c>
      <c r="T1160" s="242">
        <f t="shared" si="3"/>
        <v>0</v>
      </c>
      <c r="AR1160" s="133" t="s">
        <v>266</v>
      </c>
      <c r="AT1160" s="133" t="s">
        <v>171</v>
      </c>
      <c r="AU1160" s="133" t="s">
        <v>81</v>
      </c>
      <c r="AY1160" s="133" t="s">
        <v>169</v>
      </c>
      <c r="BE1160" s="243">
        <f t="shared" si="4"/>
        <v>0</v>
      </c>
      <c r="BF1160" s="243">
        <f t="shared" si="5"/>
        <v>0</v>
      </c>
      <c r="BG1160" s="243">
        <f t="shared" si="6"/>
        <v>0</v>
      </c>
      <c r="BH1160" s="243">
        <f t="shared" si="7"/>
        <v>0</v>
      </c>
      <c r="BI1160" s="243">
        <f t="shared" si="8"/>
        <v>0</v>
      </c>
      <c r="BJ1160" s="133" t="s">
        <v>79</v>
      </c>
      <c r="BK1160" s="243">
        <f t="shared" si="9"/>
        <v>0</v>
      </c>
      <c r="BL1160" s="133" t="s">
        <v>266</v>
      </c>
      <c r="BM1160" s="133" t="s">
        <v>1663</v>
      </c>
    </row>
    <row r="1161" spans="2:65" s="145" customFormat="1" ht="38.25" customHeight="1">
      <c r="B1161" s="146"/>
      <c r="C1161" s="233" t="s">
        <v>1664</v>
      </c>
      <c r="D1161" s="233" t="s">
        <v>171</v>
      </c>
      <c r="E1161" s="234" t="s">
        <v>1665</v>
      </c>
      <c r="F1161" s="235" t="s">
        <v>1666</v>
      </c>
      <c r="G1161" s="236" t="s">
        <v>174</v>
      </c>
      <c r="H1161" s="237">
        <v>1</v>
      </c>
      <c r="I1161" s="87"/>
      <c r="J1161" s="238">
        <f t="shared" si="0"/>
        <v>0</v>
      </c>
      <c r="K1161" s="235" t="s">
        <v>5</v>
      </c>
      <c r="L1161" s="146"/>
      <c r="M1161" s="239" t="s">
        <v>5</v>
      </c>
      <c r="N1161" s="240" t="s">
        <v>42</v>
      </c>
      <c r="O1161" s="147"/>
      <c r="P1161" s="241">
        <f t="shared" si="1"/>
        <v>0</v>
      </c>
      <c r="Q1161" s="241">
        <v>0</v>
      </c>
      <c r="R1161" s="241">
        <f t="shared" si="2"/>
        <v>0</v>
      </c>
      <c r="S1161" s="241">
        <v>0</v>
      </c>
      <c r="T1161" s="242">
        <f t="shared" si="3"/>
        <v>0</v>
      </c>
      <c r="AR1161" s="133" t="s">
        <v>266</v>
      </c>
      <c r="AT1161" s="133" t="s">
        <v>171</v>
      </c>
      <c r="AU1161" s="133" t="s">
        <v>81</v>
      </c>
      <c r="AY1161" s="133" t="s">
        <v>169</v>
      </c>
      <c r="BE1161" s="243">
        <f t="shared" si="4"/>
        <v>0</v>
      </c>
      <c r="BF1161" s="243">
        <f t="shared" si="5"/>
        <v>0</v>
      </c>
      <c r="BG1161" s="243">
        <f t="shared" si="6"/>
        <v>0</v>
      </c>
      <c r="BH1161" s="243">
        <f t="shared" si="7"/>
        <v>0</v>
      </c>
      <c r="BI1161" s="243">
        <f t="shared" si="8"/>
        <v>0</v>
      </c>
      <c r="BJ1161" s="133" t="s">
        <v>79</v>
      </c>
      <c r="BK1161" s="243">
        <f t="shared" si="9"/>
        <v>0</v>
      </c>
      <c r="BL1161" s="133" t="s">
        <v>266</v>
      </c>
      <c r="BM1161" s="133" t="s">
        <v>1667</v>
      </c>
    </row>
    <row r="1162" spans="2:65" s="145" customFormat="1" ht="51" customHeight="1">
      <c r="B1162" s="146"/>
      <c r="C1162" s="233" t="s">
        <v>1668</v>
      </c>
      <c r="D1162" s="233" t="s">
        <v>171</v>
      </c>
      <c r="E1162" s="234" t="s">
        <v>1669</v>
      </c>
      <c r="F1162" s="235" t="s">
        <v>1670</v>
      </c>
      <c r="G1162" s="236" t="s">
        <v>174</v>
      </c>
      <c r="H1162" s="237">
        <v>1</v>
      </c>
      <c r="I1162" s="87"/>
      <c r="J1162" s="238">
        <f t="shared" si="0"/>
        <v>0</v>
      </c>
      <c r="K1162" s="235" t="s">
        <v>5</v>
      </c>
      <c r="L1162" s="146"/>
      <c r="M1162" s="239" t="s">
        <v>5</v>
      </c>
      <c r="N1162" s="240" t="s">
        <v>42</v>
      </c>
      <c r="O1162" s="147"/>
      <c r="P1162" s="241">
        <f t="shared" si="1"/>
        <v>0</v>
      </c>
      <c r="Q1162" s="241">
        <v>0</v>
      </c>
      <c r="R1162" s="241">
        <f t="shared" si="2"/>
        <v>0</v>
      </c>
      <c r="S1162" s="241">
        <v>0</v>
      </c>
      <c r="T1162" s="242">
        <f t="shared" si="3"/>
        <v>0</v>
      </c>
      <c r="AR1162" s="133" t="s">
        <v>266</v>
      </c>
      <c r="AT1162" s="133" t="s">
        <v>171</v>
      </c>
      <c r="AU1162" s="133" t="s">
        <v>81</v>
      </c>
      <c r="AY1162" s="133" t="s">
        <v>169</v>
      </c>
      <c r="BE1162" s="243">
        <f t="shared" si="4"/>
        <v>0</v>
      </c>
      <c r="BF1162" s="243">
        <f t="shared" si="5"/>
        <v>0</v>
      </c>
      <c r="BG1162" s="243">
        <f t="shared" si="6"/>
        <v>0</v>
      </c>
      <c r="BH1162" s="243">
        <f t="shared" si="7"/>
        <v>0</v>
      </c>
      <c r="BI1162" s="243">
        <f t="shared" si="8"/>
        <v>0</v>
      </c>
      <c r="BJ1162" s="133" t="s">
        <v>79</v>
      </c>
      <c r="BK1162" s="243">
        <f t="shared" si="9"/>
        <v>0</v>
      </c>
      <c r="BL1162" s="133" t="s">
        <v>266</v>
      </c>
      <c r="BM1162" s="133" t="s">
        <v>1671</v>
      </c>
    </row>
    <row r="1163" spans="2:65" s="145" customFormat="1" ht="38.25" customHeight="1">
      <c r="B1163" s="146"/>
      <c r="C1163" s="233" t="s">
        <v>1672</v>
      </c>
      <c r="D1163" s="233" t="s">
        <v>171</v>
      </c>
      <c r="E1163" s="234" t="s">
        <v>1673</v>
      </c>
      <c r="F1163" s="235" t="s">
        <v>1674</v>
      </c>
      <c r="G1163" s="236" t="s">
        <v>316</v>
      </c>
      <c r="H1163" s="237">
        <v>1.4450000000000001</v>
      </c>
      <c r="I1163" s="87"/>
      <c r="J1163" s="238">
        <f t="shared" si="0"/>
        <v>0</v>
      </c>
      <c r="K1163" s="235" t="s">
        <v>175</v>
      </c>
      <c r="L1163" s="146"/>
      <c r="M1163" s="239" t="s">
        <v>5</v>
      </c>
      <c r="N1163" s="240" t="s">
        <v>42</v>
      </c>
      <c r="O1163" s="147"/>
      <c r="P1163" s="241">
        <f t="shared" si="1"/>
        <v>0</v>
      </c>
      <c r="Q1163" s="241">
        <v>0</v>
      </c>
      <c r="R1163" s="241">
        <f t="shared" si="2"/>
        <v>0</v>
      </c>
      <c r="S1163" s="241">
        <v>0</v>
      </c>
      <c r="T1163" s="242">
        <f t="shared" si="3"/>
        <v>0</v>
      </c>
      <c r="AR1163" s="133" t="s">
        <v>266</v>
      </c>
      <c r="AT1163" s="133" t="s">
        <v>171</v>
      </c>
      <c r="AU1163" s="133" t="s">
        <v>81</v>
      </c>
      <c r="AY1163" s="133" t="s">
        <v>169</v>
      </c>
      <c r="BE1163" s="243">
        <f t="shared" si="4"/>
        <v>0</v>
      </c>
      <c r="BF1163" s="243">
        <f t="shared" si="5"/>
        <v>0</v>
      </c>
      <c r="BG1163" s="243">
        <f t="shared" si="6"/>
        <v>0</v>
      </c>
      <c r="BH1163" s="243">
        <f t="shared" si="7"/>
        <v>0</v>
      </c>
      <c r="BI1163" s="243">
        <f t="shared" si="8"/>
        <v>0</v>
      </c>
      <c r="BJ1163" s="133" t="s">
        <v>79</v>
      </c>
      <c r="BK1163" s="243">
        <f t="shared" si="9"/>
        <v>0</v>
      </c>
      <c r="BL1163" s="133" t="s">
        <v>266</v>
      </c>
      <c r="BM1163" s="133" t="s">
        <v>1675</v>
      </c>
    </row>
    <row r="1164" spans="2:65" s="145" customFormat="1" ht="121.5">
      <c r="B1164" s="146"/>
      <c r="D1164" s="246" t="s">
        <v>207</v>
      </c>
      <c r="F1164" s="268" t="s">
        <v>1676</v>
      </c>
      <c r="L1164" s="146"/>
      <c r="M1164" s="269"/>
      <c r="N1164" s="147"/>
      <c r="O1164" s="147"/>
      <c r="P1164" s="147"/>
      <c r="Q1164" s="147"/>
      <c r="R1164" s="147"/>
      <c r="S1164" s="147"/>
      <c r="T1164" s="270"/>
      <c r="AT1164" s="133" t="s">
        <v>207</v>
      </c>
      <c r="AU1164" s="133" t="s">
        <v>81</v>
      </c>
    </row>
    <row r="1165" spans="2:65" s="221" customFormat="1" ht="29.85" customHeight="1">
      <c r="B1165" s="220"/>
      <c r="D1165" s="222" t="s">
        <v>70</v>
      </c>
      <c r="E1165" s="231" t="s">
        <v>1677</v>
      </c>
      <c r="F1165" s="231" t="s">
        <v>1678</v>
      </c>
      <c r="J1165" s="232">
        <f>BK1165</f>
        <v>0</v>
      </c>
      <c r="L1165" s="220"/>
      <c r="M1165" s="225"/>
      <c r="N1165" s="226"/>
      <c r="O1165" s="226"/>
      <c r="P1165" s="227">
        <f>SUM(P1166:P1205)</f>
        <v>0</v>
      </c>
      <c r="Q1165" s="226"/>
      <c r="R1165" s="227">
        <f>SUM(R1166:R1205)</f>
        <v>0.29546932999999997</v>
      </c>
      <c r="S1165" s="226"/>
      <c r="T1165" s="228">
        <f>SUM(T1166:T1205)</f>
        <v>0</v>
      </c>
      <c r="AR1165" s="222" t="s">
        <v>81</v>
      </c>
      <c r="AT1165" s="229" t="s">
        <v>70</v>
      </c>
      <c r="AU1165" s="229" t="s">
        <v>79</v>
      </c>
      <c r="AY1165" s="222" t="s">
        <v>169</v>
      </c>
      <c r="BK1165" s="230">
        <f>SUM(BK1166:BK1205)</f>
        <v>0</v>
      </c>
    </row>
    <row r="1166" spans="2:65" s="145" customFormat="1" ht="25.5" customHeight="1">
      <c r="B1166" s="146"/>
      <c r="C1166" s="233" t="s">
        <v>1679</v>
      </c>
      <c r="D1166" s="233" t="s">
        <v>171</v>
      </c>
      <c r="E1166" s="234" t="s">
        <v>1680</v>
      </c>
      <c r="F1166" s="235" t="s">
        <v>1681</v>
      </c>
      <c r="G1166" s="236" t="s">
        <v>199</v>
      </c>
      <c r="H1166" s="237">
        <v>26.12</v>
      </c>
      <c r="I1166" s="87"/>
      <c r="J1166" s="238">
        <f>ROUND(I1166*H1166,2)</f>
        <v>0</v>
      </c>
      <c r="K1166" s="235" t="s">
        <v>175</v>
      </c>
      <c r="L1166" s="146"/>
      <c r="M1166" s="239" t="s">
        <v>5</v>
      </c>
      <c r="N1166" s="240" t="s">
        <v>42</v>
      </c>
      <c r="O1166" s="147"/>
      <c r="P1166" s="241">
        <f>O1166*H1166</f>
        <v>0</v>
      </c>
      <c r="Q1166" s="241">
        <v>6.0000000000000002E-5</v>
      </c>
      <c r="R1166" s="241">
        <f>Q1166*H1166</f>
        <v>1.5672000000000001E-3</v>
      </c>
      <c r="S1166" s="241">
        <v>0</v>
      </c>
      <c r="T1166" s="242">
        <f>S1166*H1166</f>
        <v>0</v>
      </c>
      <c r="AR1166" s="133" t="s">
        <v>266</v>
      </c>
      <c r="AT1166" s="133" t="s">
        <v>171</v>
      </c>
      <c r="AU1166" s="133" t="s">
        <v>81</v>
      </c>
      <c r="AY1166" s="133" t="s">
        <v>169</v>
      </c>
      <c r="BE1166" s="243">
        <f>IF(N1166="základní",J1166,0)</f>
        <v>0</v>
      </c>
      <c r="BF1166" s="243">
        <f>IF(N1166="snížená",J1166,0)</f>
        <v>0</v>
      </c>
      <c r="BG1166" s="243">
        <f>IF(N1166="zákl. přenesená",J1166,0)</f>
        <v>0</v>
      </c>
      <c r="BH1166" s="243">
        <f>IF(N1166="sníž. přenesená",J1166,0)</f>
        <v>0</v>
      </c>
      <c r="BI1166" s="243">
        <f>IF(N1166="nulová",J1166,0)</f>
        <v>0</v>
      </c>
      <c r="BJ1166" s="133" t="s">
        <v>79</v>
      </c>
      <c r="BK1166" s="243">
        <f>ROUND(I1166*H1166,2)</f>
        <v>0</v>
      </c>
      <c r="BL1166" s="133" t="s">
        <v>266</v>
      </c>
      <c r="BM1166" s="133" t="s">
        <v>1682</v>
      </c>
    </row>
    <row r="1167" spans="2:65" s="245" customFormat="1">
      <c r="B1167" s="244"/>
      <c r="D1167" s="246" t="s">
        <v>178</v>
      </c>
      <c r="E1167" s="247" t="s">
        <v>5</v>
      </c>
      <c r="F1167" s="248" t="s">
        <v>1683</v>
      </c>
      <c r="H1167" s="247" t="s">
        <v>5</v>
      </c>
      <c r="L1167" s="244"/>
      <c r="M1167" s="249"/>
      <c r="N1167" s="250"/>
      <c r="O1167" s="250"/>
      <c r="P1167" s="250"/>
      <c r="Q1167" s="250"/>
      <c r="R1167" s="250"/>
      <c r="S1167" s="250"/>
      <c r="T1167" s="251"/>
      <c r="AT1167" s="247" t="s">
        <v>178</v>
      </c>
      <c r="AU1167" s="247" t="s">
        <v>81</v>
      </c>
      <c r="AV1167" s="245" t="s">
        <v>79</v>
      </c>
      <c r="AW1167" s="245" t="s">
        <v>35</v>
      </c>
      <c r="AX1167" s="245" t="s">
        <v>71</v>
      </c>
      <c r="AY1167" s="247" t="s">
        <v>169</v>
      </c>
    </row>
    <row r="1168" spans="2:65" s="253" customFormat="1">
      <c r="B1168" s="252"/>
      <c r="D1168" s="246" t="s">
        <v>178</v>
      </c>
      <c r="E1168" s="254" t="s">
        <v>5</v>
      </c>
      <c r="F1168" s="255" t="s">
        <v>1684</v>
      </c>
      <c r="H1168" s="256">
        <v>26.12</v>
      </c>
      <c r="L1168" s="252"/>
      <c r="M1168" s="257"/>
      <c r="N1168" s="258"/>
      <c r="O1168" s="258"/>
      <c r="P1168" s="258"/>
      <c r="Q1168" s="258"/>
      <c r="R1168" s="258"/>
      <c r="S1168" s="258"/>
      <c r="T1168" s="259"/>
      <c r="AT1168" s="254" t="s">
        <v>178</v>
      </c>
      <c r="AU1168" s="254" t="s">
        <v>81</v>
      </c>
      <c r="AV1168" s="253" t="s">
        <v>81</v>
      </c>
      <c r="AW1168" s="253" t="s">
        <v>35</v>
      </c>
      <c r="AX1168" s="253" t="s">
        <v>71</v>
      </c>
      <c r="AY1168" s="254" t="s">
        <v>169</v>
      </c>
    </row>
    <row r="1169" spans="2:65" s="261" customFormat="1">
      <c r="B1169" s="260"/>
      <c r="D1169" s="246" t="s">
        <v>178</v>
      </c>
      <c r="E1169" s="262" t="s">
        <v>5</v>
      </c>
      <c r="F1169" s="263" t="s">
        <v>181</v>
      </c>
      <c r="H1169" s="264">
        <v>26.12</v>
      </c>
      <c r="L1169" s="260"/>
      <c r="M1169" s="265"/>
      <c r="N1169" s="266"/>
      <c r="O1169" s="266"/>
      <c r="P1169" s="266"/>
      <c r="Q1169" s="266"/>
      <c r="R1169" s="266"/>
      <c r="S1169" s="266"/>
      <c r="T1169" s="267"/>
      <c r="AT1169" s="262" t="s">
        <v>178</v>
      </c>
      <c r="AU1169" s="262" t="s">
        <v>81</v>
      </c>
      <c r="AV1169" s="261" t="s">
        <v>176</v>
      </c>
      <c r="AW1169" s="261" t="s">
        <v>35</v>
      </c>
      <c r="AX1169" s="261" t="s">
        <v>79</v>
      </c>
      <c r="AY1169" s="262" t="s">
        <v>169</v>
      </c>
    </row>
    <row r="1170" spans="2:65" s="145" customFormat="1" ht="16.5" customHeight="1">
      <c r="B1170" s="146"/>
      <c r="C1170" s="271" t="s">
        <v>1685</v>
      </c>
      <c r="D1170" s="271" t="s">
        <v>404</v>
      </c>
      <c r="E1170" s="272" t="s">
        <v>1686</v>
      </c>
      <c r="F1170" s="273" t="s">
        <v>1687</v>
      </c>
      <c r="G1170" s="274" t="s">
        <v>188</v>
      </c>
      <c r="H1170" s="275">
        <v>36.119999999999997</v>
      </c>
      <c r="I1170" s="88"/>
      <c r="J1170" s="276">
        <f>ROUND(I1170*H1170,2)</f>
        <v>0</v>
      </c>
      <c r="K1170" s="273" t="s">
        <v>5</v>
      </c>
      <c r="L1170" s="277"/>
      <c r="M1170" s="278" t="s">
        <v>5</v>
      </c>
      <c r="N1170" s="279" t="s">
        <v>42</v>
      </c>
      <c r="O1170" s="147"/>
      <c r="P1170" s="241">
        <f>O1170*H1170</f>
        <v>0</v>
      </c>
      <c r="Q1170" s="241">
        <v>1.24E-3</v>
      </c>
      <c r="R1170" s="241">
        <f>Q1170*H1170</f>
        <v>4.4788799999999997E-2</v>
      </c>
      <c r="S1170" s="241">
        <v>0</v>
      </c>
      <c r="T1170" s="242">
        <f>S1170*H1170</f>
        <v>0</v>
      </c>
      <c r="AR1170" s="133" t="s">
        <v>409</v>
      </c>
      <c r="AT1170" s="133" t="s">
        <v>404</v>
      </c>
      <c r="AU1170" s="133" t="s">
        <v>81</v>
      </c>
      <c r="AY1170" s="133" t="s">
        <v>169</v>
      </c>
      <c r="BE1170" s="243">
        <f>IF(N1170="základní",J1170,0)</f>
        <v>0</v>
      </c>
      <c r="BF1170" s="243">
        <f>IF(N1170="snížená",J1170,0)</f>
        <v>0</v>
      </c>
      <c r="BG1170" s="243">
        <f>IF(N1170="zákl. přenesená",J1170,0)</f>
        <v>0</v>
      </c>
      <c r="BH1170" s="243">
        <f>IF(N1170="sníž. přenesená",J1170,0)</f>
        <v>0</v>
      </c>
      <c r="BI1170" s="243">
        <f>IF(N1170="nulová",J1170,0)</f>
        <v>0</v>
      </c>
      <c r="BJ1170" s="133" t="s">
        <v>79</v>
      </c>
      <c r="BK1170" s="243">
        <f>ROUND(I1170*H1170,2)</f>
        <v>0</v>
      </c>
      <c r="BL1170" s="133" t="s">
        <v>266</v>
      </c>
      <c r="BM1170" s="133" t="s">
        <v>1688</v>
      </c>
    </row>
    <row r="1171" spans="2:65" s="145" customFormat="1" ht="25.5" customHeight="1">
      <c r="B1171" s="146"/>
      <c r="C1171" s="233" t="s">
        <v>1689</v>
      </c>
      <c r="D1171" s="233" t="s">
        <v>171</v>
      </c>
      <c r="E1171" s="234" t="s">
        <v>1690</v>
      </c>
      <c r="F1171" s="235" t="s">
        <v>1691</v>
      </c>
      <c r="G1171" s="236" t="s">
        <v>199</v>
      </c>
      <c r="H1171" s="237">
        <v>9.6</v>
      </c>
      <c r="I1171" s="87"/>
      <c r="J1171" s="238">
        <f>ROUND(I1171*H1171,2)</f>
        <v>0</v>
      </c>
      <c r="K1171" s="235" t="s">
        <v>175</v>
      </c>
      <c r="L1171" s="146"/>
      <c r="M1171" s="239" t="s">
        <v>5</v>
      </c>
      <c r="N1171" s="240" t="s">
        <v>42</v>
      </c>
      <c r="O1171" s="147"/>
      <c r="P1171" s="241">
        <f>O1171*H1171</f>
        <v>0</v>
      </c>
      <c r="Q1171" s="241">
        <v>1.7000000000000001E-4</v>
      </c>
      <c r="R1171" s="241">
        <f>Q1171*H1171</f>
        <v>1.632E-3</v>
      </c>
      <c r="S1171" s="241">
        <v>0</v>
      </c>
      <c r="T1171" s="242">
        <f>S1171*H1171</f>
        <v>0</v>
      </c>
      <c r="AR1171" s="133" t="s">
        <v>266</v>
      </c>
      <c r="AT1171" s="133" t="s">
        <v>171</v>
      </c>
      <c r="AU1171" s="133" t="s">
        <v>81</v>
      </c>
      <c r="AY1171" s="133" t="s">
        <v>169</v>
      </c>
      <c r="BE1171" s="243">
        <f>IF(N1171="základní",J1171,0)</f>
        <v>0</v>
      </c>
      <c r="BF1171" s="243">
        <f>IF(N1171="snížená",J1171,0)</f>
        <v>0</v>
      </c>
      <c r="BG1171" s="243">
        <f>IF(N1171="zákl. přenesená",J1171,0)</f>
        <v>0</v>
      </c>
      <c r="BH1171" s="243">
        <f>IF(N1171="sníž. přenesená",J1171,0)</f>
        <v>0</v>
      </c>
      <c r="BI1171" s="243">
        <f>IF(N1171="nulová",J1171,0)</f>
        <v>0</v>
      </c>
      <c r="BJ1171" s="133" t="s">
        <v>79</v>
      </c>
      <c r="BK1171" s="243">
        <f>ROUND(I1171*H1171,2)</f>
        <v>0</v>
      </c>
      <c r="BL1171" s="133" t="s">
        <v>266</v>
      </c>
      <c r="BM1171" s="133" t="s">
        <v>1692</v>
      </c>
    </row>
    <row r="1172" spans="2:65" s="245" customFormat="1">
      <c r="B1172" s="244"/>
      <c r="D1172" s="246" t="s">
        <v>178</v>
      </c>
      <c r="E1172" s="247" t="s">
        <v>5</v>
      </c>
      <c r="F1172" s="248" t="s">
        <v>1693</v>
      </c>
      <c r="H1172" s="247" t="s">
        <v>5</v>
      </c>
      <c r="L1172" s="244"/>
      <c r="M1172" s="249"/>
      <c r="N1172" s="250"/>
      <c r="O1172" s="250"/>
      <c r="P1172" s="250"/>
      <c r="Q1172" s="250"/>
      <c r="R1172" s="250"/>
      <c r="S1172" s="250"/>
      <c r="T1172" s="251"/>
      <c r="AT1172" s="247" t="s">
        <v>178</v>
      </c>
      <c r="AU1172" s="247" t="s">
        <v>81</v>
      </c>
      <c r="AV1172" s="245" t="s">
        <v>79</v>
      </c>
      <c r="AW1172" s="245" t="s">
        <v>35</v>
      </c>
      <c r="AX1172" s="245" t="s">
        <v>71</v>
      </c>
      <c r="AY1172" s="247" t="s">
        <v>169</v>
      </c>
    </row>
    <row r="1173" spans="2:65" s="253" customFormat="1">
      <c r="B1173" s="252"/>
      <c r="D1173" s="246" t="s">
        <v>178</v>
      </c>
      <c r="E1173" s="254" t="s">
        <v>5</v>
      </c>
      <c r="F1173" s="255" t="s">
        <v>1694</v>
      </c>
      <c r="H1173" s="256">
        <v>9.6</v>
      </c>
      <c r="L1173" s="252"/>
      <c r="M1173" s="257"/>
      <c r="N1173" s="258"/>
      <c r="O1173" s="258"/>
      <c r="P1173" s="258"/>
      <c r="Q1173" s="258"/>
      <c r="R1173" s="258"/>
      <c r="S1173" s="258"/>
      <c r="T1173" s="259"/>
      <c r="AT1173" s="254" t="s">
        <v>178</v>
      </c>
      <c r="AU1173" s="254" t="s">
        <v>81</v>
      </c>
      <c r="AV1173" s="253" t="s">
        <v>81</v>
      </c>
      <c r="AW1173" s="253" t="s">
        <v>35</v>
      </c>
      <c r="AX1173" s="253" t="s">
        <v>71</v>
      </c>
      <c r="AY1173" s="254" t="s">
        <v>169</v>
      </c>
    </row>
    <row r="1174" spans="2:65" s="261" customFormat="1">
      <c r="B1174" s="260"/>
      <c r="D1174" s="246" t="s">
        <v>178</v>
      </c>
      <c r="E1174" s="262" t="s">
        <v>5</v>
      </c>
      <c r="F1174" s="263" t="s">
        <v>181</v>
      </c>
      <c r="H1174" s="264">
        <v>9.6</v>
      </c>
      <c r="L1174" s="260"/>
      <c r="M1174" s="265"/>
      <c r="N1174" s="266"/>
      <c r="O1174" s="266"/>
      <c r="P1174" s="266"/>
      <c r="Q1174" s="266"/>
      <c r="R1174" s="266"/>
      <c r="S1174" s="266"/>
      <c r="T1174" s="267"/>
      <c r="AT1174" s="262" t="s">
        <v>178</v>
      </c>
      <c r="AU1174" s="262" t="s">
        <v>81</v>
      </c>
      <c r="AV1174" s="261" t="s">
        <v>176</v>
      </c>
      <c r="AW1174" s="261" t="s">
        <v>35</v>
      </c>
      <c r="AX1174" s="261" t="s">
        <v>79</v>
      </c>
      <c r="AY1174" s="262" t="s">
        <v>169</v>
      </c>
    </row>
    <row r="1175" spans="2:65" s="145" customFormat="1" ht="16.5" customHeight="1">
      <c r="B1175" s="146"/>
      <c r="C1175" s="271" t="s">
        <v>1695</v>
      </c>
      <c r="D1175" s="271" t="s">
        <v>404</v>
      </c>
      <c r="E1175" s="272" t="s">
        <v>1696</v>
      </c>
      <c r="F1175" s="273" t="s">
        <v>1697</v>
      </c>
      <c r="G1175" s="274" t="s">
        <v>199</v>
      </c>
      <c r="H1175" s="275">
        <v>9.6</v>
      </c>
      <c r="I1175" s="88"/>
      <c r="J1175" s="276">
        <f>ROUND(I1175*H1175,2)</f>
        <v>0</v>
      </c>
      <c r="K1175" s="273" t="s">
        <v>5</v>
      </c>
      <c r="L1175" s="277"/>
      <c r="M1175" s="278" t="s">
        <v>5</v>
      </c>
      <c r="N1175" s="279" t="s">
        <v>42</v>
      </c>
      <c r="O1175" s="147"/>
      <c r="P1175" s="241">
        <f>O1175*H1175</f>
        <v>0</v>
      </c>
      <c r="Q1175" s="241">
        <v>1.24E-3</v>
      </c>
      <c r="R1175" s="241">
        <f>Q1175*H1175</f>
        <v>1.1904E-2</v>
      </c>
      <c r="S1175" s="241">
        <v>0</v>
      </c>
      <c r="T1175" s="242">
        <f>S1175*H1175</f>
        <v>0</v>
      </c>
      <c r="AR1175" s="133" t="s">
        <v>409</v>
      </c>
      <c r="AT1175" s="133" t="s">
        <v>404</v>
      </c>
      <c r="AU1175" s="133" t="s">
        <v>81</v>
      </c>
      <c r="AY1175" s="133" t="s">
        <v>169</v>
      </c>
      <c r="BE1175" s="243">
        <f>IF(N1175="základní",J1175,0)</f>
        <v>0</v>
      </c>
      <c r="BF1175" s="243">
        <f>IF(N1175="snížená",J1175,0)</f>
        <v>0</v>
      </c>
      <c r="BG1175" s="243">
        <f>IF(N1175="zákl. přenesená",J1175,0)</f>
        <v>0</v>
      </c>
      <c r="BH1175" s="243">
        <f>IF(N1175="sníž. přenesená",J1175,0)</f>
        <v>0</v>
      </c>
      <c r="BI1175" s="243">
        <f>IF(N1175="nulová",J1175,0)</f>
        <v>0</v>
      </c>
      <c r="BJ1175" s="133" t="s">
        <v>79</v>
      </c>
      <c r="BK1175" s="243">
        <f>ROUND(I1175*H1175,2)</f>
        <v>0</v>
      </c>
      <c r="BL1175" s="133" t="s">
        <v>266</v>
      </c>
      <c r="BM1175" s="133" t="s">
        <v>1698</v>
      </c>
    </row>
    <row r="1176" spans="2:65" s="145" customFormat="1" ht="25.5" customHeight="1">
      <c r="B1176" s="146"/>
      <c r="C1176" s="233" t="s">
        <v>1699</v>
      </c>
      <c r="D1176" s="233" t="s">
        <v>171</v>
      </c>
      <c r="E1176" s="234" t="s">
        <v>1700</v>
      </c>
      <c r="F1176" s="235" t="s">
        <v>1701</v>
      </c>
      <c r="G1176" s="236" t="s">
        <v>188</v>
      </c>
      <c r="H1176" s="237">
        <v>0.5</v>
      </c>
      <c r="I1176" s="87"/>
      <c r="J1176" s="238">
        <f>ROUND(I1176*H1176,2)</f>
        <v>0</v>
      </c>
      <c r="K1176" s="235" t="s">
        <v>175</v>
      </c>
      <c r="L1176" s="146"/>
      <c r="M1176" s="239" t="s">
        <v>5</v>
      </c>
      <c r="N1176" s="240" t="s">
        <v>42</v>
      </c>
      <c r="O1176" s="147"/>
      <c r="P1176" s="241">
        <f>O1176*H1176</f>
        <v>0</v>
      </c>
      <c r="Q1176" s="241">
        <v>2.7E-4</v>
      </c>
      <c r="R1176" s="241">
        <f>Q1176*H1176</f>
        <v>1.35E-4</v>
      </c>
      <c r="S1176" s="241">
        <v>0</v>
      </c>
      <c r="T1176" s="242">
        <f>S1176*H1176</f>
        <v>0</v>
      </c>
      <c r="AR1176" s="133" t="s">
        <v>266</v>
      </c>
      <c r="AT1176" s="133" t="s">
        <v>171</v>
      </c>
      <c r="AU1176" s="133" t="s">
        <v>81</v>
      </c>
      <c r="AY1176" s="133" t="s">
        <v>169</v>
      </c>
      <c r="BE1176" s="243">
        <f>IF(N1176="základní",J1176,0)</f>
        <v>0</v>
      </c>
      <c r="BF1176" s="243">
        <f>IF(N1176="snížená",J1176,0)</f>
        <v>0</v>
      </c>
      <c r="BG1176" s="243">
        <f>IF(N1176="zákl. přenesená",J1176,0)</f>
        <v>0</v>
      </c>
      <c r="BH1176" s="243">
        <f>IF(N1176="sníž. přenesená",J1176,0)</f>
        <v>0</v>
      </c>
      <c r="BI1176" s="243">
        <f>IF(N1176="nulová",J1176,0)</f>
        <v>0</v>
      </c>
      <c r="BJ1176" s="133" t="s">
        <v>79</v>
      </c>
      <c r="BK1176" s="243">
        <f>ROUND(I1176*H1176,2)</f>
        <v>0</v>
      </c>
      <c r="BL1176" s="133" t="s">
        <v>266</v>
      </c>
      <c r="BM1176" s="133" t="s">
        <v>1702</v>
      </c>
    </row>
    <row r="1177" spans="2:65" s="253" customFormat="1">
      <c r="B1177" s="252"/>
      <c r="D1177" s="246" t="s">
        <v>178</v>
      </c>
      <c r="E1177" s="254" t="s">
        <v>5</v>
      </c>
      <c r="F1177" s="255" t="s">
        <v>1703</v>
      </c>
      <c r="H1177" s="256">
        <v>0.5</v>
      </c>
      <c r="L1177" s="252"/>
      <c r="M1177" s="257"/>
      <c r="N1177" s="258"/>
      <c r="O1177" s="258"/>
      <c r="P1177" s="258"/>
      <c r="Q1177" s="258"/>
      <c r="R1177" s="258"/>
      <c r="S1177" s="258"/>
      <c r="T1177" s="259"/>
      <c r="AT1177" s="254" t="s">
        <v>178</v>
      </c>
      <c r="AU1177" s="254" t="s">
        <v>81</v>
      </c>
      <c r="AV1177" s="253" t="s">
        <v>81</v>
      </c>
      <c r="AW1177" s="253" t="s">
        <v>35</v>
      </c>
      <c r="AX1177" s="253" t="s">
        <v>71</v>
      </c>
      <c r="AY1177" s="254" t="s">
        <v>169</v>
      </c>
    </row>
    <row r="1178" spans="2:65" s="261" customFormat="1">
      <c r="B1178" s="260"/>
      <c r="D1178" s="246" t="s">
        <v>178</v>
      </c>
      <c r="E1178" s="262" t="s">
        <v>5</v>
      </c>
      <c r="F1178" s="263" t="s">
        <v>181</v>
      </c>
      <c r="H1178" s="264">
        <v>0.5</v>
      </c>
      <c r="L1178" s="260"/>
      <c r="M1178" s="265"/>
      <c r="N1178" s="266"/>
      <c r="O1178" s="266"/>
      <c r="P1178" s="266"/>
      <c r="Q1178" s="266"/>
      <c r="R1178" s="266"/>
      <c r="S1178" s="266"/>
      <c r="T1178" s="267"/>
      <c r="AT1178" s="262" t="s">
        <v>178</v>
      </c>
      <c r="AU1178" s="262" t="s">
        <v>81</v>
      </c>
      <c r="AV1178" s="261" t="s">
        <v>176</v>
      </c>
      <c r="AW1178" s="261" t="s">
        <v>35</v>
      </c>
      <c r="AX1178" s="261" t="s">
        <v>79</v>
      </c>
      <c r="AY1178" s="262" t="s">
        <v>169</v>
      </c>
    </row>
    <row r="1179" spans="2:65" s="145" customFormat="1" ht="16.5" customHeight="1">
      <c r="B1179" s="146"/>
      <c r="C1179" s="271" t="s">
        <v>1704</v>
      </c>
      <c r="D1179" s="271" t="s">
        <v>404</v>
      </c>
      <c r="E1179" s="272" t="s">
        <v>1705</v>
      </c>
      <c r="F1179" s="273" t="s">
        <v>1706</v>
      </c>
      <c r="G1179" s="274" t="s">
        <v>174</v>
      </c>
      <c r="H1179" s="275">
        <v>1</v>
      </c>
      <c r="I1179" s="88"/>
      <c r="J1179" s="276">
        <f>ROUND(I1179*H1179,2)</f>
        <v>0</v>
      </c>
      <c r="K1179" s="273" t="s">
        <v>5</v>
      </c>
      <c r="L1179" s="277"/>
      <c r="M1179" s="278" t="s">
        <v>5</v>
      </c>
      <c r="N1179" s="279" t="s">
        <v>42</v>
      </c>
      <c r="O1179" s="147"/>
      <c r="P1179" s="241">
        <f>O1179*H1179</f>
        <v>0</v>
      </c>
      <c r="Q1179" s="241">
        <v>3.1E-2</v>
      </c>
      <c r="R1179" s="241">
        <f>Q1179*H1179</f>
        <v>3.1E-2</v>
      </c>
      <c r="S1179" s="241">
        <v>0</v>
      </c>
      <c r="T1179" s="242">
        <f>S1179*H1179</f>
        <v>0</v>
      </c>
      <c r="AR1179" s="133" t="s">
        <v>409</v>
      </c>
      <c r="AT1179" s="133" t="s">
        <v>404</v>
      </c>
      <c r="AU1179" s="133" t="s">
        <v>81</v>
      </c>
      <c r="AY1179" s="133" t="s">
        <v>169</v>
      </c>
      <c r="BE1179" s="243">
        <f>IF(N1179="základní",J1179,0)</f>
        <v>0</v>
      </c>
      <c r="BF1179" s="243">
        <f>IF(N1179="snížená",J1179,0)</f>
        <v>0</v>
      </c>
      <c r="BG1179" s="243">
        <f>IF(N1179="zákl. přenesená",J1179,0)</f>
        <v>0</v>
      </c>
      <c r="BH1179" s="243">
        <f>IF(N1179="sníž. přenesená",J1179,0)</f>
        <v>0</v>
      </c>
      <c r="BI1179" s="243">
        <f>IF(N1179="nulová",J1179,0)</f>
        <v>0</v>
      </c>
      <c r="BJ1179" s="133" t="s">
        <v>79</v>
      </c>
      <c r="BK1179" s="243">
        <f>ROUND(I1179*H1179,2)</f>
        <v>0</v>
      </c>
      <c r="BL1179" s="133" t="s">
        <v>266</v>
      </c>
      <c r="BM1179" s="133" t="s">
        <v>1707</v>
      </c>
    </row>
    <row r="1180" spans="2:65" s="145" customFormat="1" ht="25.5" customHeight="1">
      <c r="B1180" s="146"/>
      <c r="C1180" s="233" t="s">
        <v>1708</v>
      </c>
      <c r="D1180" s="233" t="s">
        <v>171</v>
      </c>
      <c r="E1180" s="234" t="s">
        <v>1709</v>
      </c>
      <c r="F1180" s="235" t="s">
        <v>1710</v>
      </c>
      <c r="G1180" s="236" t="s">
        <v>188</v>
      </c>
      <c r="H1180" s="237">
        <v>8.6289999999999996</v>
      </c>
      <c r="I1180" s="87"/>
      <c r="J1180" s="238">
        <f>ROUND(I1180*H1180,2)</f>
        <v>0</v>
      </c>
      <c r="K1180" s="235" t="s">
        <v>175</v>
      </c>
      <c r="L1180" s="146"/>
      <c r="M1180" s="239" t="s">
        <v>5</v>
      </c>
      <c r="N1180" s="240" t="s">
        <v>42</v>
      </c>
      <c r="O1180" s="147"/>
      <c r="P1180" s="241">
        <f>O1180*H1180</f>
        <v>0</v>
      </c>
      <c r="Q1180" s="241">
        <v>2.7E-4</v>
      </c>
      <c r="R1180" s="241">
        <f>Q1180*H1180</f>
        <v>2.3298299999999997E-3</v>
      </c>
      <c r="S1180" s="241">
        <v>0</v>
      </c>
      <c r="T1180" s="242">
        <f>S1180*H1180</f>
        <v>0</v>
      </c>
      <c r="AR1180" s="133" t="s">
        <v>266</v>
      </c>
      <c r="AT1180" s="133" t="s">
        <v>171</v>
      </c>
      <c r="AU1180" s="133" t="s">
        <v>81</v>
      </c>
      <c r="AY1180" s="133" t="s">
        <v>169</v>
      </c>
      <c r="BE1180" s="243">
        <f>IF(N1180="základní",J1180,0)</f>
        <v>0</v>
      </c>
      <c r="BF1180" s="243">
        <f>IF(N1180="snížená",J1180,0)</f>
        <v>0</v>
      </c>
      <c r="BG1180" s="243">
        <f>IF(N1180="zákl. přenesená",J1180,0)</f>
        <v>0</v>
      </c>
      <c r="BH1180" s="243">
        <f>IF(N1180="sníž. přenesená",J1180,0)</f>
        <v>0</v>
      </c>
      <c r="BI1180" s="243">
        <f>IF(N1180="nulová",J1180,0)</f>
        <v>0</v>
      </c>
      <c r="BJ1180" s="133" t="s">
        <v>79</v>
      </c>
      <c r="BK1180" s="243">
        <f>ROUND(I1180*H1180,2)</f>
        <v>0</v>
      </c>
      <c r="BL1180" s="133" t="s">
        <v>266</v>
      </c>
      <c r="BM1180" s="133" t="s">
        <v>1711</v>
      </c>
    </row>
    <row r="1181" spans="2:65" s="253" customFormat="1">
      <c r="B1181" s="252"/>
      <c r="D1181" s="246" t="s">
        <v>178</v>
      </c>
      <c r="E1181" s="254" t="s">
        <v>5</v>
      </c>
      <c r="F1181" s="255" t="s">
        <v>1712</v>
      </c>
      <c r="H1181" s="256">
        <v>2.25</v>
      </c>
      <c r="L1181" s="252"/>
      <c r="M1181" s="257"/>
      <c r="N1181" s="258"/>
      <c r="O1181" s="258"/>
      <c r="P1181" s="258"/>
      <c r="Q1181" s="258"/>
      <c r="R1181" s="258"/>
      <c r="S1181" s="258"/>
      <c r="T1181" s="259"/>
      <c r="AT1181" s="254" t="s">
        <v>178</v>
      </c>
      <c r="AU1181" s="254" t="s">
        <v>81</v>
      </c>
      <c r="AV1181" s="253" t="s">
        <v>81</v>
      </c>
      <c r="AW1181" s="253" t="s">
        <v>35</v>
      </c>
      <c r="AX1181" s="253" t="s">
        <v>71</v>
      </c>
      <c r="AY1181" s="254" t="s">
        <v>169</v>
      </c>
    </row>
    <row r="1182" spans="2:65" s="253" customFormat="1">
      <c r="B1182" s="252"/>
      <c r="D1182" s="246" t="s">
        <v>178</v>
      </c>
      <c r="E1182" s="254" t="s">
        <v>5</v>
      </c>
      <c r="F1182" s="255" t="s">
        <v>1713</v>
      </c>
      <c r="H1182" s="256">
        <v>1.9690000000000001</v>
      </c>
      <c r="L1182" s="252"/>
      <c r="M1182" s="257"/>
      <c r="N1182" s="258"/>
      <c r="O1182" s="258"/>
      <c r="P1182" s="258"/>
      <c r="Q1182" s="258"/>
      <c r="R1182" s="258"/>
      <c r="S1182" s="258"/>
      <c r="T1182" s="259"/>
      <c r="AT1182" s="254" t="s">
        <v>178</v>
      </c>
      <c r="AU1182" s="254" t="s">
        <v>81</v>
      </c>
      <c r="AV1182" s="253" t="s">
        <v>81</v>
      </c>
      <c r="AW1182" s="253" t="s">
        <v>35</v>
      </c>
      <c r="AX1182" s="253" t="s">
        <v>71</v>
      </c>
      <c r="AY1182" s="254" t="s">
        <v>169</v>
      </c>
    </row>
    <row r="1183" spans="2:65" s="253" customFormat="1">
      <c r="B1183" s="252"/>
      <c r="D1183" s="246" t="s">
        <v>178</v>
      </c>
      <c r="E1183" s="254" t="s">
        <v>5</v>
      </c>
      <c r="F1183" s="255" t="s">
        <v>1714</v>
      </c>
      <c r="H1183" s="256">
        <v>2.16</v>
      </c>
      <c r="L1183" s="252"/>
      <c r="M1183" s="257"/>
      <c r="N1183" s="258"/>
      <c r="O1183" s="258"/>
      <c r="P1183" s="258"/>
      <c r="Q1183" s="258"/>
      <c r="R1183" s="258"/>
      <c r="S1183" s="258"/>
      <c r="T1183" s="259"/>
      <c r="AT1183" s="254" t="s">
        <v>178</v>
      </c>
      <c r="AU1183" s="254" t="s">
        <v>81</v>
      </c>
      <c r="AV1183" s="253" t="s">
        <v>81</v>
      </c>
      <c r="AW1183" s="253" t="s">
        <v>35</v>
      </c>
      <c r="AX1183" s="253" t="s">
        <v>71</v>
      </c>
      <c r="AY1183" s="254" t="s">
        <v>169</v>
      </c>
    </row>
    <row r="1184" spans="2:65" s="253" customFormat="1">
      <c r="B1184" s="252"/>
      <c r="D1184" s="246" t="s">
        <v>178</v>
      </c>
      <c r="E1184" s="254" t="s">
        <v>5</v>
      </c>
      <c r="F1184" s="255" t="s">
        <v>1715</v>
      </c>
      <c r="H1184" s="256">
        <v>2.25</v>
      </c>
      <c r="L1184" s="252"/>
      <c r="M1184" s="257"/>
      <c r="N1184" s="258"/>
      <c r="O1184" s="258"/>
      <c r="P1184" s="258"/>
      <c r="Q1184" s="258"/>
      <c r="R1184" s="258"/>
      <c r="S1184" s="258"/>
      <c r="T1184" s="259"/>
      <c r="AT1184" s="254" t="s">
        <v>178</v>
      </c>
      <c r="AU1184" s="254" t="s">
        <v>81</v>
      </c>
      <c r="AV1184" s="253" t="s">
        <v>81</v>
      </c>
      <c r="AW1184" s="253" t="s">
        <v>35</v>
      </c>
      <c r="AX1184" s="253" t="s">
        <v>71</v>
      </c>
      <c r="AY1184" s="254" t="s">
        <v>169</v>
      </c>
    </row>
    <row r="1185" spans="2:65" s="261" customFormat="1">
      <c r="B1185" s="260"/>
      <c r="D1185" s="246" t="s">
        <v>178</v>
      </c>
      <c r="E1185" s="262" t="s">
        <v>5</v>
      </c>
      <c r="F1185" s="263" t="s">
        <v>181</v>
      </c>
      <c r="H1185" s="264">
        <v>8.6289999999999996</v>
      </c>
      <c r="L1185" s="260"/>
      <c r="M1185" s="265"/>
      <c r="N1185" s="266"/>
      <c r="O1185" s="266"/>
      <c r="P1185" s="266"/>
      <c r="Q1185" s="266"/>
      <c r="R1185" s="266"/>
      <c r="S1185" s="266"/>
      <c r="T1185" s="267"/>
      <c r="AT1185" s="262" t="s">
        <v>178</v>
      </c>
      <c r="AU1185" s="262" t="s">
        <v>81</v>
      </c>
      <c r="AV1185" s="261" t="s">
        <v>176</v>
      </c>
      <c r="AW1185" s="261" t="s">
        <v>35</v>
      </c>
      <c r="AX1185" s="261" t="s">
        <v>79</v>
      </c>
      <c r="AY1185" s="262" t="s">
        <v>169</v>
      </c>
    </row>
    <row r="1186" spans="2:65" s="145" customFormat="1" ht="16.5" customHeight="1">
      <c r="B1186" s="146"/>
      <c r="C1186" s="271" t="s">
        <v>1716</v>
      </c>
      <c r="D1186" s="271" t="s">
        <v>404</v>
      </c>
      <c r="E1186" s="272" t="s">
        <v>1717</v>
      </c>
      <c r="F1186" s="273" t="s">
        <v>1718</v>
      </c>
      <c r="G1186" s="274" t="s">
        <v>174</v>
      </c>
      <c r="H1186" s="275">
        <v>1</v>
      </c>
      <c r="I1186" s="88"/>
      <c r="J1186" s="276">
        <f>ROUND(I1186*H1186,2)</f>
        <v>0</v>
      </c>
      <c r="K1186" s="273" t="s">
        <v>5</v>
      </c>
      <c r="L1186" s="277"/>
      <c r="M1186" s="278" t="s">
        <v>5</v>
      </c>
      <c r="N1186" s="279" t="s">
        <v>42</v>
      </c>
      <c r="O1186" s="147"/>
      <c r="P1186" s="241">
        <f>O1186*H1186</f>
        <v>0</v>
      </c>
      <c r="Q1186" s="241">
        <v>3.1E-2</v>
      </c>
      <c r="R1186" s="241">
        <f>Q1186*H1186</f>
        <v>3.1E-2</v>
      </c>
      <c r="S1186" s="241">
        <v>0</v>
      </c>
      <c r="T1186" s="242">
        <f>S1186*H1186</f>
        <v>0</v>
      </c>
      <c r="AR1186" s="133" t="s">
        <v>409</v>
      </c>
      <c r="AT1186" s="133" t="s">
        <v>404</v>
      </c>
      <c r="AU1186" s="133" t="s">
        <v>81</v>
      </c>
      <c r="AY1186" s="133" t="s">
        <v>169</v>
      </c>
      <c r="BE1186" s="243">
        <f>IF(N1186="základní",J1186,0)</f>
        <v>0</v>
      </c>
      <c r="BF1186" s="243">
        <f>IF(N1186="snížená",J1186,0)</f>
        <v>0</v>
      </c>
      <c r="BG1186" s="243">
        <f>IF(N1186="zákl. přenesená",J1186,0)</f>
        <v>0</v>
      </c>
      <c r="BH1186" s="243">
        <f>IF(N1186="sníž. přenesená",J1186,0)</f>
        <v>0</v>
      </c>
      <c r="BI1186" s="243">
        <f>IF(N1186="nulová",J1186,0)</f>
        <v>0</v>
      </c>
      <c r="BJ1186" s="133" t="s">
        <v>79</v>
      </c>
      <c r="BK1186" s="243">
        <f>ROUND(I1186*H1186,2)</f>
        <v>0</v>
      </c>
      <c r="BL1186" s="133" t="s">
        <v>266</v>
      </c>
      <c r="BM1186" s="133" t="s">
        <v>1719</v>
      </c>
    </row>
    <row r="1187" spans="2:65" s="145" customFormat="1" ht="16.5" customHeight="1">
      <c r="B1187" s="146"/>
      <c r="C1187" s="271" t="s">
        <v>1720</v>
      </c>
      <c r="D1187" s="271" t="s">
        <v>404</v>
      </c>
      <c r="E1187" s="272" t="s">
        <v>1721</v>
      </c>
      <c r="F1187" s="273" t="s">
        <v>1722</v>
      </c>
      <c r="G1187" s="274" t="s">
        <v>174</v>
      </c>
      <c r="H1187" s="275">
        <v>1</v>
      </c>
      <c r="I1187" s="88"/>
      <c r="J1187" s="276">
        <f>ROUND(I1187*H1187,2)</f>
        <v>0</v>
      </c>
      <c r="K1187" s="273" t="s">
        <v>5</v>
      </c>
      <c r="L1187" s="277"/>
      <c r="M1187" s="278" t="s">
        <v>5</v>
      </c>
      <c r="N1187" s="279" t="s">
        <v>42</v>
      </c>
      <c r="O1187" s="147"/>
      <c r="P1187" s="241">
        <f>O1187*H1187</f>
        <v>0</v>
      </c>
      <c r="Q1187" s="241">
        <v>3.1E-2</v>
      </c>
      <c r="R1187" s="241">
        <f>Q1187*H1187</f>
        <v>3.1E-2</v>
      </c>
      <c r="S1187" s="241">
        <v>0</v>
      </c>
      <c r="T1187" s="242">
        <f>S1187*H1187</f>
        <v>0</v>
      </c>
      <c r="AR1187" s="133" t="s">
        <v>409</v>
      </c>
      <c r="AT1187" s="133" t="s">
        <v>404</v>
      </c>
      <c r="AU1187" s="133" t="s">
        <v>81</v>
      </c>
      <c r="AY1187" s="133" t="s">
        <v>169</v>
      </c>
      <c r="BE1187" s="243">
        <f>IF(N1187="základní",J1187,0)</f>
        <v>0</v>
      </c>
      <c r="BF1187" s="243">
        <f>IF(N1187="snížená",J1187,0)</f>
        <v>0</v>
      </c>
      <c r="BG1187" s="243">
        <f>IF(N1187="zákl. přenesená",J1187,0)</f>
        <v>0</v>
      </c>
      <c r="BH1187" s="243">
        <f>IF(N1187="sníž. přenesená",J1187,0)</f>
        <v>0</v>
      </c>
      <c r="BI1187" s="243">
        <f>IF(N1187="nulová",J1187,0)</f>
        <v>0</v>
      </c>
      <c r="BJ1187" s="133" t="s">
        <v>79</v>
      </c>
      <c r="BK1187" s="243">
        <f>ROUND(I1187*H1187,2)</f>
        <v>0</v>
      </c>
      <c r="BL1187" s="133" t="s">
        <v>266</v>
      </c>
      <c r="BM1187" s="133" t="s">
        <v>1723</v>
      </c>
    </row>
    <row r="1188" spans="2:65" s="145" customFormat="1" ht="16.5" customHeight="1">
      <c r="B1188" s="146"/>
      <c r="C1188" s="271" t="s">
        <v>1724</v>
      </c>
      <c r="D1188" s="271" t="s">
        <v>404</v>
      </c>
      <c r="E1188" s="272" t="s">
        <v>1725</v>
      </c>
      <c r="F1188" s="273" t="s">
        <v>1726</v>
      </c>
      <c r="G1188" s="274" t="s">
        <v>174</v>
      </c>
      <c r="H1188" s="275">
        <v>1</v>
      </c>
      <c r="I1188" s="88"/>
      <c r="J1188" s="276">
        <f>ROUND(I1188*H1188,2)</f>
        <v>0</v>
      </c>
      <c r="K1188" s="273" t="s">
        <v>5</v>
      </c>
      <c r="L1188" s="277"/>
      <c r="M1188" s="278" t="s">
        <v>5</v>
      </c>
      <c r="N1188" s="279" t="s">
        <v>42</v>
      </c>
      <c r="O1188" s="147"/>
      <c r="P1188" s="241">
        <f>O1188*H1188</f>
        <v>0</v>
      </c>
      <c r="Q1188" s="241">
        <v>3.1E-2</v>
      </c>
      <c r="R1188" s="241">
        <f>Q1188*H1188</f>
        <v>3.1E-2</v>
      </c>
      <c r="S1188" s="241">
        <v>0</v>
      </c>
      <c r="T1188" s="242">
        <f>S1188*H1188</f>
        <v>0</v>
      </c>
      <c r="AR1188" s="133" t="s">
        <v>409</v>
      </c>
      <c r="AT1188" s="133" t="s">
        <v>404</v>
      </c>
      <c r="AU1188" s="133" t="s">
        <v>81</v>
      </c>
      <c r="AY1188" s="133" t="s">
        <v>169</v>
      </c>
      <c r="BE1188" s="243">
        <f>IF(N1188="základní",J1188,0)</f>
        <v>0</v>
      </c>
      <c r="BF1188" s="243">
        <f>IF(N1188="snížená",J1188,0)</f>
        <v>0</v>
      </c>
      <c r="BG1188" s="243">
        <f>IF(N1188="zákl. přenesená",J1188,0)</f>
        <v>0</v>
      </c>
      <c r="BH1188" s="243">
        <f>IF(N1188="sníž. přenesená",J1188,0)</f>
        <v>0</v>
      </c>
      <c r="BI1188" s="243">
        <f>IF(N1188="nulová",J1188,0)</f>
        <v>0</v>
      </c>
      <c r="BJ1188" s="133" t="s">
        <v>79</v>
      </c>
      <c r="BK1188" s="243">
        <f>ROUND(I1188*H1188,2)</f>
        <v>0</v>
      </c>
      <c r="BL1188" s="133" t="s">
        <v>266</v>
      </c>
      <c r="BM1188" s="133" t="s">
        <v>1727</v>
      </c>
    </row>
    <row r="1189" spans="2:65" s="145" customFormat="1" ht="16.5" customHeight="1">
      <c r="B1189" s="146"/>
      <c r="C1189" s="271" t="s">
        <v>1728</v>
      </c>
      <c r="D1189" s="271" t="s">
        <v>404</v>
      </c>
      <c r="E1189" s="272" t="s">
        <v>1729</v>
      </c>
      <c r="F1189" s="273" t="s">
        <v>1730</v>
      </c>
      <c r="G1189" s="274" t="s">
        <v>174</v>
      </c>
      <c r="H1189" s="275">
        <v>1</v>
      </c>
      <c r="I1189" s="88"/>
      <c r="J1189" s="276">
        <f>ROUND(I1189*H1189,2)</f>
        <v>0</v>
      </c>
      <c r="K1189" s="273" t="s">
        <v>5</v>
      </c>
      <c r="L1189" s="277"/>
      <c r="M1189" s="278" t="s">
        <v>5</v>
      </c>
      <c r="N1189" s="279" t="s">
        <v>42</v>
      </c>
      <c r="O1189" s="147"/>
      <c r="P1189" s="241">
        <f>O1189*H1189</f>
        <v>0</v>
      </c>
      <c r="Q1189" s="241">
        <v>3.1E-2</v>
      </c>
      <c r="R1189" s="241">
        <f>Q1189*H1189</f>
        <v>3.1E-2</v>
      </c>
      <c r="S1189" s="241">
        <v>0</v>
      </c>
      <c r="T1189" s="242">
        <f>S1189*H1189</f>
        <v>0</v>
      </c>
      <c r="AR1189" s="133" t="s">
        <v>409</v>
      </c>
      <c r="AT1189" s="133" t="s">
        <v>404</v>
      </c>
      <c r="AU1189" s="133" t="s">
        <v>81</v>
      </c>
      <c r="AY1189" s="133" t="s">
        <v>169</v>
      </c>
      <c r="BE1189" s="243">
        <f>IF(N1189="základní",J1189,0)</f>
        <v>0</v>
      </c>
      <c r="BF1189" s="243">
        <f>IF(N1189="snížená",J1189,0)</f>
        <v>0</v>
      </c>
      <c r="BG1189" s="243">
        <f>IF(N1189="zákl. přenesená",J1189,0)</f>
        <v>0</v>
      </c>
      <c r="BH1189" s="243">
        <f>IF(N1189="sníž. přenesená",J1189,0)</f>
        <v>0</v>
      </c>
      <c r="BI1189" s="243">
        <f>IF(N1189="nulová",J1189,0)</f>
        <v>0</v>
      </c>
      <c r="BJ1189" s="133" t="s">
        <v>79</v>
      </c>
      <c r="BK1189" s="243">
        <f>ROUND(I1189*H1189,2)</f>
        <v>0</v>
      </c>
      <c r="BL1189" s="133" t="s">
        <v>266</v>
      </c>
      <c r="BM1189" s="133" t="s">
        <v>1731</v>
      </c>
    </row>
    <row r="1190" spans="2:65" s="145" customFormat="1" ht="25.5" customHeight="1">
      <c r="B1190" s="146"/>
      <c r="C1190" s="233" t="s">
        <v>1732</v>
      </c>
      <c r="D1190" s="233" t="s">
        <v>171</v>
      </c>
      <c r="E1190" s="234" t="s">
        <v>1733</v>
      </c>
      <c r="F1190" s="235" t="s">
        <v>1734</v>
      </c>
      <c r="G1190" s="236" t="s">
        <v>188</v>
      </c>
      <c r="H1190" s="237">
        <v>3.75</v>
      </c>
      <c r="I1190" s="87"/>
      <c r="J1190" s="238">
        <f>ROUND(I1190*H1190,2)</f>
        <v>0</v>
      </c>
      <c r="K1190" s="235" t="s">
        <v>175</v>
      </c>
      <c r="L1190" s="146"/>
      <c r="M1190" s="239" t="s">
        <v>5</v>
      </c>
      <c r="N1190" s="240" t="s">
        <v>42</v>
      </c>
      <c r="O1190" s="147"/>
      <c r="P1190" s="241">
        <f>O1190*H1190</f>
        <v>0</v>
      </c>
      <c r="Q1190" s="241">
        <v>2.7E-4</v>
      </c>
      <c r="R1190" s="241">
        <f>Q1190*H1190</f>
        <v>1.0124999999999999E-3</v>
      </c>
      <c r="S1190" s="241">
        <v>0</v>
      </c>
      <c r="T1190" s="242">
        <f>S1190*H1190</f>
        <v>0</v>
      </c>
      <c r="AR1190" s="133" t="s">
        <v>266</v>
      </c>
      <c r="AT1190" s="133" t="s">
        <v>171</v>
      </c>
      <c r="AU1190" s="133" t="s">
        <v>81</v>
      </c>
      <c r="AY1190" s="133" t="s">
        <v>169</v>
      </c>
      <c r="BE1190" s="243">
        <f>IF(N1190="základní",J1190,0)</f>
        <v>0</v>
      </c>
      <c r="BF1190" s="243">
        <f>IF(N1190="snížená",J1190,0)</f>
        <v>0</v>
      </c>
      <c r="BG1190" s="243">
        <f>IF(N1190="zákl. přenesená",J1190,0)</f>
        <v>0</v>
      </c>
      <c r="BH1190" s="243">
        <f>IF(N1190="sníž. přenesená",J1190,0)</f>
        <v>0</v>
      </c>
      <c r="BI1190" s="243">
        <f>IF(N1190="nulová",J1190,0)</f>
        <v>0</v>
      </c>
      <c r="BJ1190" s="133" t="s">
        <v>79</v>
      </c>
      <c r="BK1190" s="243">
        <f>ROUND(I1190*H1190,2)</f>
        <v>0</v>
      </c>
      <c r="BL1190" s="133" t="s">
        <v>266</v>
      </c>
      <c r="BM1190" s="133" t="s">
        <v>1735</v>
      </c>
    </row>
    <row r="1191" spans="2:65" s="253" customFormat="1">
      <c r="B1191" s="252"/>
      <c r="D1191" s="246" t="s">
        <v>178</v>
      </c>
      <c r="E1191" s="254" t="s">
        <v>5</v>
      </c>
      <c r="F1191" s="255" t="s">
        <v>1736</v>
      </c>
      <c r="H1191" s="256">
        <v>3.75</v>
      </c>
      <c r="L1191" s="252"/>
      <c r="M1191" s="257"/>
      <c r="N1191" s="258"/>
      <c r="O1191" s="258"/>
      <c r="P1191" s="258"/>
      <c r="Q1191" s="258"/>
      <c r="R1191" s="258"/>
      <c r="S1191" s="258"/>
      <c r="T1191" s="259"/>
      <c r="AT1191" s="254" t="s">
        <v>178</v>
      </c>
      <c r="AU1191" s="254" t="s">
        <v>81</v>
      </c>
      <c r="AV1191" s="253" t="s">
        <v>81</v>
      </c>
      <c r="AW1191" s="253" t="s">
        <v>35</v>
      </c>
      <c r="AX1191" s="253" t="s">
        <v>71</v>
      </c>
      <c r="AY1191" s="254" t="s">
        <v>169</v>
      </c>
    </row>
    <row r="1192" spans="2:65" s="261" customFormat="1">
      <c r="B1192" s="260"/>
      <c r="D1192" s="246" t="s">
        <v>178</v>
      </c>
      <c r="E1192" s="262" t="s">
        <v>5</v>
      </c>
      <c r="F1192" s="263" t="s">
        <v>181</v>
      </c>
      <c r="H1192" s="264">
        <v>3.75</v>
      </c>
      <c r="L1192" s="260"/>
      <c r="M1192" s="265"/>
      <c r="N1192" s="266"/>
      <c r="O1192" s="266"/>
      <c r="P1192" s="266"/>
      <c r="Q1192" s="266"/>
      <c r="R1192" s="266"/>
      <c r="S1192" s="266"/>
      <c r="T1192" s="267"/>
      <c r="AT1192" s="262" t="s">
        <v>178</v>
      </c>
      <c r="AU1192" s="262" t="s">
        <v>81</v>
      </c>
      <c r="AV1192" s="261" t="s">
        <v>176</v>
      </c>
      <c r="AW1192" s="261" t="s">
        <v>35</v>
      </c>
      <c r="AX1192" s="261" t="s">
        <v>79</v>
      </c>
      <c r="AY1192" s="262" t="s">
        <v>169</v>
      </c>
    </row>
    <row r="1193" spans="2:65" s="145" customFormat="1" ht="16.5" customHeight="1">
      <c r="B1193" s="146"/>
      <c r="C1193" s="271" t="s">
        <v>1737</v>
      </c>
      <c r="D1193" s="271" t="s">
        <v>404</v>
      </c>
      <c r="E1193" s="272" t="s">
        <v>1738</v>
      </c>
      <c r="F1193" s="273" t="s">
        <v>1706</v>
      </c>
      <c r="G1193" s="274" t="s">
        <v>174</v>
      </c>
      <c r="H1193" s="275">
        <v>1</v>
      </c>
      <c r="I1193" s="88"/>
      <c r="J1193" s="276">
        <f>ROUND(I1193*H1193,2)</f>
        <v>0</v>
      </c>
      <c r="K1193" s="273" t="s">
        <v>5</v>
      </c>
      <c r="L1193" s="277"/>
      <c r="M1193" s="278" t="s">
        <v>5</v>
      </c>
      <c r="N1193" s="279" t="s">
        <v>42</v>
      </c>
      <c r="O1193" s="147"/>
      <c r="P1193" s="241">
        <f>O1193*H1193</f>
        <v>0</v>
      </c>
      <c r="Q1193" s="241">
        <v>3.1E-2</v>
      </c>
      <c r="R1193" s="241">
        <f>Q1193*H1193</f>
        <v>3.1E-2</v>
      </c>
      <c r="S1193" s="241">
        <v>0</v>
      </c>
      <c r="T1193" s="242">
        <f>S1193*H1193</f>
        <v>0</v>
      </c>
      <c r="AR1193" s="133" t="s">
        <v>409</v>
      </c>
      <c r="AT1193" s="133" t="s">
        <v>404</v>
      </c>
      <c r="AU1193" s="133" t="s">
        <v>81</v>
      </c>
      <c r="AY1193" s="133" t="s">
        <v>169</v>
      </c>
      <c r="BE1193" s="243">
        <f>IF(N1193="základní",J1193,0)</f>
        <v>0</v>
      </c>
      <c r="BF1193" s="243">
        <f>IF(N1193="snížená",J1193,0)</f>
        <v>0</v>
      </c>
      <c r="BG1193" s="243">
        <f>IF(N1193="zákl. přenesená",J1193,0)</f>
        <v>0</v>
      </c>
      <c r="BH1193" s="243">
        <f>IF(N1193="sníž. přenesená",J1193,0)</f>
        <v>0</v>
      </c>
      <c r="BI1193" s="243">
        <f>IF(N1193="nulová",J1193,0)</f>
        <v>0</v>
      </c>
      <c r="BJ1193" s="133" t="s">
        <v>79</v>
      </c>
      <c r="BK1193" s="243">
        <f>ROUND(I1193*H1193,2)</f>
        <v>0</v>
      </c>
      <c r="BL1193" s="133" t="s">
        <v>266</v>
      </c>
      <c r="BM1193" s="133" t="s">
        <v>1739</v>
      </c>
    </row>
    <row r="1194" spans="2:65" s="145" customFormat="1" ht="16.5" customHeight="1">
      <c r="B1194" s="146"/>
      <c r="C1194" s="233" t="s">
        <v>1740</v>
      </c>
      <c r="D1194" s="233" t="s">
        <v>171</v>
      </c>
      <c r="E1194" s="234" t="s">
        <v>1741</v>
      </c>
      <c r="F1194" s="235" t="s">
        <v>1742</v>
      </c>
      <c r="G1194" s="236" t="s">
        <v>1743</v>
      </c>
      <c r="H1194" s="237">
        <v>922</v>
      </c>
      <c r="I1194" s="87"/>
      <c r="J1194" s="238">
        <f>ROUND(I1194*H1194,2)</f>
        <v>0</v>
      </c>
      <c r="K1194" s="235" t="s">
        <v>175</v>
      </c>
      <c r="L1194" s="146"/>
      <c r="M1194" s="239" t="s">
        <v>5</v>
      </c>
      <c r="N1194" s="240" t="s">
        <v>42</v>
      </c>
      <c r="O1194" s="147"/>
      <c r="P1194" s="241">
        <f>O1194*H1194</f>
        <v>0</v>
      </c>
      <c r="Q1194" s="241">
        <v>5.0000000000000002E-5</v>
      </c>
      <c r="R1194" s="241">
        <f>Q1194*H1194</f>
        <v>4.6100000000000002E-2</v>
      </c>
      <c r="S1194" s="241">
        <v>0</v>
      </c>
      <c r="T1194" s="242">
        <f>S1194*H1194</f>
        <v>0</v>
      </c>
      <c r="AR1194" s="133" t="s">
        <v>266</v>
      </c>
      <c r="AT1194" s="133" t="s">
        <v>171</v>
      </c>
      <c r="AU1194" s="133" t="s">
        <v>81</v>
      </c>
      <c r="AY1194" s="133" t="s">
        <v>169</v>
      </c>
      <c r="BE1194" s="243">
        <f>IF(N1194="základní",J1194,0)</f>
        <v>0</v>
      </c>
      <c r="BF1194" s="243">
        <f>IF(N1194="snížená",J1194,0)</f>
        <v>0</v>
      </c>
      <c r="BG1194" s="243">
        <f>IF(N1194="zákl. přenesená",J1194,0)</f>
        <v>0</v>
      </c>
      <c r="BH1194" s="243">
        <f>IF(N1194="sníž. přenesená",J1194,0)</f>
        <v>0</v>
      </c>
      <c r="BI1194" s="243">
        <f>IF(N1194="nulová",J1194,0)</f>
        <v>0</v>
      </c>
      <c r="BJ1194" s="133" t="s">
        <v>79</v>
      </c>
      <c r="BK1194" s="243">
        <f>ROUND(I1194*H1194,2)</f>
        <v>0</v>
      </c>
      <c r="BL1194" s="133" t="s">
        <v>266</v>
      </c>
      <c r="BM1194" s="133" t="s">
        <v>1744</v>
      </c>
    </row>
    <row r="1195" spans="2:65" s="245" customFormat="1">
      <c r="B1195" s="244"/>
      <c r="D1195" s="246" t="s">
        <v>178</v>
      </c>
      <c r="E1195" s="247" t="s">
        <v>5</v>
      </c>
      <c r="F1195" s="248" t="s">
        <v>1745</v>
      </c>
      <c r="H1195" s="247" t="s">
        <v>5</v>
      </c>
      <c r="L1195" s="244"/>
      <c r="M1195" s="249"/>
      <c r="N1195" s="250"/>
      <c r="O1195" s="250"/>
      <c r="P1195" s="250"/>
      <c r="Q1195" s="250"/>
      <c r="R1195" s="250"/>
      <c r="S1195" s="250"/>
      <c r="T1195" s="251"/>
      <c r="AT1195" s="247" t="s">
        <v>178</v>
      </c>
      <c r="AU1195" s="247" t="s">
        <v>81</v>
      </c>
      <c r="AV1195" s="245" t="s">
        <v>79</v>
      </c>
      <c r="AW1195" s="245" t="s">
        <v>35</v>
      </c>
      <c r="AX1195" s="245" t="s">
        <v>71</v>
      </c>
      <c r="AY1195" s="247" t="s">
        <v>169</v>
      </c>
    </row>
    <row r="1196" spans="2:65" s="253" customFormat="1">
      <c r="B1196" s="252"/>
      <c r="D1196" s="246" t="s">
        <v>178</v>
      </c>
      <c r="E1196" s="254" t="s">
        <v>5</v>
      </c>
      <c r="F1196" s="255" t="s">
        <v>1746</v>
      </c>
      <c r="H1196" s="256">
        <v>922</v>
      </c>
      <c r="L1196" s="252"/>
      <c r="M1196" s="257"/>
      <c r="N1196" s="258"/>
      <c r="O1196" s="258"/>
      <c r="P1196" s="258"/>
      <c r="Q1196" s="258"/>
      <c r="R1196" s="258"/>
      <c r="S1196" s="258"/>
      <c r="T1196" s="259"/>
      <c r="AT1196" s="254" t="s">
        <v>178</v>
      </c>
      <c r="AU1196" s="254" t="s">
        <v>81</v>
      </c>
      <c r="AV1196" s="253" t="s">
        <v>81</v>
      </c>
      <c r="AW1196" s="253" t="s">
        <v>35</v>
      </c>
      <c r="AX1196" s="253" t="s">
        <v>71</v>
      </c>
      <c r="AY1196" s="254" t="s">
        <v>169</v>
      </c>
    </row>
    <row r="1197" spans="2:65" s="261" customFormat="1">
      <c r="B1197" s="260"/>
      <c r="D1197" s="246" t="s">
        <v>178</v>
      </c>
      <c r="E1197" s="262" t="s">
        <v>5</v>
      </c>
      <c r="F1197" s="263" t="s">
        <v>181</v>
      </c>
      <c r="H1197" s="264">
        <v>922</v>
      </c>
      <c r="L1197" s="260"/>
      <c r="M1197" s="265"/>
      <c r="N1197" s="266"/>
      <c r="O1197" s="266"/>
      <c r="P1197" s="266"/>
      <c r="Q1197" s="266"/>
      <c r="R1197" s="266"/>
      <c r="S1197" s="266"/>
      <c r="T1197" s="267"/>
      <c r="AT1197" s="262" t="s">
        <v>178</v>
      </c>
      <c r="AU1197" s="262" t="s">
        <v>81</v>
      </c>
      <c r="AV1197" s="261" t="s">
        <v>176</v>
      </c>
      <c r="AW1197" s="261" t="s">
        <v>35</v>
      </c>
      <c r="AX1197" s="261" t="s">
        <v>79</v>
      </c>
      <c r="AY1197" s="262" t="s">
        <v>169</v>
      </c>
    </row>
    <row r="1198" spans="2:65" s="145" customFormat="1" ht="16.5" customHeight="1">
      <c r="B1198" s="146"/>
      <c r="C1198" s="233" t="s">
        <v>1747</v>
      </c>
      <c r="D1198" s="233" t="s">
        <v>171</v>
      </c>
      <c r="E1198" s="234" t="s">
        <v>1748</v>
      </c>
      <c r="F1198" s="235" t="s">
        <v>1749</v>
      </c>
      <c r="G1198" s="236" t="s">
        <v>188</v>
      </c>
      <c r="H1198" s="237">
        <v>13.5</v>
      </c>
      <c r="I1198" s="87"/>
      <c r="J1198" s="238">
        <f>ROUND(I1198*H1198,2)</f>
        <v>0</v>
      </c>
      <c r="K1198" s="235" t="s">
        <v>5</v>
      </c>
      <c r="L1198" s="146"/>
      <c r="M1198" s="239" t="s">
        <v>5</v>
      </c>
      <c r="N1198" s="240" t="s">
        <v>42</v>
      </c>
      <c r="O1198" s="147"/>
      <c r="P1198" s="241">
        <f>O1198*H1198</f>
        <v>0</v>
      </c>
      <c r="Q1198" s="241">
        <v>0</v>
      </c>
      <c r="R1198" s="241">
        <f>Q1198*H1198</f>
        <v>0</v>
      </c>
      <c r="S1198" s="241">
        <v>0</v>
      </c>
      <c r="T1198" s="242">
        <f>S1198*H1198</f>
        <v>0</v>
      </c>
      <c r="AR1198" s="133" t="s">
        <v>266</v>
      </c>
      <c r="AT1198" s="133" t="s">
        <v>171</v>
      </c>
      <c r="AU1198" s="133" t="s">
        <v>81</v>
      </c>
      <c r="AY1198" s="133" t="s">
        <v>169</v>
      </c>
      <c r="BE1198" s="243">
        <f>IF(N1198="základní",J1198,0)</f>
        <v>0</v>
      </c>
      <c r="BF1198" s="243">
        <f>IF(N1198="snížená",J1198,0)</f>
        <v>0</v>
      </c>
      <c r="BG1198" s="243">
        <f>IF(N1198="zákl. přenesená",J1198,0)</f>
        <v>0</v>
      </c>
      <c r="BH1198" s="243">
        <f>IF(N1198="sníž. přenesená",J1198,0)</f>
        <v>0</v>
      </c>
      <c r="BI1198" s="243">
        <f>IF(N1198="nulová",J1198,0)</f>
        <v>0</v>
      </c>
      <c r="BJ1198" s="133" t="s">
        <v>79</v>
      </c>
      <c r="BK1198" s="243">
        <f>ROUND(I1198*H1198,2)</f>
        <v>0</v>
      </c>
      <c r="BL1198" s="133" t="s">
        <v>266</v>
      </c>
      <c r="BM1198" s="133" t="s">
        <v>1750</v>
      </c>
    </row>
    <row r="1199" spans="2:65" s="253" customFormat="1">
      <c r="B1199" s="252"/>
      <c r="D1199" s="246" t="s">
        <v>178</v>
      </c>
      <c r="E1199" s="254" t="s">
        <v>5</v>
      </c>
      <c r="F1199" s="255" t="s">
        <v>1751</v>
      </c>
      <c r="H1199" s="256">
        <v>13.5</v>
      </c>
      <c r="L1199" s="252"/>
      <c r="M1199" s="257"/>
      <c r="N1199" s="258"/>
      <c r="O1199" s="258"/>
      <c r="P1199" s="258"/>
      <c r="Q1199" s="258"/>
      <c r="R1199" s="258"/>
      <c r="S1199" s="258"/>
      <c r="T1199" s="259"/>
      <c r="AT1199" s="254" t="s">
        <v>178</v>
      </c>
      <c r="AU1199" s="254" t="s">
        <v>81</v>
      </c>
      <c r="AV1199" s="253" t="s">
        <v>81</v>
      </c>
      <c r="AW1199" s="253" t="s">
        <v>35</v>
      </c>
      <c r="AX1199" s="253" t="s">
        <v>71</v>
      </c>
      <c r="AY1199" s="254" t="s">
        <v>169</v>
      </c>
    </row>
    <row r="1200" spans="2:65" s="261" customFormat="1">
      <c r="B1200" s="260"/>
      <c r="D1200" s="246" t="s">
        <v>178</v>
      </c>
      <c r="E1200" s="262" t="s">
        <v>5</v>
      </c>
      <c r="F1200" s="263" t="s">
        <v>181</v>
      </c>
      <c r="H1200" s="264">
        <v>13.5</v>
      </c>
      <c r="L1200" s="260"/>
      <c r="M1200" s="265"/>
      <c r="N1200" s="266"/>
      <c r="O1200" s="266"/>
      <c r="P1200" s="266"/>
      <c r="Q1200" s="266"/>
      <c r="R1200" s="266"/>
      <c r="S1200" s="266"/>
      <c r="T1200" s="267"/>
      <c r="AT1200" s="262" t="s">
        <v>178</v>
      </c>
      <c r="AU1200" s="262" t="s">
        <v>81</v>
      </c>
      <c r="AV1200" s="261" t="s">
        <v>176</v>
      </c>
      <c r="AW1200" s="261" t="s">
        <v>35</v>
      </c>
      <c r="AX1200" s="261" t="s">
        <v>79</v>
      </c>
      <c r="AY1200" s="262" t="s">
        <v>169</v>
      </c>
    </row>
    <row r="1201" spans="2:65" s="145" customFormat="1" ht="25.5" customHeight="1">
      <c r="B1201" s="146"/>
      <c r="C1201" s="233" t="s">
        <v>1752</v>
      </c>
      <c r="D1201" s="233" t="s">
        <v>171</v>
      </c>
      <c r="E1201" s="234" t="s">
        <v>1753</v>
      </c>
      <c r="F1201" s="235" t="s">
        <v>1754</v>
      </c>
      <c r="G1201" s="236" t="s">
        <v>739</v>
      </c>
      <c r="H1201" s="237">
        <v>1</v>
      </c>
      <c r="I1201" s="87"/>
      <c r="J1201" s="238">
        <f>ROUND(I1201*H1201,2)</f>
        <v>0</v>
      </c>
      <c r="K1201" s="235" t="s">
        <v>5</v>
      </c>
      <c r="L1201" s="146"/>
      <c r="M1201" s="239" t="s">
        <v>5</v>
      </c>
      <c r="N1201" s="240" t="s">
        <v>42</v>
      </c>
      <c r="O1201" s="147"/>
      <c r="P1201" s="241">
        <f>O1201*H1201</f>
        <v>0</v>
      </c>
      <c r="Q1201" s="241">
        <v>0</v>
      </c>
      <c r="R1201" s="241">
        <f>Q1201*H1201</f>
        <v>0</v>
      </c>
      <c r="S1201" s="241">
        <v>0</v>
      </c>
      <c r="T1201" s="242">
        <f>S1201*H1201</f>
        <v>0</v>
      </c>
      <c r="AR1201" s="133" t="s">
        <v>266</v>
      </c>
      <c r="AT1201" s="133" t="s">
        <v>171</v>
      </c>
      <c r="AU1201" s="133" t="s">
        <v>81</v>
      </c>
      <c r="AY1201" s="133" t="s">
        <v>169</v>
      </c>
      <c r="BE1201" s="243">
        <f>IF(N1201="základní",J1201,0)</f>
        <v>0</v>
      </c>
      <c r="BF1201" s="243">
        <f>IF(N1201="snížená",J1201,0)</f>
        <v>0</v>
      </c>
      <c r="BG1201" s="243">
        <f>IF(N1201="zákl. přenesená",J1201,0)</f>
        <v>0</v>
      </c>
      <c r="BH1201" s="243">
        <f>IF(N1201="sníž. přenesená",J1201,0)</f>
        <v>0</v>
      </c>
      <c r="BI1201" s="243">
        <f>IF(N1201="nulová",J1201,0)</f>
        <v>0</v>
      </c>
      <c r="BJ1201" s="133" t="s">
        <v>79</v>
      </c>
      <c r="BK1201" s="243">
        <f>ROUND(I1201*H1201,2)</f>
        <v>0</v>
      </c>
      <c r="BL1201" s="133" t="s">
        <v>266</v>
      </c>
      <c r="BM1201" s="133" t="s">
        <v>1755</v>
      </c>
    </row>
    <row r="1202" spans="2:65" s="145" customFormat="1" ht="25.5" customHeight="1">
      <c r="B1202" s="146"/>
      <c r="C1202" s="233" t="s">
        <v>1756</v>
      </c>
      <c r="D1202" s="233" t="s">
        <v>171</v>
      </c>
      <c r="E1202" s="234" t="s">
        <v>1757</v>
      </c>
      <c r="F1202" s="235" t="s">
        <v>1758</v>
      </c>
      <c r="G1202" s="236" t="s">
        <v>739</v>
      </c>
      <c r="H1202" s="237">
        <v>1</v>
      </c>
      <c r="I1202" s="87"/>
      <c r="J1202" s="238">
        <f>ROUND(I1202*H1202,2)</f>
        <v>0</v>
      </c>
      <c r="K1202" s="235" t="s">
        <v>5</v>
      </c>
      <c r="L1202" s="146"/>
      <c r="M1202" s="239" t="s">
        <v>5</v>
      </c>
      <c r="N1202" s="240" t="s">
        <v>42</v>
      </c>
      <c r="O1202" s="147"/>
      <c r="P1202" s="241">
        <f>O1202*H1202</f>
        <v>0</v>
      </c>
      <c r="Q1202" s="241">
        <v>0</v>
      </c>
      <c r="R1202" s="241">
        <f>Q1202*H1202</f>
        <v>0</v>
      </c>
      <c r="S1202" s="241">
        <v>0</v>
      </c>
      <c r="T1202" s="242">
        <f>S1202*H1202</f>
        <v>0</v>
      </c>
      <c r="AR1202" s="133" t="s">
        <v>266</v>
      </c>
      <c r="AT1202" s="133" t="s">
        <v>171</v>
      </c>
      <c r="AU1202" s="133" t="s">
        <v>81</v>
      </c>
      <c r="AY1202" s="133" t="s">
        <v>169</v>
      </c>
      <c r="BE1202" s="243">
        <f>IF(N1202="základní",J1202,0)</f>
        <v>0</v>
      </c>
      <c r="BF1202" s="243">
        <f>IF(N1202="snížená",J1202,0)</f>
        <v>0</v>
      </c>
      <c r="BG1202" s="243">
        <f>IF(N1202="zákl. přenesená",J1202,0)</f>
        <v>0</v>
      </c>
      <c r="BH1202" s="243">
        <f>IF(N1202="sníž. přenesená",J1202,0)</f>
        <v>0</v>
      </c>
      <c r="BI1202" s="243">
        <f>IF(N1202="nulová",J1202,0)</f>
        <v>0</v>
      </c>
      <c r="BJ1202" s="133" t="s">
        <v>79</v>
      </c>
      <c r="BK1202" s="243">
        <f>ROUND(I1202*H1202,2)</f>
        <v>0</v>
      </c>
      <c r="BL1202" s="133" t="s">
        <v>266</v>
      </c>
      <c r="BM1202" s="133" t="s">
        <v>1759</v>
      </c>
    </row>
    <row r="1203" spans="2:65" s="145" customFormat="1" ht="16.5" customHeight="1">
      <c r="B1203" s="146"/>
      <c r="C1203" s="233" t="s">
        <v>1760</v>
      </c>
      <c r="D1203" s="233" t="s">
        <v>171</v>
      </c>
      <c r="E1203" s="234" t="s">
        <v>1761</v>
      </c>
      <c r="F1203" s="235" t="s">
        <v>1762</v>
      </c>
      <c r="G1203" s="236" t="s">
        <v>739</v>
      </c>
      <c r="H1203" s="237">
        <v>1</v>
      </c>
      <c r="I1203" s="87"/>
      <c r="J1203" s="238">
        <f>ROUND(I1203*H1203,2)</f>
        <v>0</v>
      </c>
      <c r="K1203" s="235" t="s">
        <v>5</v>
      </c>
      <c r="L1203" s="146"/>
      <c r="M1203" s="239" t="s">
        <v>5</v>
      </c>
      <c r="N1203" s="240" t="s">
        <v>42</v>
      </c>
      <c r="O1203" s="147"/>
      <c r="P1203" s="241">
        <f>O1203*H1203</f>
        <v>0</v>
      </c>
      <c r="Q1203" s="241">
        <v>0</v>
      </c>
      <c r="R1203" s="241">
        <f>Q1203*H1203</f>
        <v>0</v>
      </c>
      <c r="S1203" s="241">
        <v>0</v>
      </c>
      <c r="T1203" s="242">
        <f>S1203*H1203</f>
        <v>0</v>
      </c>
      <c r="AR1203" s="133" t="s">
        <v>266</v>
      </c>
      <c r="AT1203" s="133" t="s">
        <v>171</v>
      </c>
      <c r="AU1203" s="133" t="s">
        <v>81</v>
      </c>
      <c r="AY1203" s="133" t="s">
        <v>169</v>
      </c>
      <c r="BE1203" s="243">
        <f>IF(N1203="základní",J1203,0)</f>
        <v>0</v>
      </c>
      <c r="BF1203" s="243">
        <f>IF(N1203="snížená",J1203,0)</f>
        <v>0</v>
      </c>
      <c r="BG1203" s="243">
        <f>IF(N1203="zákl. přenesená",J1203,0)</f>
        <v>0</v>
      </c>
      <c r="BH1203" s="243">
        <f>IF(N1203="sníž. přenesená",J1203,0)</f>
        <v>0</v>
      </c>
      <c r="BI1203" s="243">
        <f>IF(N1203="nulová",J1203,0)</f>
        <v>0</v>
      </c>
      <c r="BJ1203" s="133" t="s">
        <v>79</v>
      </c>
      <c r="BK1203" s="243">
        <f>ROUND(I1203*H1203,2)</f>
        <v>0</v>
      </c>
      <c r="BL1203" s="133" t="s">
        <v>266</v>
      </c>
      <c r="BM1203" s="133" t="s">
        <v>1763</v>
      </c>
    </row>
    <row r="1204" spans="2:65" s="145" customFormat="1" ht="25.5" customHeight="1">
      <c r="B1204" s="146"/>
      <c r="C1204" s="233" t="s">
        <v>1764</v>
      </c>
      <c r="D1204" s="233" t="s">
        <v>171</v>
      </c>
      <c r="E1204" s="234" t="s">
        <v>1765</v>
      </c>
      <c r="F1204" s="235" t="s">
        <v>1766</v>
      </c>
      <c r="G1204" s="236" t="s">
        <v>739</v>
      </c>
      <c r="H1204" s="237">
        <v>1</v>
      </c>
      <c r="I1204" s="87"/>
      <c r="J1204" s="238">
        <f>ROUND(I1204*H1204,2)</f>
        <v>0</v>
      </c>
      <c r="K1204" s="235" t="s">
        <v>5</v>
      </c>
      <c r="L1204" s="146"/>
      <c r="M1204" s="239" t="s">
        <v>5</v>
      </c>
      <c r="N1204" s="240" t="s">
        <v>42</v>
      </c>
      <c r="O1204" s="147"/>
      <c r="P1204" s="241">
        <f>O1204*H1204</f>
        <v>0</v>
      </c>
      <c r="Q1204" s="241">
        <v>0</v>
      </c>
      <c r="R1204" s="241">
        <f>Q1204*H1204</f>
        <v>0</v>
      </c>
      <c r="S1204" s="241">
        <v>0</v>
      </c>
      <c r="T1204" s="242">
        <f>S1204*H1204</f>
        <v>0</v>
      </c>
      <c r="AR1204" s="133" t="s">
        <v>266</v>
      </c>
      <c r="AT1204" s="133" t="s">
        <v>171</v>
      </c>
      <c r="AU1204" s="133" t="s">
        <v>81</v>
      </c>
      <c r="AY1204" s="133" t="s">
        <v>169</v>
      </c>
      <c r="BE1204" s="243">
        <f>IF(N1204="základní",J1204,0)</f>
        <v>0</v>
      </c>
      <c r="BF1204" s="243">
        <f>IF(N1204="snížená",J1204,0)</f>
        <v>0</v>
      </c>
      <c r="BG1204" s="243">
        <f>IF(N1204="zákl. přenesená",J1204,0)</f>
        <v>0</v>
      </c>
      <c r="BH1204" s="243">
        <f>IF(N1204="sníž. přenesená",J1204,0)</f>
        <v>0</v>
      </c>
      <c r="BI1204" s="243">
        <f>IF(N1204="nulová",J1204,0)</f>
        <v>0</v>
      </c>
      <c r="BJ1204" s="133" t="s">
        <v>79</v>
      </c>
      <c r="BK1204" s="243">
        <f>ROUND(I1204*H1204,2)</f>
        <v>0</v>
      </c>
      <c r="BL1204" s="133" t="s">
        <v>266</v>
      </c>
      <c r="BM1204" s="133" t="s">
        <v>1767</v>
      </c>
    </row>
    <row r="1205" spans="2:65" s="145" customFormat="1" ht="38.25" customHeight="1">
      <c r="B1205" s="146"/>
      <c r="C1205" s="233" t="s">
        <v>1768</v>
      </c>
      <c r="D1205" s="233" t="s">
        <v>171</v>
      </c>
      <c r="E1205" s="234" t="s">
        <v>1769</v>
      </c>
      <c r="F1205" s="235" t="s">
        <v>1770</v>
      </c>
      <c r="G1205" s="236" t="s">
        <v>316</v>
      </c>
      <c r="H1205" s="237">
        <v>2.4780000000000002</v>
      </c>
      <c r="I1205" s="87"/>
      <c r="J1205" s="238">
        <f>ROUND(I1205*H1205,2)</f>
        <v>0</v>
      </c>
      <c r="K1205" s="235" t="s">
        <v>175</v>
      </c>
      <c r="L1205" s="146"/>
      <c r="M1205" s="239" t="s">
        <v>5</v>
      </c>
      <c r="N1205" s="240" t="s">
        <v>42</v>
      </c>
      <c r="O1205" s="147"/>
      <c r="P1205" s="241">
        <f>O1205*H1205</f>
        <v>0</v>
      </c>
      <c r="Q1205" s="241">
        <v>0</v>
      </c>
      <c r="R1205" s="241">
        <f>Q1205*H1205</f>
        <v>0</v>
      </c>
      <c r="S1205" s="241">
        <v>0</v>
      </c>
      <c r="T1205" s="242">
        <f>S1205*H1205</f>
        <v>0</v>
      </c>
      <c r="AR1205" s="133" t="s">
        <v>266</v>
      </c>
      <c r="AT1205" s="133" t="s">
        <v>171</v>
      </c>
      <c r="AU1205" s="133" t="s">
        <v>81</v>
      </c>
      <c r="AY1205" s="133" t="s">
        <v>169</v>
      </c>
      <c r="BE1205" s="243">
        <f>IF(N1205="základní",J1205,0)</f>
        <v>0</v>
      </c>
      <c r="BF1205" s="243">
        <f>IF(N1205="snížená",J1205,0)</f>
        <v>0</v>
      </c>
      <c r="BG1205" s="243">
        <f>IF(N1205="zákl. přenesená",J1205,0)</f>
        <v>0</v>
      </c>
      <c r="BH1205" s="243">
        <f>IF(N1205="sníž. přenesená",J1205,0)</f>
        <v>0</v>
      </c>
      <c r="BI1205" s="243">
        <f>IF(N1205="nulová",J1205,0)</f>
        <v>0</v>
      </c>
      <c r="BJ1205" s="133" t="s">
        <v>79</v>
      </c>
      <c r="BK1205" s="243">
        <f>ROUND(I1205*H1205,2)</f>
        <v>0</v>
      </c>
      <c r="BL1205" s="133" t="s">
        <v>266</v>
      </c>
      <c r="BM1205" s="133" t="s">
        <v>1771</v>
      </c>
    </row>
    <row r="1206" spans="2:65" s="221" customFormat="1" ht="29.85" customHeight="1">
      <c r="B1206" s="220"/>
      <c r="D1206" s="222" t="s">
        <v>70</v>
      </c>
      <c r="E1206" s="231" t="s">
        <v>1772</v>
      </c>
      <c r="F1206" s="231" t="s">
        <v>1773</v>
      </c>
      <c r="J1206" s="232">
        <f>BK1206</f>
        <v>0</v>
      </c>
      <c r="L1206" s="220"/>
      <c r="M1206" s="225"/>
      <c r="N1206" s="226"/>
      <c r="O1206" s="226"/>
      <c r="P1206" s="227">
        <f>SUM(P1207:P1233)</f>
        <v>0</v>
      </c>
      <c r="Q1206" s="226"/>
      <c r="R1206" s="227">
        <f>SUM(R1207:R1233)</f>
        <v>2.3425052999999996</v>
      </c>
      <c r="S1206" s="226"/>
      <c r="T1206" s="228">
        <f>SUM(T1207:T1233)</f>
        <v>0</v>
      </c>
      <c r="AR1206" s="222" t="s">
        <v>81</v>
      </c>
      <c r="AT1206" s="229" t="s">
        <v>70</v>
      </c>
      <c r="AU1206" s="229" t="s">
        <v>79</v>
      </c>
      <c r="AY1206" s="222" t="s">
        <v>169</v>
      </c>
      <c r="BK1206" s="230">
        <f>SUM(BK1207:BK1233)</f>
        <v>0</v>
      </c>
    </row>
    <row r="1207" spans="2:65" s="145" customFormat="1" ht="25.5" customHeight="1">
      <c r="B1207" s="146"/>
      <c r="C1207" s="233" t="s">
        <v>1774</v>
      </c>
      <c r="D1207" s="233" t="s">
        <v>171</v>
      </c>
      <c r="E1207" s="234" t="s">
        <v>1775</v>
      </c>
      <c r="F1207" s="235" t="s">
        <v>1776</v>
      </c>
      <c r="G1207" s="236" t="s">
        <v>188</v>
      </c>
      <c r="H1207" s="237">
        <v>94.19</v>
      </c>
      <c r="I1207" s="87"/>
      <c r="J1207" s="238">
        <f>ROUND(I1207*H1207,2)</f>
        <v>0</v>
      </c>
      <c r="K1207" s="235" t="s">
        <v>175</v>
      </c>
      <c r="L1207" s="146"/>
      <c r="M1207" s="239" t="s">
        <v>5</v>
      </c>
      <c r="N1207" s="240" t="s">
        <v>42</v>
      </c>
      <c r="O1207" s="147"/>
      <c r="P1207" s="241">
        <f>O1207*H1207</f>
        <v>0</v>
      </c>
      <c r="Q1207" s="241">
        <v>3.4499999999999999E-3</v>
      </c>
      <c r="R1207" s="241">
        <f>Q1207*H1207</f>
        <v>0.32495550000000001</v>
      </c>
      <c r="S1207" s="241">
        <v>0</v>
      </c>
      <c r="T1207" s="242">
        <f>S1207*H1207</f>
        <v>0</v>
      </c>
      <c r="AR1207" s="133" t="s">
        <v>266</v>
      </c>
      <c r="AT1207" s="133" t="s">
        <v>171</v>
      </c>
      <c r="AU1207" s="133" t="s">
        <v>81</v>
      </c>
      <c r="AY1207" s="133" t="s">
        <v>169</v>
      </c>
      <c r="BE1207" s="243">
        <f>IF(N1207="základní",J1207,0)</f>
        <v>0</v>
      </c>
      <c r="BF1207" s="243">
        <f>IF(N1207="snížená",J1207,0)</f>
        <v>0</v>
      </c>
      <c r="BG1207" s="243">
        <f>IF(N1207="zákl. přenesená",J1207,0)</f>
        <v>0</v>
      </c>
      <c r="BH1207" s="243">
        <f>IF(N1207="sníž. přenesená",J1207,0)</f>
        <v>0</v>
      </c>
      <c r="BI1207" s="243">
        <f>IF(N1207="nulová",J1207,0)</f>
        <v>0</v>
      </c>
      <c r="BJ1207" s="133" t="s">
        <v>79</v>
      </c>
      <c r="BK1207" s="243">
        <f>ROUND(I1207*H1207,2)</f>
        <v>0</v>
      </c>
      <c r="BL1207" s="133" t="s">
        <v>266</v>
      </c>
      <c r="BM1207" s="133" t="s">
        <v>1777</v>
      </c>
    </row>
    <row r="1208" spans="2:65" s="253" customFormat="1">
      <c r="B1208" s="252"/>
      <c r="D1208" s="246" t="s">
        <v>178</v>
      </c>
      <c r="E1208" s="254" t="s">
        <v>5</v>
      </c>
      <c r="F1208" s="255" t="s">
        <v>1180</v>
      </c>
      <c r="H1208" s="256">
        <v>54.95</v>
      </c>
      <c r="L1208" s="252"/>
      <c r="M1208" s="257"/>
      <c r="N1208" s="258"/>
      <c r="O1208" s="258"/>
      <c r="P1208" s="258"/>
      <c r="Q1208" s="258"/>
      <c r="R1208" s="258"/>
      <c r="S1208" s="258"/>
      <c r="T1208" s="259"/>
      <c r="AT1208" s="254" t="s">
        <v>178</v>
      </c>
      <c r="AU1208" s="254" t="s">
        <v>81</v>
      </c>
      <c r="AV1208" s="253" t="s">
        <v>81</v>
      </c>
      <c r="AW1208" s="253" t="s">
        <v>35</v>
      </c>
      <c r="AX1208" s="253" t="s">
        <v>71</v>
      </c>
      <c r="AY1208" s="254" t="s">
        <v>169</v>
      </c>
    </row>
    <row r="1209" spans="2:65" s="253" customFormat="1">
      <c r="B1209" s="252"/>
      <c r="D1209" s="246" t="s">
        <v>178</v>
      </c>
      <c r="E1209" s="254" t="s">
        <v>5</v>
      </c>
      <c r="F1209" s="255" t="s">
        <v>1778</v>
      </c>
      <c r="H1209" s="256">
        <v>27.99</v>
      </c>
      <c r="L1209" s="252"/>
      <c r="M1209" s="257"/>
      <c r="N1209" s="258"/>
      <c r="O1209" s="258"/>
      <c r="P1209" s="258"/>
      <c r="Q1209" s="258"/>
      <c r="R1209" s="258"/>
      <c r="S1209" s="258"/>
      <c r="T1209" s="259"/>
      <c r="AT1209" s="254" t="s">
        <v>178</v>
      </c>
      <c r="AU1209" s="254" t="s">
        <v>81</v>
      </c>
      <c r="AV1209" s="253" t="s">
        <v>81</v>
      </c>
      <c r="AW1209" s="253" t="s">
        <v>35</v>
      </c>
      <c r="AX1209" s="253" t="s">
        <v>71</v>
      </c>
      <c r="AY1209" s="254" t="s">
        <v>169</v>
      </c>
    </row>
    <row r="1210" spans="2:65" s="253" customFormat="1">
      <c r="B1210" s="252"/>
      <c r="D1210" s="246" t="s">
        <v>178</v>
      </c>
      <c r="E1210" s="254" t="s">
        <v>5</v>
      </c>
      <c r="F1210" s="255" t="s">
        <v>1779</v>
      </c>
      <c r="H1210" s="256">
        <v>11.25</v>
      </c>
      <c r="L1210" s="252"/>
      <c r="M1210" s="257"/>
      <c r="N1210" s="258"/>
      <c r="O1210" s="258"/>
      <c r="P1210" s="258"/>
      <c r="Q1210" s="258"/>
      <c r="R1210" s="258"/>
      <c r="S1210" s="258"/>
      <c r="T1210" s="259"/>
      <c r="AT1210" s="254" t="s">
        <v>178</v>
      </c>
      <c r="AU1210" s="254" t="s">
        <v>81</v>
      </c>
      <c r="AV1210" s="253" t="s">
        <v>81</v>
      </c>
      <c r="AW1210" s="253" t="s">
        <v>35</v>
      </c>
      <c r="AX1210" s="253" t="s">
        <v>71</v>
      </c>
      <c r="AY1210" s="254" t="s">
        <v>169</v>
      </c>
    </row>
    <row r="1211" spans="2:65" s="261" customFormat="1">
      <c r="B1211" s="260"/>
      <c r="D1211" s="246" t="s">
        <v>178</v>
      </c>
      <c r="E1211" s="262" t="s">
        <v>5</v>
      </c>
      <c r="F1211" s="263" t="s">
        <v>181</v>
      </c>
      <c r="H1211" s="264">
        <v>94.19</v>
      </c>
      <c r="L1211" s="260"/>
      <c r="M1211" s="265"/>
      <c r="N1211" s="266"/>
      <c r="O1211" s="266"/>
      <c r="P1211" s="266"/>
      <c r="Q1211" s="266"/>
      <c r="R1211" s="266"/>
      <c r="S1211" s="266"/>
      <c r="T1211" s="267"/>
      <c r="AT1211" s="262" t="s">
        <v>178</v>
      </c>
      <c r="AU1211" s="262" t="s">
        <v>81</v>
      </c>
      <c r="AV1211" s="261" t="s">
        <v>176</v>
      </c>
      <c r="AW1211" s="261" t="s">
        <v>35</v>
      </c>
      <c r="AX1211" s="261" t="s">
        <v>79</v>
      </c>
      <c r="AY1211" s="262" t="s">
        <v>169</v>
      </c>
    </row>
    <row r="1212" spans="2:65" s="145" customFormat="1" ht="16.5" customHeight="1">
      <c r="B1212" s="146"/>
      <c r="C1212" s="271" t="s">
        <v>1780</v>
      </c>
      <c r="D1212" s="271" t="s">
        <v>404</v>
      </c>
      <c r="E1212" s="272" t="s">
        <v>1781</v>
      </c>
      <c r="F1212" s="273" t="s">
        <v>1782</v>
      </c>
      <c r="G1212" s="274" t="s">
        <v>188</v>
      </c>
      <c r="H1212" s="275">
        <v>60.445</v>
      </c>
      <c r="I1212" s="88"/>
      <c r="J1212" s="276">
        <f>ROUND(I1212*H1212,2)</f>
        <v>0</v>
      </c>
      <c r="K1212" s="273" t="s">
        <v>175</v>
      </c>
      <c r="L1212" s="277"/>
      <c r="M1212" s="278" t="s">
        <v>5</v>
      </c>
      <c r="N1212" s="279" t="s">
        <v>42</v>
      </c>
      <c r="O1212" s="147"/>
      <c r="P1212" s="241">
        <f>O1212*H1212</f>
        <v>0</v>
      </c>
      <c r="Q1212" s="241">
        <v>1.9199999999999998E-2</v>
      </c>
      <c r="R1212" s="241">
        <f>Q1212*H1212</f>
        <v>1.1605439999999998</v>
      </c>
      <c r="S1212" s="241">
        <v>0</v>
      </c>
      <c r="T1212" s="242">
        <f>S1212*H1212</f>
        <v>0</v>
      </c>
      <c r="AR1212" s="133" t="s">
        <v>409</v>
      </c>
      <c r="AT1212" s="133" t="s">
        <v>404</v>
      </c>
      <c r="AU1212" s="133" t="s">
        <v>81</v>
      </c>
      <c r="AY1212" s="133" t="s">
        <v>169</v>
      </c>
      <c r="BE1212" s="243">
        <f>IF(N1212="základní",J1212,0)</f>
        <v>0</v>
      </c>
      <c r="BF1212" s="243">
        <f>IF(N1212="snížená",J1212,0)</f>
        <v>0</v>
      </c>
      <c r="BG1212" s="243">
        <f>IF(N1212="zákl. přenesená",J1212,0)</f>
        <v>0</v>
      </c>
      <c r="BH1212" s="243">
        <f>IF(N1212="sníž. přenesená",J1212,0)</f>
        <v>0</v>
      </c>
      <c r="BI1212" s="243">
        <f>IF(N1212="nulová",J1212,0)</f>
        <v>0</v>
      </c>
      <c r="BJ1212" s="133" t="s">
        <v>79</v>
      </c>
      <c r="BK1212" s="243">
        <f>ROUND(I1212*H1212,2)</f>
        <v>0</v>
      </c>
      <c r="BL1212" s="133" t="s">
        <v>266</v>
      </c>
      <c r="BM1212" s="133" t="s">
        <v>1783</v>
      </c>
    </row>
    <row r="1213" spans="2:65" s="253" customFormat="1">
      <c r="B1213" s="252"/>
      <c r="D1213" s="246" t="s">
        <v>178</v>
      </c>
      <c r="F1213" s="255" t="s">
        <v>1784</v>
      </c>
      <c r="H1213" s="256">
        <v>60.445</v>
      </c>
      <c r="L1213" s="252"/>
      <c r="M1213" s="257"/>
      <c r="N1213" s="258"/>
      <c r="O1213" s="258"/>
      <c r="P1213" s="258"/>
      <c r="Q1213" s="258"/>
      <c r="R1213" s="258"/>
      <c r="S1213" s="258"/>
      <c r="T1213" s="259"/>
      <c r="AT1213" s="254" t="s">
        <v>178</v>
      </c>
      <c r="AU1213" s="254" t="s">
        <v>81</v>
      </c>
      <c r="AV1213" s="253" t="s">
        <v>81</v>
      </c>
      <c r="AW1213" s="253" t="s">
        <v>6</v>
      </c>
      <c r="AX1213" s="253" t="s">
        <v>79</v>
      </c>
      <c r="AY1213" s="254" t="s">
        <v>169</v>
      </c>
    </row>
    <row r="1214" spans="2:65" s="145" customFormat="1" ht="16.5" customHeight="1">
      <c r="B1214" s="146"/>
      <c r="C1214" s="271" t="s">
        <v>1785</v>
      </c>
      <c r="D1214" s="271" t="s">
        <v>404</v>
      </c>
      <c r="E1214" s="272" t="s">
        <v>1786</v>
      </c>
      <c r="F1214" s="273" t="s">
        <v>1782</v>
      </c>
      <c r="G1214" s="274" t="s">
        <v>188</v>
      </c>
      <c r="H1214" s="275">
        <v>30.789000000000001</v>
      </c>
      <c r="I1214" s="88"/>
      <c r="J1214" s="276">
        <f>ROUND(I1214*H1214,2)</f>
        <v>0</v>
      </c>
      <c r="K1214" s="273" t="s">
        <v>5</v>
      </c>
      <c r="L1214" s="277"/>
      <c r="M1214" s="278" t="s">
        <v>5</v>
      </c>
      <c r="N1214" s="279" t="s">
        <v>42</v>
      </c>
      <c r="O1214" s="147"/>
      <c r="P1214" s="241">
        <f>O1214*H1214</f>
        <v>0</v>
      </c>
      <c r="Q1214" s="241">
        <v>1.9199999999999998E-2</v>
      </c>
      <c r="R1214" s="241">
        <f>Q1214*H1214</f>
        <v>0.59114880000000003</v>
      </c>
      <c r="S1214" s="241">
        <v>0</v>
      </c>
      <c r="T1214" s="242">
        <f>S1214*H1214</f>
        <v>0</v>
      </c>
      <c r="AR1214" s="133" t="s">
        <v>409</v>
      </c>
      <c r="AT1214" s="133" t="s">
        <v>404</v>
      </c>
      <c r="AU1214" s="133" t="s">
        <v>81</v>
      </c>
      <c r="AY1214" s="133" t="s">
        <v>169</v>
      </c>
      <c r="BE1214" s="243">
        <f>IF(N1214="základní",J1214,0)</f>
        <v>0</v>
      </c>
      <c r="BF1214" s="243">
        <f>IF(N1214="snížená",J1214,0)</f>
        <v>0</v>
      </c>
      <c r="BG1214" s="243">
        <f>IF(N1214="zákl. přenesená",J1214,0)</f>
        <v>0</v>
      </c>
      <c r="BH1214" s="243">
        <f>IF(N1214="sníž. přenesená",J1214,0)</f>
        <v>0</v>
      </c>
      <c r="BI1214" s="243">
        <f>IF(N1214="nulová",J1214,0)</f>
        <v>0</v>
      </c>
      <c r="BJ1214" s="133" t="s">
        <v>79</v>
      </c>
      <c r="BK1214" s="243">
        <f>ROUND(I1214*H1214,2)</f>
        <v>0</v>
      </c>
      <c r="BL1214" s="133" t="s">
        <v>266</v>
      </c>
      <c r="BM1214" s="133" t="s">
        <v>1787</v>
      </c>
    </row>
    <row r="1215" spans="2:65" s="253" customFormat="1">
      <c r="B1215" s="252"/>
      <c r="D1215" s="246" t="s">
        <v>178</v>
      </c>
      <c r="F1215" s="255" t="s">
        <v>1788</v>
      </c>
      <c r="H1215" s="256">
        <v>30.789000000000001</v>
      </c>
      <c r="L1215" s="252"/>
      <c r="M1215" s="257"/>
      <c r="N1215" s="258"/>
      <c r="O1215" s="258"/>
      <c r="P1215" s="258"/>
      <c r="Q1215" s="258"/>
      <c r="R1215" s="258"/>
      <c r="S1215" s="258"/>
      <c r="T1215" s="259"/>
      <c r="AT1215" s="254" t="s">
        <v>178</v>
      </c>
      <c r="AU1215" s="254" t="s">
        <v>81</v>
      </c>
      <c r="AV1215" s="253" t="s">
        <v>81</v>
      </c>
      <c r="AW1215" s="253" t="s">
        <v>6</v>
      </c>
      <c r="AX1215" s="253" t="s">
        <v>79</v>
      </c>
      <c r="AY1215" s="254" t="s">
        <v>169</v>
      </c>
    </row>
    <row r="1216" spans="2:65" s="145" customFormat="1" ht="16.5" customHeight="1">
      <c r="B1216" s="146"/>
      <c r="C1216" s="271" t="s">
        <v>1789</v>
      </c>
      <c r="D1216" s="271" t="s">
        <v>404</v>
      </c>
      <c r="E1216" s="272" t="s">
        <v>1790</v>
      </c>
      <c r="F1216" s="273" t="s">
        <v>1782</v>
      </c>
      <c r="G1216" s="274" t="s">
        <v>188</v>
      </c>
      <c r="H1216" s="275">
        <v>12.375</v>
      </c>
      <c r="I1216" s="88"/>
      <c r="J1216" s="276">
        <f>ROUND(I1216*H1216,2)</f>
        <v>0</v>
      </c>
      <c r="K1216" s="273" t="s">
        <v>5</v>
      </c>
      <c r="L1216" s="277"/>
      <c r="M1216" s="278" t="s">
        <v>5</v>
      </c>
      <c r="N1216" s="279" t="s">
        <v>42</v>
      </c>
      <c r="O1216" s="147"/>
      <c r="P1216" s="241">
        <f>O1216*H1216</f>
        <v>0</v>
      </c>
      <c r="Q1216" s="241">
        <v>1.9199999999999998E-2</v>
      </c>
      <c r="R1216" s="241">
        <f>Q1216*H1216</f>
        <v>0.23759999999999998</v>
      </c>
      <c r="S1216" s="241">
        <v>0</v>
      </c>
      <c r="T1216" s="242">
        <f>S1216*H1216</f>
        <v>0</v>
      </c>
      <c r="AR1216" s="133" t="s">
        <v>409</v>
      </c>
      <c r="AT1216" s="133" t="s">
        <v>404</v>
      </c>
      <c r="AU1216" s="133" t="s">
        <v>81</v>
      </c>
      <c r="AY1216" s="133" t="s">
        <v>169</v>
      </c>
      <c r="BE1216" s="243">
        <f>IF(N1216="základní",J1216,0)</f>
        <v>0</v>
      </c>
      <c r="BF1216" s="243">
        <f>IF(N1216="snížená",J1216,0)</f>
        <v>0</v>
      </c>
      <c r="BG1216" s="243">
        <f>IF(N1216="zákl. přenesená",J1216,0)</f>
        <v>0</v>
      </c>
      <c r="BH1216" s="243">
        <f>IF(N1216="sníž. přenesená",J1216,0)</f>
        <v>0</v>
      </c>
      <c r="BI1216" s="243">
        <f>IF(N1216="nulová",J1216,0)</f>
        <v>0</v>
      </c>
      <c r="BJ1216" s="133" t="s">
        <v>79</v>
      </c>
      <c r="BK1216" s="243">
        <f>ROUND(I1216*H1216,2)</f>
        <v>0</v>
      </c>
      <c r="BL1216" s="133" t="s">
        <v>266</v>
      </c>
      <c r="BM1216" s="133" t="s">
        <v>1791</v>
      </c>
    </row>
    <row r="1217" spans="2:65" s="253" customFormat="1">
      <c r="B1217" s="252"/>
      <c r="D1217" s="246" t="s">
        <v>178</v>
      </c>
      <c r="F1217" s="255" t="s">
        <v>1792</v>
      </c>
      <c r="H1217" s="256">
        <v>12.375</v>
      </c>
      <c r="L1217" s="252"/>
      <c r="M1217" s="257"/>
      <c r="N1217" s="258"/>
      <c r="O1217" s="258"/>
      <c r="P1217" s="258"/>
      <c r="Q1217" s="258"/>
      <c r="R1217" s="258"/>
      <c r="S1217" s="258"/>
      <c r="T1217" s="259"/>
      <c r="AT1217" s="254" t="s">
        <v>178</v>
      </c>
      <c r="AU1217" s="254" t="s">
        <v>81</v>
      </c>
      <c r="AV1217" s="253" t="s">
        <v>81</v>
      </c>
      <c r="AW1217" s="253" t="s">
        <v>6</v>
      </c>
      <c r="AX1217" s="253" t="s">
        <v>79</v>
      </c>
      <c r="AY1217" s="254" t="s">
        <v>169</v>
      </c>
    </row>
    <row r="1218" spans="2:65" s="145" customFormat="1" ht="25.5" customHeight="1">
      <c r="B1218" s="146"/>
      <c r="C1218" s="233" t="s">
        <v>1793</v>
      </c>
      <c r="D1218" s="233" t="s">
        <v>171</v>
      </c>
      <c r="E1218" s="234" t="s">
        <v>1794</v>
      </c>
      <c r="F1218" s="235" t="s">
        <v>1795</v>
      </c>
      <c r="G1218" s="236" t="s">
        <v>188</v>
      </c>
      <c r="H1218" s="237">
        <v>23.25</v>
      </c>
      <c r="I1218" s="87"/>
      <c r="J1218" s="238">
        <f>ROUND(I1218*H1218,2)</f>
        <v>0</v>
      </c>
      <c r="K1218" s="235" t="s">
        <v>175</v>
      </c>
      <c r="L1218" s="146"/>
      <c r="M1218" s="239" t="s">
        <v>5</v>
      </c>
      <c r="N1218" s="240" t="s">
        <v>42</v>
      </c>
      <c r="O1218" s="147"/>
      <c r="P1218" s="241">
        <f>O1218*H1218</f>
        <v>0</v>
      </c>
      <c r="Q1218" s="241">
        <v>0</v>
      </c>
      <c r="R1218" s="241">
        <f>Q1218*H1218</f>
        <v>0</v>
      </c>
      <c r="S1218" s="241">
        <v>0</v>
      </c>
      <c r="T1218" s="242">
        <f>S1218*H1218</f>
        <v>0</v>
      </c>
      <c r="AR1218" s="133" t="s">
        <v>266</v>
      </c>
      <c r="AT1218" s="133" t="s">
        <v>171</v>
      </c>
      <c r="AU1218" s="133" t="s">
        <v>81</v>
      </c>
      <c r="AY1218" s="133" t="s">
        <v>169</v>
      </c>
      <c r="BE1218" s="243">
        <f>IF(N1218="základní",J1218,0)</f>
        <v>0</v>
      </c>
      <c r="BF1218" s="243">
        <f>IF(N1218="snížená",J1218,0)</f>
        <v>0</v>
      </c>
      <c r="BG1218" s="243">
        <f>IF(N1218="zákl. přenesená",J1218,0)</f>
        <v>0</v>
      </c>
      <c r="BH1218" s="243">
        <f>IF(N1218="sníž. přenesená",J1218,0)</f>
        <v>0</v>
      </c>
      <c r="BI1218" s="243">
        <f>IF(N1218="nulová",J1218,0)</f>
        <v>0</v>
      </c>
      <c r="BJ1218" s="133" t="s">
        <v>79</v>
      </c>
      <c r="BK1218" s="243">
        <f>ROUND(I1218*H1218,2)</f>
        <v>0</v>
      </c>
      <c r="BL1218" s="133" t="s">
        <v>266</v>
      </c>
      <c r="BM1218" s="133" t="s">
        <v>1796</v>
      </c>
    </row>
    <row r="1219" spans="2:65" s="253" customFormat="1">
      <c r="B1219" s="252"/>
      <c r="D1219" s="246" t="s">
        <v>178</v>
      </c>
      <c r="E1219" s="254" t="s">
        <v>5</v>
      </c>
      <c r="F1219" s="255" t="s">
        <v>1797</v>
      </c>
      <c r="H1219" s="256">
        <v>18.52</v>
      </c>
      <c r="L1219" s="252"/>
      <c r="M1219" s="257"/>
      <c r="N1219" s="258"/>
      <c r="O1219" s="258"/>
      <c r="P1219" s="258"/>
      <c r="Q1219" s="258"/>
      <c r="R1219" s="258"/>
      <c r="S1219" s="258"/>
      <c r="T1219" s="259"/>
      <c r="AT1219" s="254" t="s">
        <v>178</v>
      </c>
      <c r="AU1219" s="254" t="s">
        <v>81</v>
      </c>
      <c r="AV1219" s="253" t="s">
        <v>81</v>
      </c>
      <c r="AW1219" s="253" t="s">
        <v>35</v>
      </c>
      <c r="AX1219" s="253" t="s">
        <v>71</v>
      </c>
      <c r="AY1219" s="254" t="s">
        <v>169</v>
      </c>
    </row>
    <row r="1220" spans="2:65" s="253" customFormat="1">
      <c r="B1220" s="252"/>
      <c r="D1220" s="246" t="s">
        <v>178</v>
      </c>
      <c r="E1220" s="254" t="s">
        <v>5</v>
      </c>
      <c r="F1220" s="255" t="s">
        <v>1798</v>
      </c>
      <c r="H1220" s="256">
        <v>4.7300000000000004</v>
      </c>
      <c r="L1220" s="252"/>
      <c r="M1220" s="257"/>
      <c r="N1220" s="258"/>
      <c r="O1220" s="258"/>
      <c r="P1220" s="258"/>
      <c r="Q1220" s="258"/>
      <c r="R1220" s="258"/>
      <c r="S1220" s="258"/>
      <c r="T1220" s="259"/>
      <c r="AT1220" s="254" t="s">
        <v>178</v>
      </c>
      <c r="AU1220" s="254" t="s">
        <v>81</v>
      </c>
      <c r="AV1220" s="253" t="s">
        <v>81</v>
      </c>
      <c r="AW1220" s="253" t="s">
        <v>35</v>
      </c>
      <c r="AX1220" s="253" t="s">
        <v>71</v>
      </c>
      <c r="AY1220" s="254" t="s">
        <v>169</v>
      </c>
    </row>
    <row r="1221" spans="2:65" s="261" customFormat="1">
      <c r="B1221" s="260"/>
      <c r="D1221" s="246" t="s">
        <v>178</v>
      </c>
      <c r="E1221" s="262" t="s">
        <v>5</v>
      </c>
      <c r="F1221" s="263" t="s">
        <v>181</v>
      </c>
      <c r="H1221" s="264">
        <v>23.25</v>
      </c>
      <c r="L1221" s="260"/>
      <c r="M1221" s="265"/>
      <c r="N1221" s="266"/>
      <c r="O1221" s="266"/>
      <c r="P1221" s="266"/>
      <c r="Q1221" s="266"/>
      <c r="R1221" s="266"/>
      <c r="S1221" s="266"/>
      <c r="T1221" s="267"/>
      <c r="AT1221" s="262" t="s">
        <v>178</v>
      </c>
      <c r="AU1221" s="262" t="s">
        <v>81</v>
      </c>
      <c r="AV1221" s="261" t="s">
        <v>176</v>
      </c>
      <c r="AW1221" s="261" t="s">
        <v>35</v>
      </c>
      <c r="AX1221" s="261" t="s">
        <v>79</v>
      </c>
      <c r="AY1221" s="262" t="s">
        <v>169</v>
      </c>
    </row>
    <row r="1222" spans="2:65" s="145" customFormat="1" ht="16.5" customHeight="1">
      <c r="B1222" s="146"/>
      <c r="C1222" s="233" t="s">
        <v>1799</v>
      </c>
      <c r="D1222" s="233" t="s">
        <v>171</v>
      </c>
      <c r="E1222" s="234" t="s">
        <v>1800</v>
      </c>
      <c r="F1222" s="235" t="s">
        <v>1801</v>
      </c>
      <c r="G1222" s="236" t="s">
        <v>188</v>
      </c>
      <c r="H1222" s="237">
        <v>94.19</v>
      </c>
      <c r="I1222" s="87"/>
      <c r="J1222" s="238">
        <f>ROUND(I1222*H1222,2)</f>
        <v>0</v>
      </c>
      <c r="K1222" s="235" t="s">
        <v>175</v>
      </c>
      <c r="L1222" s="146"/>
      <c r="M1222" s="239" t="s">
        <v>5</v>
      </c>
      <c r="N1222" s="240" t="s">
        <v>42</v>
      </c>
      <c r="O1222" s="147"/>
      <c r="P1222" s="241">
        <f>O1222*H1222</f>
        <v>0</v>
      </c>
      <c r="Q1222" s="241">
        <v>2.9999999999999997E-4</v>
      </c>
      <c r="R1222" s="241">
        <f>Q1222*H1222</f>
        <v>2.8256999999999997E-2</v>
      </c>
      <c r="S1222" s="241">
        <v>0</v>
      </c>
      <c r="T1222" s="242">
        <f>S1222*H1222</f>
        <v>0</v>
      </c>
      <c r="AR1222" s="133" t="s">
        <v>266</v>
      </c>
      <c r="AT1222" s="133" t="s">
        <v>171</v>
      </c>
      <c r="AU1222" s="133" t="s">
        <v>81</v>
      </c>
      <c r="AY1222" s="133" t="s">
        <v>169</v>
      </c>
      <c r="BE1222" s="243">
        <f>IF(N1222="základní",J1222,0)</f>
        <v>0</v>
      </c>
      <c r="BF1222" s="243">
        <f>IF(N1222="snížená",J1222,0)</f>
        <v>0</v>
      </c>
      <c r="BG1222" s="243">
        <f>IF(N1222="zákl. přenesená",J1222,0)</f>
        <v>0</v>
      </c>
      <c r="BH1222" s="243">
        <f>IF(N1222="sníž. přenesená",J1222,0)</f>
        <v>0</v>
      </c>
      <c r="BI1222" s="243">
        <f>IF(N1222="nulová",J1222,0)</f>
        <v>0</v>
      </c>
      <c r="BJ1222" s="133" t="s">
        <v>79</v>
      </c>
      <c r="BK1222" s="243">
        <f>ROUND(I1222*H1222,2)</f>
        <v>0</v>
      </c>
      <c r="BL1222" s="133" t="s">
        <v>266</v>
      </c>
      <c r="BM1222" s="133" t="s">
        <v>1802</v>
      </c>
    </row>
    <row r="1223" spans="2:65" s="145" customFormat="1" ht="40.5">
      <c r="B1223" s="146"/>
      <c r="D1223" s="246" t="s">
        <v>207</v>
      </c>
      <c r="F1223" s="268" t="s">
        <v>1803</v>
      </c>
      <c r="L1223" s="146"/>
      <c r="M1223" s="269"/>
      <c r="N1223" s="147"/>
      <c r="O1223" s="147"/>
      <c r="P1223" s="147"/>
      <c r="Q1223" s="147"/>
      <c r="R1223" s="147"/>
      <c r="S1223" s="147"/>
      <c r="T1223" s="270"/>
      <c r="AT1223" s="133" t="s">
        <v>207</v>
      </c>
      <c r="AU1223" s="133" t="s">
        <v>81</v>
      </c>
    </row>
    <row r="1224" spans="2:65" s="253" customFormat="1">
      <c r="B1224" s="252"/>
      <c r="D1224" s="246" t="s">
        <v>178</v>
      </c>
      <c r="E1224" s="254" t="s">
        <v>5</v>
      </c>
      <c r="F1224" s="255" t="s">
        <v>1180</v>
      </c>
      <c r="H1224" s="256">
        <v>54.95</v>
      </c>
      <c r="L1224" s="252"/>
      <c r="M1224" s="257"/>
      <c r="N1224" s="258"/>
      <c r="O1224" s="258"/>
      <c r="P1224" s="258"/>
      <c r="Q1224" s="258"/>
      <c r="R1224" s="258"/>
      <c r="S1224" s="258"/>
      <c r="T1224" s="259"/>
      <c r="AT1224" s="254" t="s">
        <v>178</v>
      </c>
      <c r="AU1224" s="254" t="s">
        <v>81</v>
      </c>
      <c r="AV1224" s="253" t="s">
        <v>81</v>
      </c>
      <c r="AW1224" s="253" t="s">
        <v>35</v>
      </c>
      <c r="AX1224" s="253" t="s">
        <v>71</v>
      </c>
      <c r="AY1224" s="254" t="s">
        <v>169</v>
      </c>
    </row>
    <row r="1225" spans="2:65" s="253" customFormat="1">
      <c r="B1225" s="252"/>
      <c r="D1225" s="246" t="s">
        <v>178</v>
      </c>
      <c r="E1225" s="254" t="s">
        <v>5</v>
      </c>
      <c r="F1225" s="255" t="s">
        <v>1181</v>
      </c>
      <c r="H1225" s="256">
        <v>27.99</v>
      </c>
      <c r="L1225" s="252"/>
      <c r="M1225" s="257"/>
      <c r="N1225" s="258"/>
      <c r="O1225" s="258"/>
      <c r="P1225" s="258"/>
      <c r="Q1225" s="258"/>
      <c r="R1225" s="258"/>
      <c r="S1225" s="258"/>
      <c r="T1225" s="259"/>
      <c r="AT1225" s="254" t="s">
        <v>178</v>
      </c>
      <c r="AU1225" s="254" t="s">
        <v>81</v>
      </c>
      <c r="AV1225" s="253" t="s">
        <v>81</v>
      </c>
      <c r="AW1225" s="253" t="s">
        <v>35</v>
      </c>
      <c r="AX1225" s="253" t="s">
        <v>71</v>
      </c>
      <c r="AY1225" s="254" t="s">
        <v>169</v>
      </c>
    </row>
    <row r="1226" spans="2:65" s="253" customFormat="1">
      <c r="B1226" s="252"/>
      <c r="D1226" s="246" t="s">
        <v>178</v>
      </c>
      <c r="E1226" s="254" t="s">
        <v>5</v>
      </c>
      <c r="F1226" s="255" t="s">
        <v>1804</v>
      </c>
      <c r="H1226" s="256">
        <v>11.25</v>
      </c>
      <c r="L1226" s="252"/>
      <c r="M1226" s="257"/>
      <c r="N1226" s="258"/>
      <c r="O1226" s="258"/>
      <c r="P1226" s="258"/>
      <c r="Q1226" s="258"/>
      <c r="R1226" s="258"/>
      <c r="S1226" s="258"/>
      <c r="T1226" s="259"/>
      <c r="AT1226" s="254" t="s">
        <v>178</v>
      </c>
      <c r="AU1226" s="254" t="s">
        <v>81</v>
      </c>
      <c r="AV1226" s="253" t="s">
        <v>81</v>
      </c>
      <c r="AW1226" s="253" t="s">
        <v>35</v>
      </c>
      <c r="AX1226" s="253" t="s">
        <v>71</v>
      </c>
      <c r="AY1226" s="254" t="s">
        <v>169</v>
      </c>
    </row>
    <row r="1227" spans="2:65" s="261" customFormat="1">
      <c r="B1227" s="260"/>
      <c r="D1227" s="246" t="s">
        <v>178</v>
      </c>
      <c r="E1227" s="262" t="s">
        <v>5</v>
      </c>
      <c r="F1227" s="263" t="s">
        <v>181</v>
      </c>
      <c r="H1227" s="264">
        <v>94.19</v>
      </c>
      <c r="L1227" s="260"/>
      <c r="M1227" s="265"/>
      <c r="N1227" s="266"/>
      <c r="O1227" s="266"/>
      <c r="P1227" s="266"/>
      <c r="Q1227" s="266"/>
      <c r="R1227" s="266"/>
      <c r="S1227" s="266"/>
      <c r="T1227" s="267"/>
      <c r="AT1227" s="262" t="s">
        <v>178</v>
      </c>
      <c r="AU1227" s="262" t="s">
        <v>81</v>
      </c>
      <c r="AV1227" s="261" t="s">
        <v>176</v>
      </c>
      <c r="AW1227" s="261" t="s">
        <v>35</v>
      </c>
      <c r="AX1227" s="261" t="s">
        <v>79</v>
      </c>
      <c r="AY1227" s="262" t="s">
        <v>169</v>
      </c>
    </row>
    <row r="1228" spans="2:65" s="145" customFormat="1" ht="16.5" customHeight="1">
      <c r="B1228" s="146"/>
      <c r="C1228" s="233" t="s">
        <v>1805</v>
      </c>
      <c r="D1228" s="233" t="s">
        <v>171</v>
      </c>
      <c r="E1228" s="234" t="s">
        <v>1806</v>
      </c>
      <c r="F1228" s="235" t="s">
        <v>1807</v>
      </c>
      <c r="G1228" s="236" t="s">
        <v>199</v>
      </c>
      <c r="H1228" s="237">
        <v>104.181</v>
      </c>
      <c r="I1228" s="87"/>
      <c r="J1228" s="238">
        <f>ROUND(I1228*H1228,2)</f>
        <v>0</v>
      </c>
      <c r="K1228" s="235" t="s">
        <v>5</v>
      </c>
      <c r="L1228" s="146"/>
      <c r="M1228" s="239" t="s">
        <v>5</v>
      </c>
      <c r="N1228" s="240" t="s">
        <v>42</v>
      </c>
      <c r="O1228" s="147"/>
      <c r="P1228" s="241">
        <f>O1228*H1228</f>
        <v>0</v>
      </c>
      <c r="Q1228" s="241">
        <v>0</v>
      </c>
      <c r="R1228" s="241">
        <f>Q1228*H1228</f>
        <v>0</v>
      </c>
      <c r="S1228" s="241">
        <v>0</v>
      </c>
      <c r="T1228" s="242">
        <f>S1228*H1228</f>
        <v>0</v>
      </c>
      <c r="AR1228" s="133" t="s">
        <v>266</v>
      </c>
      <c r="AT1228" s="133" t="s">
        <v>171</v>
      </c>
      <c r="AU1228" s="133" t="s">
        <v>81</v>
      </c>
      <c r="AY1228" s="133" t="s">
        <v>169</v>
      </c>
      <c r="BE1228" s="243">
        <f>IF(N1228="základní",J1228,0)</f>
        <v>0</v>
      </c>
      <c r="BF1228" s="243">
        <f>IF(N1228="snížená",J1228,0)</f>
        <v>0</v>
      </c>
      <c r="BG1228" s="243">
        <f>IF(N1228="zákl. přenesená",J1228,0)</f>
        <v>0</v>
      </c>
      <c r="BH1228" s="243">
        <f>IF(N1228="sníž. přenesená",J1228,0)</f>
        <v>0</v>
      </c>
      <c r="BI1228" s="243">
        <f>IF(N1228="nulová",J1228,0)</f>
        <v>0</v>
      </c>
      <c r="BJ1228" s="133" t="s">
        <v>79</v>
      </c>
      <c r="BK1228" s="243">
        <f>ROUND(I1228*H1228,2)</f>
        <v>0</v>
      </c>
      <c r="BL1228" s="133" t="s">
        <v>266</v>
      </c>
      <c r="BM1228" s="133" t="s">
        <v>1808</v>
      </c>
    </row>
    <row r="1229" spans="2:65" s="245" customFormat="1">
      <c r="B1229" s="244"/>
      <c r="D1229" s="246" t="s">
        <v>178</v>
      </c>
      <c r="E1229" s="247" t="s">
        <v>5</v>
      </c>
      <c r="F1229" s="248" t="s">
        <v>1809</v>
      </c>
      <c r="H1229" s="247" t="s">
        <v>5</v>
      </c>
      <c r="L1229" s="244"/>
      <c r="M1229" s="249"/>
      <c r="N1229" s="250"/>
      <c r="O1229" s="250"/>
      <c r="P1229" s="250"/>
      <c r="Q1229" s="250"/>
      <c r="R1229" s="250"/>
      <c r="S1229" s="250"/>
      <c r="T1229" s="251"/>
      <c r="AT1229" s="247" t="s">
        <v>178</v>
      </c>
      <c r="AU1229" s="247" t="s">
        <v>81</v>
      </c>
      <c r="AV1229" s="245" t="s">
        <v>79</v>
      </c>
      <c r="AW1229" s="245" t="s">
        <v>35</v>
      </c>
      <c r="AX1229" s="245" t="s">
        <v>71</v>
      </c>
      <c r="AY1229" s="247" t="s">
        <v>169</v>
      </c>
    </row>
    <row r="1230" spans="2:65" s="253" customFormat="1">
      <c r="B1230" s="252"/>
      <c r="D1230" s="246" t="s">
        <v>178</v>
      </c>
      <c r="E1230" s="254" t="s">
        <v>5</v>
      </c>
      <c r="F1230" s="255" t="s">
        <v>1810</v>
      </c>
      <c r="H1230" s="256">
        <v>104.181</v>
      </c>
      <c r="L1230" s="252"/>
      <c r="M1230" s="257"/>
      <c r="N1230" s="258"/>
      <c r="O1230" s="258"/>
      <c r="P1230" s="258"/>
      <c r="Q1230" s="258"/>
      <c r="R1230" s="258"/>
      <c r="S1230" s="258"/>
      <c r="T1230" s="259"/>
      <c r="AT1230" s="254" t="s">
        <v>178</v>
      </c>
      <c r="AU1230" s="254" t="s">
        <v>81</v>
      </c>
      <c r="AV1230" s="253" t="s">
        <v>81</v>
      </c>
      <c r="AW1230" s="253" t="s">
        <v>35</v>
      </c>
      <c r="AX1230" s="253" t="s">
        <v>71</v>
      </c>
      <c r="AY1230" s="254" t="s">
        <v>169</v>
      </c>
    </row>
    <row r="1231" spans="2:65" s="261" customFormat="1">
      <c r="B1231" s="260"/>
      <c r="D1231" s="246" t="s">
        <v>178</v>
      </c>
      <c r="E1231" s="262" t="s">
        <v>5</v>
      </c>
      <c r="F1231" s="263" t="s">
        <v>181</v>
      </c>
      <c r="H1231" s="264">
        <v>104.181</v>
      </c>
      <c r="L1231" s="260"/>
      <c r="M1231" s="265"/>
      <c r="N1231" s="266"/>
      <c r="O1231" s="266"/>
      <c r="P1231" s="266"/>
      <c r="Q1231" s="266"/>
      <c r="R1231" s="266"/>
      <c r="S1231" s="266"/>
      <c r="T1231" s="267"/>
      <c r="AT1231" s="262" t="s">
        <v>178</v>
      </c>
      <c r="AU1231" s="262" t="s">
        <v>81</v>
      </c>
      <c r="AV1231" s="261" t="s">
        <v>176</v>
      </c>
      <c r="AW1231" s="261" t="s">
        <v>35</v>
      </c>
      <c r="AX1231" s="261" t="s">
        <v>79</v>
      </c>
      <c r="AY1231" s="262" t="s">
        <v>169</v>
      </c>
    </row>
    <row r="1232" spans="2:65" s="145" customFormat="1" ht="38.25" customHeight="1">
      <c r="B1232" s="146"/>
      <c r="C1232" s="233" t="s">
        <v>1811</v>
      </c>
      <c r="D1232" s="233" t="s">
        <v>171</v>
      </c>
      <c r="E1232" s="234" t="s">
        <v>1812</v>
      </c>
      <c r="F1232" s="235" t="s">
        <v>1813</v>
      </c>
      <c r="G1232" s="236" t="s">
        <v>316</v>
      </c>
      <c r="H1232" s="237">
        <v>2.343</v>
      </c>
      <c r="I1232" s="87"/>
      <c r="J1232" s="238">
        <f>ROUND(I1232*H1232,2)</f>
        <v>0</v>
      </c>
      <c r="K1232" s="235" t="s">
        <v>175</v>
      </c>
      <c r="L1232" s="146"/>
      <c r="M1232" s="239" t="s">
        <v>5</v>
      </c>
      <c r="N1232" s="240" t="s">
        <v>42</v>
      </c>
      <c r="O1232" s="147"/>
      <c r="P1232" s="241">
        <f>O1232*H1232</f>
        <v>0</v>
      </c>
      <c r="Q1232" s="241">
        <v>0</v>
      </c>
      <c r="R1232" s="241">
        <f>Q1232*H1232</f>
        <v>0</v>
      </c>
      <c r="S1232" s="241">
        <v>0</v>
      </c>
      <c r="T1232" s="242">
        <f>S1232*H1232</f>
        <v>0</v>
      </c>
      <c r="AR1232" s="133" t="s">
        <v>266</v>
      </c>
      <c r="AT1232" s="133" t="s">
        <v>171</v>
      </c>
      <c r="AU1232" s="133" t="s">
        <v>81</v>
      </c>
      <c r="AY1232" s="133" t="s">
        <v>169</v>
      </c>
      <c r="BE1232" s="243">
        <f>IF(N1232="základní",J1232,0)</f>
        <v>0</v>
      </c>
      <c r="BF1232" s="243">
        <f>IF(N1232="snížená",J1232,0)</f>
        <v>0</v>
      </c>
      <c r="BG1232" s="243">
        <f>IF(N1232="zákl. přenesená",J1232,0)</f>
        <v>0</v>
      </c>
      <c r="BH1232" s="243">
        <f>IF(N1232="sníž. přenesená",J1232,0)</f>
        <v>0</v>
      </c>
      <c r="BI1232" s="243">
        <f>IF(N1232="nulová",J1232,0)</f>
        <v>0</v>
      </c>
      <c r="BJ1232" s="133" t="s">
        <v>79</v>
      </c>
      <c r="BK1232" s="243">
        <f>ROUND(I1232*H1232,2)</f>
        <v>0</v>
      </c>
      <c r="BL1232" s="133" t="s">
        <v>266</v>
      </c>
      <c r="BM1232" s="133" t="s">
        <v>1814</v>
      </c>
    </row>
    <row r="1233" spans="2:65" s="145" customFormat="1" ht="121.5">
      <c r="B1233" s="146"/>
      <c r="D1233" s="246" t="s">
        <v>207</v>
      </c>
      <c r="F1233" s="268" t="s">
        <v>1221</v>
      </c>
      <c r="L1233" s="146"/>
      <c r="M1233" s="269"/>
      <c r="N1233" s="147"/>
      <c r="O1233" s="147"/>
      <c r="P1233" s="147"/>
      <c r="Q1233" s="147"/>
      <c r="R1233" s="147"/>
      <c r="S1233" s="147"/>
      <c r="T1233" s="270"/>
      <c r="AT1233" s="133" t="s">
        <v>207</v>
      </c>
      <c r="AU1233" s="133" t="s">
        <v>81</v>
      </c>
    </row>
    <row r="1234" spans="2:65" s="221" customFormat="1" ht="29.85" customHeight="1">
      <c r="B1234" s="220"/>
      <c r="D1234" s="222" t="s">
        <v>70</v>
      </c>
      <c r="E1234" s="231" t="s">
        <v>1815</v>
      </c>
      <c r="F1234" s="231" t="s">
        <v>1816</v>
      </c>
      <c r="J1234" s="232">
        <f>BK1234</f>
        <v>0</v>
      </c>
      <c r="L1234" s="220"/>
      <c r="M1234" s="225"/>
      <c r="N1234" s="226"/>
      <c r="O1234" s="226"/>
      <c r="P1234" s="227">
        <f>SUM(P1235:P1287)</f>
        <v>0</v>
      </c>
      <c r="Q1234" s="226"/>
      <c r="R1234" s="227">
        <f>SUM(R1235:R1287)</f>
        <v>4.0696062599999996</v>
      </c>
      <c r="S1234" s="226"/>
      <c r="T1234" s="228">
        <f>SUM(T1235:T1287)</f>
        <v>4.8000000000000001E-2</v>
      </c>
      <c r="AR1234" s="222" t="s">
        <v>81</v>
      </c>
      <c r="AT1234" s="229" t="s">
        <v>70</v>
      </c>
      <c r="AU1234" s="229" t="s">
        <v>79</v>
      </c>
      <c r="AY1234" s="222" t="s">
        <v>169</v>
      </c>
      <c r="BK1234" s="230">
        <f>SUM(BK1235:BK1287)</f>
        <v>0</v>
      </c>
    </row>
    <row r="1235" spans="2:65" s="145" customFormat="1" ht="16.5" customHeight="1">
      <c r="B1235" s="146"/>
      <c r="C1235" s="233" t="s">
        <v>1817</v>
      </c>
      <c r="D1235" s="233" t="s">
        <v>171</v>
      </c>
      <c r="E1235" s="234" t="s">
        <v>1818</v>
      </c>
      <c r="F1235" s="235" t="s">
        <v>1819</v>
      </c>
      <c r="G1235" s="236" t="s">
        <v>188</v>
      </c>
      <c r="H1235" s="237">
        <v>303.19</v>
      </c>
      <c r="I1235" s="87"/>
      <c r="J1235" s="238">
        <f>ROUND(I1235*H1235,2)</f>
        <v>0</v>
      </c>
      <c r="K1235" s="235" t="s">
        <v>175</v>
      </c>
      <c r="L1235" s="146"/>
      <c r="M1235" s="239" t="s">
        <v>5</v>
      </c>
      <c r="N1235" s="240" t="s">
        <v>42</v>
      </c>
      <c r="O1235" s="147"/>
      <c r="P1235" s="241">
        <f>O1235*H1235</f>
        <v>0</v>
      </c>
      <c r="Q1235" s="241">
        <v>0</v>
      </c>
      <c r="R1235" s="241">
        <f>Q1235*H1235</f>
        <v>0</v>
      </c>
      <c r="S1235" s="241">
        <v>0</v>
      </c>
      <c r="T1235" s="242">
        <f>S1235*H1235</f>
        <v>0</v>
      </c>
      <c r="AR1235" s="133" t="s">
        <v>266</v>
      </c>
      <c r="AT1235" s="133" t="s">
        <v>171</v>
      </c>
      <c r="AU1235" s="133" t="s">
        <v>81</v>
      </c>
      <c r="AY1235" s="133" t="s">
        <v>169</v>
      </c>
      <c r="BE1235" s="243">
        <f>IF(N1235="základní",J1235,0)</f>
        <v>0</v>
      </c>
      <c r="BF1235" s="243">
        <f>IF(N1235="snížená",J1235,0)</f>
        <v>0</v>
      </c>
      <c r="BG1235" s="243">
        <f>IF(N1235="zákl. přenesená",J1235,0)</f>
        <v>0</v>
      </c>
      <c r="BH1235" s="243">
        <f>IF(N1235="sníž. přenesená",J1235,0)</f>
        <v>0</v>
      </c>
      <c r="BI1235" s="243">
        <f>IF(N1235="nulová",J1235,0)</f>
        <v>0</v>
      </c>
      <c r="BJ1235" s="133" t="s">
        <v>79</v>
      </c>
      <c r="BK1235" s="243">
        <f>ROUND(I1235*H1235,2)</f>
        <v>0</v>
      </c>
      <c r="BL1235" s="133" t="s">
        <v>266</v>
      </c>
      <c r="BM1235" s="133" t="s">
        <v>1820</v>
      </c>
    </row>
    <row r="1236" spans="2:65" s="145" customFormat="1" ht="67.5">
      <c r="B1236" s="146"/>
      <c r="D1236" s="246" t="s">
        <v>207</v>
      </c>
      <c r="F1236" s="268" t="s">
        <v>1821</v>
      </c>
      <c r="L1236" s="146"/>
      <c r="M1236" s="269"/>
      <c r="N1236" s="147"/>
      <c r="O1236" s="147"/>
      <c r="P1236" s="147"/>
      <c r="Q1236" s="147"/>
      <c r="R1236" s="147"/>
      <c r="S1236" s="147"/>
      <c r="T1236" s="270"/>
      <c r="AT1236" s="133" t="s">
        <v>207</v>
      </c>
      <c r="AU1236" s="133" t="s">
        <v>81</v>
      </c>
    </row>
    <row r="1237" spans="2:65" s="253" customFormat="1">
      <c r="B1237" s="252"/>
      <c r="D1237" s="246" t="s">
        <v>178</v>
      </c>
      <c r="E1237" s="254" t="s">
        <v>5</v>
      </c>
      <c r="F1237" s="255" t="s">
        <v>1822</v>
      </c>
      <c r="H1237" s="256">
        <v>161.09</v>
      </c>
      <c r="L1237" s="252"/>
      <c r="M1237" s="257"/>
      <c r="N1237" s="258"/>
      <c r="O1237" s="258"/>
      <c r="P1237" s="258"/>
      <c r="Q1237" s="258"/>
      <c r="R1237" s="258"/>
      <c r="S1237" s="258"/>
      <c r="T1237" s="259"/>
      <c r="AT1237" s="254" t="s">
        <v>178</v>
      </c>
      <c r="AU1237" s="254" t="s">
        <v>81</v>
      </c>
      <c r="AV1237" s="253" t="s">
        <v>81</v>
      </c>
      <c r="AW1237" s="253" t="s">
        <v>35</v>
      </c>
      <c r="AX1237" s="253" t="s">
        <v>71</v>
      </c>
      <c r="AY1237" s="254" t="s">
        <v>169</v>
      </c>
    </row>
    <row r="1238" spans="2:65" s="253" customFormat="1">
      <c r="B1238" s="252"/>
      <c r="D1238" s="246" t="s">
        <v>178</v>
      </c>
      <c r="E1238" s="254" t="s">
        <v>5</v>
      </c>
      <c r="F1238" s="255" t="s">
        <v>1823</v>
      </c>
      <c r="H1238" s="256">
        <v>117.76</v>
      </c>
      <c r="L1238" s="252"/>
      <c r="M1238" s="257"/>
      <c r="N1238" s="258"/>
      <c r="O1238" s="258"/>
      <c r="P1238" s="258"/>
      <c r="Q1238" s="258"/>
      <c r="R1238" s="258"/>
      <c r="S1238" s="258"/>
      <c r="T1238" s="259"/>
      <c r="AT1238" s="254" t="s">
        <v>178</v>
      </c>
      <c r="AU1238" s="254" t="s">
        <v>81</v>
      </c>
      <c r="AV1238" s="253" t="s">
        <v>81</v>
      </c>
      <c r="AW1238" s="253" t="s">
        <v>35</v>
      </c>
      <c r="AX1238" s="253" t="s">
        <v>71</v>
      </c>
      <c r="AY1238" s="254" t="s">
        <v>169</v>
      </c>
    </row>
    <row r="1239" spans="2:65" s="253" customFormat="1">
      <c r="B1239" s="252"/>
      <c r="D1239" s="246" t="s">
        <v>178</v>
      </c>
      <c r="E1239" s="254" t="s">
        <v>5</v>
      </c>
      <c r="F1239" s="255" t="s">
        <v>1824</v>
      </c>
      <c r="H1239" s="256">
        <v>24.34</v>
      </c>
      <c r="L1239" s="252"/>
      <c r="M1239" s="257"/>
      <c r="N1239" s="258"/>
      <c r="O1239" s="258"/>
      <c r="P1239" s="258"/>
      <c r="Q1239" s="258"/>
      <c r="R1239" s="258"/>
      <c r="S1239" s="258"/>
      <c r="T1239" s="259"/>
      <c r="AT1239" s="254" t="s">
        <v>178</v>
      </c>
      <c r="AU1239" s="254" t="s">
        <v>81</v>
      </c>
      <c r="AV1239" s="253" t="s">
        <v>81</v>
      </c>
      <c r="AW1239" s="253" t="s">
        <v>35</v>
      </c>
      <c r="AX1239" s="253" t="s">
        <v>71</v>
      </c>
      <c r="AY1239" s="254" t="s">
        <v>169</v>
      </c>
    </row>
    <row r="1240" spans="2:65" s="261" customFormat="1">
      <c r="B1240" s="260"/>
      <c r="D1240" s="246" t="s">
        <v>178</v>
      </c>
      <c r="E1240" s="262" t="s">
        <v>5</v>
      </c>
      <c r="F1240" s="263" t="s">
        <v>181</v>
      </c>
      <c r="H1240" s="264">
        <v>303.19</v>
      </c>
      <c r="L1240" s="260"/>
      <c r="M1240" s="265"/>
      <c r="N1240" s="266"/>
      <c r="O1240" s="266"/>
      <c r="P1240" s="266"/>
      <c r="Q1240" s="266"/>
      <c r="R1240" s="266"/>
      <c r="S1240" s="266"/>
      <c r="T1240" s="267"/>
      <c r="AT1240" s="262" t="s">
        <v>178</v>
      </c>
      <c r="AU1240" s="262" t="s">
        <v>81</v>
      </c>
      <c r="AV1240" s="261" t="s">
        <v>176</v>
      </c>
      <c r="AW1240" s="261" t="s">
        <v>35</v>
      </c>
      <c r="AX1240" s="261" t="s">
        <v>79</v>
      </c>
      <c r="AY1240" s="262" t="s">
        <v>169</v>
      </c>
    </row>
    <row r="1241" spans="2:65" s="145" customFormat="1" ht="25.5" customHeight="1">
      <c r="B1241" s="146"/>
      <c r="C1241" s="233" t="s">
        <v>1825</v>
      </c>
      <c r="D1241" s="233" t="s">
        <v>171</v>
      </c>
      <c r="E1241" s="234" t="s">
        <v>1826</v>
      </c>
      <c r="F1241" s="235" t="s">
        <v>1827</v>
      </c>
      <c r="G1241" s="236" t="s">
        <v>188</v>
      </c>
      <c r="H1241" s="237">
        <v>16</v>
      </c>
      <c r="I1241" s="87"/>
      <c r="J1241" s="238">
        <f>ROUND(I1241*H1241,2)</f>
        <v>0</v>
      </c>
      <c r="K1241" s="235" t="s">
        <v>175</v>
      </c>
      <c r="L1241" s="146"/>
      <c r="M1241" s="239" t="s">
        <v>5</v>
      </c>
      <c r="N1241" s="240" t="s">
        <v>42</v>
      </c>
      <c r="O1241" s="147"/>
      <c r="P1241" s="241">
        <f>O1241*H1241</f>
        <v>0</v>
      </c>
      <c r="Q1241" s="241">
        <v>0</v>
      </c>
      <c r="R1241" s="241">
        <f>Q1241*H1241</f>
        <v>0</v>
      </c>
      <c r="S1241" s="241">
        <v>0</v>
      </c>
      <c r="T1241" s="242">
        <f>S1241*H1241</f>
        <v>0</v>
      </c>
      <c r="AR1241" s="133" t="s">
        <v>266</v>
      </c>
      <c r="AT1241" s="133" t="s">
        <v>171</v>
      </c>
      <c r="AU1241" s="133" t="s">
        <v>81</v>
      </c>
      <c r="AY1241" s="133" t="s">
        <v>169</v>
      </c>
      <c r="BE1241" s="243">
        <f>IF(N1241="základní",J1241,0)</f>
        <v>0</v>
      </c>
      <c r="BF1241" s="243">
        <f>IF(N1241="snížená",J1241,0)</f>
        <v>0</v>
      </c>
      <c r="BG1241" s="243">
        <f>IF(N1241="zákl. přenesená",J1241,0)</f>
        <v>0</v>
      </c>
      <c r="BH1241" s="243">
        <f>IF(N1241="sníž. přenesená",J1241,0)</f>
        <v>0</v>
      </c>
      <c r="BI1241" s="243">
        <f>IF(N1241="nulová",J1241,0)</f>
        <v>0</v>
      </c>
      <c r="BJ1241" s="133" t="s">
        <v>79</v>
      </c>
      <c r="BK1241" s="243">
        <f>ROUND(I1241*H1241,2)</f>
        <v>0</v>
      </c>
      <c r="BL1241" s="133" t="s">
        <v>266</v>
      </c>
      <c r="BM1241" s="133" t="s">
        <v>1828</v>
      </c>
    </row>
    <row r="1242" spans="2:65" s="145" customFormat="1" ht="25.5" customHeight="1">
      <c r="B1242" s="146"/>
      <c r="C1242" s="233" t="s">
        <v>1829</v>
      </c>
      <c r="D1242" s="233" t="s">
        <v>171</v>
      </c>
      <c r="E1242" s="234" t="s">
        <v>1830</v>
      </c>
      <c r="F1242" s="235" t="s">
        <v>1831</v>
      </c>
      <c r="G1242" s="236" t="s">
        <v>188</v>
      </c>
      <c r="H1242" s="237">
        <v>303.19</v>
      </c>
      <c r="I1242" s="87"/>
      <c r="J1242" s="238">
        <f>ROUND(I1242*H1242,2)</f>
        <v>0</v>
      </c>
      <c r="K1242" s="235" t="s">
        <v>5</v>
      </c>
      <c r="L1242" s="146"/>
      <c r="M1242" s="239" t="s">
        <v>5</v>
      </c>
      <c r="N1242" s="240" t="s">
        <v>42</v>
      </c>
      <c r="O1242" s="147"/>
      <c r="P1242" s="241">
        <f>O1242*H1242</f>
        <v>0</v>
      </c>
      <c r="Q1242" s="241">
        <v>3.0000000000000001E-5</v>
      </c>
      <c r="R1242" s="241">
        <f>Q1242*H1242</f>
        <v>9.0957E-3</v>
      </c>
      <c r="S1242" s="241">
        <v>0</v>
      </c>
      <c r="T1242" s="242">
        <f>S1242*H1242</f>
        <v>0</v>
      </c>
      <c r="AR1242" s="133" t="s">
        <v>266</v>
      </c>
      <c r="AT1242" s="133" t="s">
        <v>171</v>
      </c>
      <c r="AU1242" s="133" t="s">
        <v>81</v>
      </c>
      <c r="AY1242" s="133" t="s">
        <v>169</v>
      </c>
      <c r="BE1242" s="243">
        <f>IF(N1242="základní",J1242,0)</f>
        <v>0</v>
      </c>
      <c r="BF1242" s="243">
        <f>IF(N1242="snížená",J1242,0)</f>
        <v>0</v>
      </c>
      <c r="BG1242" s="243">
        <f>IF(N1242="zákl. přenesená",J1242,0)</f>
        <v>0</v>
      </c>
      <c r="BH1242" s="243">
        <f>IF(N1242="sníž. přenesená",J1242,0)</f>
        <v>0</v>
      </c>
      <c r="BI1242" s="243">
        <f>IF(N1242="nulová",J1242,0)</f>
        <v>0</v>
      </c>
      <c r="BJ1242" s="133" t="s">
        <v>79</v>
      </c>
      <c r="BK1242" s="243">
        <f>ROUND(I1242*H1242,2)</f>
        <v>0</v>
      </c>
      <c r="BL1242" s="133" t="s">
        <v>266</v>
      </c>
      <c r="BM1242" s="133" t="s">
        <v>1832</v>
      </c>
    </row>
    <row r="1243" spans="2:65" s="145" customFormat="1" ht="67.5">
      <c r="B1243" s="146"/>
      <c r="D1243" s="246" t="s">
        <v>207</v>
      </c>
      <c r="F1243" s="268" t="s">
        <v>1821</v>
      </c>
      <c r="L1243" s="146"/>
      <c r="M1243" s="269"/>
      <c r="N1243" s="147"/>
      <c r="O1243" s="147"/>
      <c r="P1243" s="147"/>
      <c r="Q1243" s="147"/>
      <c r="R1243" s="147"/>
      <c r="S1243" s="147"/>
      <c r="T1243" s="270"/>
      <c r="AT1243" s="133" t="s">
        <v>207</v>
      </c>
      <c r="AU1243" s="133" t="s">
        <v>81</v>
      </c>
    </row>
    <row r="1244" spans="2:65" s="253" customFormat="1">
      <c r="B1244" s="252"/>
      <c r="D1244" s="246" t="s">
        <v>178</v>
      </c>
      <c r="E1244" s="254" t="s">
        <v>5</v>
      </c>
      <c r="F1244" s="255" t="s">
        <v>1833</v>
      </c>
      <c r="H1244" s="256">
        <v>161.09</v>
      </c>
      <c r="L1244" s="252"/>
      <c r="M1244" s="257"/>
      <c r="N1244" s="258"/>
      <c r="O1244" s="258"/>
      <c r="P1244" s="258"/>
      <c r="Q1244" s="258"/>
      <c r="R1244" s="258"/>
      <c r="S1244" s="258"/>
      <c r="T1244" s="259"/>
      <c r="AT1244" s="254" t="s">
        <v>178</v>
      </c>
      <c r="AU1244" s="254" t="s">
        <v>81</v>
      </c>
      <c r="AV1244" s="253" t="s">
        <v>81</v>
      </c>
      <c r="AW1244" s="253" t="s">
        <v>35</v>
      </c>
      <c r="AX1244" s="253" t="s">
        <v>71</v>
      </c>
      <c r="AY1244" s="254" t="s">
        <v>169</v>
      </c>
    </row>
    <row r="1245" spans="2:65" s="253" customFormat="1">
      <c r="B1245" s="252"/>
      <c r="D1245" s="246" t="s">
        <v>178</v>
      </c>
      <c r="E1245" s="254" t="s">
        <v>5</v>
      </c>
      <c r="F1245" s="255" t="s">
        <v>1823</v>
      </c>
      <c r="H1245" s="256">
        <v>117.76</v>
      </c>
      <c r="L1245" s="252"/>
      <c r="M1245" s="257"/>
      <c r="N1245" s="258"/>
      <c r="O1245" s="258"/>
      <c r="P1245" s="258"/>
      <c r="Q1245" s="258"/>
      <c r="R1245" s="258"/>
      <c r="S1245" s="258"/>
      <c r="T1245" s="259"/>
      <c r="AT1245" s="254" t="s">
        <v>178</v>
      </c>
      <c r="AU1245" s="254" t="s">
        <v>81</v>
      </c>
      <c r="AV1245" s="253" t="s">
        <v>81</v>
      </c>
      <c r="AW1245" s="253" t="s">
        <v>35</v>
      </c>
      <c r="AX1245" s="253" t="s">
        <v>71</v>
      </c>
      <c r="AY1245" s="254" t="s">
        <v>169</v>
      </c>
    </row>
    <row r="1246" spans="2:65" s="253" customFormat="1">
      <c r="B1246" s="252"/>
      <c r="D1246" s="246" t="s">
        <v>178</v>
      </c>
      <c r="E1246" s="254" t="s">
        <v>5</v>
      </c>
      <c r="F1246" s="255" t="s">
        <v>1824</v>
      </c>
      <c r="H1246" s="256">
        <v>24.34</v>
      </c>
      <c r="L1246" s="252"/>
      <c r="M1246" s="257"/>
      <c r="N1246" s="258"/>
      <c r="O1246" s="258"/>
      <c r="P1246" s="258"/>
      <c r="Q1246" s="258"/>
      <c r="R1246" s="258"/>
      <c r="S1246" s="258"/>
      <c r="T1246" s="259"/>
      <c r="AT1246" s="254" t="s">
        <v>178</v>
      </c>
      <c r="AU1246" s="254" t="s">
        <v>81</v>
      </c>
      <c r="AV1246" s="253" t="s">
        <v>81</v>
      </c>
      <c r="AW1246" s="253" t="s">
        <v>35</v>
      </c>
      <c r="AX1246" s="253" t="s">
        <v>71</v>
      </c>
      <c r="AY1246" s="254" t="s">
        <v>169</v>
      </c>
    </row>
    <row r="1247" spans="2:65" s="261" customFormat="1">
      <c r="B1247" s="260"/>
      <c r="D1247" s="246" t="s">
        <v>178</v>
      </c>
      <c r="E1247" s="262" t="s">
        <v>5</v>
      </c>
      <c r="F1247" s="263" t="s">
        <v>181</v>
      </c>
      <c r="H1247" s="264">
        <v>303.19</v>
      </c>
      <c r="L1247" s="260"/>
      <c r="M1247" s="265"/>
      <c r="N1247" s="266"/>
      <c r="O1247" s="266"/>
      <c r="P1247" s="266"/>
      <c r="Q1247" s="266"/>
      <c r="R1247" s="266"/>
      <c r="S1247" s="266"/>
      <c r="T1247" s="267"/>
      <c r="AT1247" s="262" t="s">
        <v>178</v>
      </c>
      <c r="AU1247" s="262" t="s">
        <v>81</v>
      </c>
      <c r="AV1247" s="261" t="s">
        <v>176</v>
      </c>
      <c r="AW1247" s="261" t="s">
        <v>35</v>
      </c>
      <c r="AX1247" s="261" t="s">
        <v>79</v>
      </c>
      <c r="AY1247" s="262" t="s">
        <v>169</v>
      </c>
    </row>
    <row r="1248" spans="2:65" s="145" customFormat="1" ht="25.5" customHeight="1">
      <c r="B1248" s="146"/>
      <c r="C1248" s="233" t="s">
        <v>1834</v>
      </c>
      <c r="D1248" s="233" t="s">
        <v>171</v>
      </c>
      <c r="E1248" s="234" t="s">
        <v>1835</v>
      </c>
      <c r="F1248" s="235" t="s">
        <v>1836</v>
      </c>
      <c r="G1248" s="236" t="s">
        <v>188</v>
      </c>
      <c r="H1248" s="237">
        <v>303.19</v>
      </c>
      <c r="I1248" s="87"/>
      <c r="J1248" s="238">
        <f>ROUND(I1248*H1248,2)</f>
        <v>0</v>
      </c>
      <c r="K1248" s="235" t="s">
        <v>175</v>
      </c>
      <c r="L1248" s="146"/>
      <c r="M1248" s="239" t="s">
        <v>5</v>
      </c>
      <c r="N1248" s="240" t="s">
        <v>42</v>
      </c>
      <c r="O1248" s="147"/>
      <c r="P1248" s="241">
        <f>O1248*H1248</f>
        <v>0</v>
      </c>
      <c r="Q1248" s="241">
        <v>4.4999999999999997E-3</v>
      </c>
      <c r="R1248" s="241">
        <f>Q1248*H1248</f>
        <v>1.364355</v>
      </c>
      <c r="S1248" s="241">
        <v>0</v>
      </c>
      <c r="T1248" s="242">
        <f>S1248*H1248</f>
        <v>0</v>
      </c>
      <c r="AR1248" s="133" t="s">
        <v>266</v>
      </c>
      <c r="AT1248" s="133" t="s">
        <v>171</v>
      </c>
      <c r="AU1248" s="133" t="s">
        <v>81</v>
      </c>
      <c r="AY1248" s="133" t="s">
        <v>169</v>
      </c>
      <c r="BE1248" s="243">
        <f>IF(N1248="základní",J1248,0)</f>
        <v>0</v>
      </c>
      <c r="BF1248" s="243">
        <f>IF(N1248="snížená",J1248,0)</f>
        <v>0</v>
      </c>
      <c r="BG1248" s="243">
        <f>IF(N1248="zákl. přenesená",J1248,0)</f>
        <v>0</v>
      </c>
      <c r="BH1248" s="243">
        <f>IF(N1248="sníž. přenesená",J1248,0)</f>
        <v>0</v>
      </c>
      <c r="BI1248" s="243">
        <f>IF(N1248="nulová",J1248,0)</f>
        <v>0</v>
      </c>
      <c r="BJ1248" s="133" t="s">
        <v>79</v>
      </c>
      <c r="BK1248" s="243">
        <f>ROUND(I1248*H1248,2)</f>
        <v>0</v>
      </c>
      <c r="BL1248" s="133" t="s">
        <v>266</v>
      </c>
      <c r="BM1248" s="133" t="s">
        <v>1837</v>
      </c>
    </row>
    <row r="1249" spans="2:65" s="145" customFormat="1" ht="67.5">
      <c r="B1249" s="146"/>
      <c r="D1249" s="246" t="s">
        <v>207</v>
      </c>
      <c r="F1249" s="268" t="s">
        <v>1821</v>
      </c>
      <c r="L1249" s="146"/>
      <c r="M1249" s="269"/>
      <c r="N1249" s="147"/>
      <c r="O1249" s="147"/>
      <c r="P1249" s="147"/>
      <c r="Q1249" s="147"/>
      <c r="R1249" s="147"/>
      <c r="S1249" s="147"/>
      <c r="T1249" s="270"/>
      <c r="AT1249" s="133" t="s">
        <v>207</v>
      </c>
      <c r="AU1249" s="133" t="s">
        <v>81</v>
      </c>
    </row>
    <row r="1250" spans="2:65" s="253" customFormat="1">
      <c r="B1250" s="252"/>
      <c r="D1250" s="246" t="s">
        <v>178</v>
      </c>
      <c r="E1250" s="254" t="s">
        <v>5</v>
      </c>
      <c r="F1250" s="255" t="s">
        <v>1822</v>
      </c>
      <c r="H1250" s="256">
        <v>161.09</v>
      </c>
      <c r="L1250" s="252"/>
      <c r="M1250" s="257"/>
      <c r="N1250" s="258"/>
      <c r="O1250" s="258"/>
      <c r="P1250" s="258"/>
      <c r="Q1250" s="258"/>
      <c r="R1250" s="258"/>
      <c r="S1250" s="258"/>
      <c r="T1250" s="259"/>
      <c r="AT1250" s="254" t="s">
        <v>178</v>
      </c>
      <c r="AU1250" s="254" t="s">
        <v>81</v>
      </c>
      <c r="AV1250" s="253" t="s">
        <v>81</v>
      </c>
      <c r="AW1250" s="253" t="s">
        <v>35</v>
      </c>
      <c r="AX1250" s="253" t="s">
        <v>71</v>
      </c>
      <c r="AY1250" s="254" t="s">
        <v>169</v>
      </c>
    </row>
    <row r="1251" spans="2:65" s="253" customFormat="1">
      <c r="B1251" s="252"/>
      <c r="D1251" s="246" t="s">
        <v>178</v>
      </c>
      <c r="E1251" s="254" t="s">
        <v>5</v>
      </c>
      <c r="F1251" s="255" t="s">
        <v>1823</v>
      </c>
      <c r="H1251" s="256">
        <v>117.76</v>
      </c>
      <c r="L1251" s="252"/>
      <c r="M1251" s="257"/>
      <c r="N1251" s="258"/>
      <c r="O1251" s="258"/>
      <c r="P1251" s="258"/>
      <c r="Q1251" s="258"/>
      <c r="R1251" s="258"/>
      <c r="S1251" s="258"/>
      <c r="T1251" s="259"/>
      <c r="AT1251" s="254" t="s">
        <v>178</v>
      </c>
      <c r="AU1251" s="254" t="s">
        <v>81</v>
      </c>
      <c r="AV1251" s="253" t="s">
        <v>81</v>
      </c>
      <c r="AW1251" s="253" t="s">
        <v>35</v>
      </c>
      <c r="AX1251" s="253" t="s">
        <v>71</v>
      </c>
      <c r="AY1251" s="254" t="s">
        <v>169</v>
      </c>
    </row>
    <row r="1252" spans="2:65" s="253" customFormat="1">
      <c r="B1252" s="252"/>
      <c r="D1252" s="246" t="s">
        <v>178</v>
      </c>
      <c r="E1252" s="254" t="s">
        <v>5</v>
      </c>
      <c r="F1252" s="255" t="s">
        <v>1824</v>
      </c>
      <c r="H1252" s="256">
        <v>24.34</v>
      </c>
      <c r="L1252" s="252"/>
      <c r="M1252" s="257"/>
      <c r="N1252" s="258"/>
      <c r="O1252" s="258"/>
      <c r="P1252" s="258"/>
      <c r="Q1252" s="258"/>
      <c r="R1252" s="258"/>
      <c r="S1252" s="258"/>
      <c r="T1252" s="259"/>
      <c r="AT1252" s="254" t="s">
        <v>178</v>
      </c>
      <c r="AU1252" s="254" t="s">
        <v>81</v>
      </c>
      <c r="AV1252" s="253" t="s">
        <v>81</v>
      </c>
      <c r="AW1252" s="253" t="s">
        <v>35</v>
      </c>
      <c r="AX1252" s="253" t="s">
        <v>71</v>
      </c>
      <c r="AY1252" s="254" t="s">
        <v>169</v>
      </c>
    </row>
    <row r="1253" spans="2:65" s="261" customFormat="1">
      <c r="B1253" s="260"/>
      <c r="D1253" s="246" t="s">
        <v>178</v>
      </c>
      <c r="E1253" s="262" t="s">
        <v>5</v>
      </c>
      <c r="F1253" s="263" t="s">
        <v>181</v>
      </c>
      <c r="H1253" s="264">
        <v>303.19</v>
      </c>
      <c r="L1253" s="260"/>
      <c r="M1253" s="265"/>
      <c r="N1253" s="266"/>
      <c r="O1253" s="266"/>
      <c r="P1253" s="266"/>
      <c r="Q1253" s="266"/>
      <c r="R1253" s="266"/>
      <c r="S1253" s="266"/>
      <c r="T1253" s="267"/>
      <c r="AT1253" s="262" t="s">
        <v>178</v>
      </c>
      <c r="AU1253" s="262" t="s">
        <v>81</v>
      </c>
      <c r="AV1253" s="261" t="s">
        <v>176</v>
      </c>
      <c r="AW1253" s="261" t="s">
        <v>35</v>
      </c>
      <c r="AX1253" s="261" t="s">
        <v>79</v>
      </c>
      <c r="AY1253" s="262" t="s">
        <v>169</v>
      </c>
    </row>
    <row r="1254" spans="2:65" s="145" customFormat="1" ht="16.5" customHeight="1">
      <c r="B1254" s="146"/>
      <c r="C1254" s="233" t="s">
        <v>1838</v>
      </c>
      <c r="D1254" s="233" t="s">
        <v>171</v>
      </c>
      <c r="E1254" s="234" t="s">
        <v>1839</v>
      </c>
      <c r="F1254" s="235" t="s">
        <v>1840</v>
      </c>
      <c r="G1254" s="236" t="s">
        <v>188</v>
      </c>
      <c r="H1254" s="237">
        <v>16</v>
      </c>
      <c r="I1254" s="87"/>
      <c r="J1254" s="238">
        <f>ROUND(I1254*H1254,2)</f>
        <v>0</v>
      </c>
      <c r="K1254" s="235" t="s">
        <v>175</v>
      </c>
      <c r="L1254" s="146"/>
      <c r="M1254" s="239" t="s">
        <v>5</v>
      </c>
      <c r="N1254" s="240" t="s">
        <v>42</v>
      </c>
      <c r="O1254" s="147"/>
      <c r="P1254" s="241">
        <f>O1254*H1254</f>
        <v>0</v>
      </c>
      <c r="Q1254" s="241">
        <v>0</v>
      </c>
      <c r="R1254" s="241">
        <f>Q1254*H1254</f>
        <v>0</v>
      </c>
      <c r="S1254" s="241">
        <v>3.0000000000000001E-3</v>
      </c>
      <c r="T1254" s="242">
        <f>S1254*H1254</f>
        <v>4.8000000000000001E-2</v>
      </c>
      <c r="AR1254" s="133" t="s">
        <v>266</v>
      </c>
      <c r="AT1254" s="133" t="s">
        <v>171</v>
      </c>
      <c r="AU1254" s="133" t="s">
        <v>81</v>
      </c>
      <c r="AY1254" s="133" t="s">
        <v>169</v>
      </c>
      <c r="BE1254" s="243">
        <f>IF(N1254="základní",J1254,0)</f>
        <v>0</v>
      </c>
      <c r="BF1254" s="243">
        <f>IF(N1254="snížená",J1254,0)</f>
        <v>0</v>
      </c>
      <c r="BG1254" s="243">
        <f>IF(N1254="zákl. přenesená",J1254,0)</f>
        <v>0</v>
      </c>
      <c r="BH1254" s="243">
        <f>IF(N1254="sníž. přenesená",J1254,0)</f>
        <v>0</v>
      </c>
      <c r="BI1254" s="243">
        <f>IF(N1254="nulová",J1254,0)</f>
        <v>0</v>
      </c>
      <c r="BJ1254" s="133" t="s">
        <v>79</v>
      </c>
      <c r="BK1254" s="243">
        <f>ROUND(I1254*H1254,2)</f>
        <v>0</v>
      </c>
      <c r="BL1254" s="133" t="s">
        <v>266</v>
      </c>
      <c r="BM1254" s="133" t="s">
        <v>1841</v>
      </c>
    </row>
    <row r="1255" spans="2:65" s="253" customFormat="1">
      <c r="B1255" s="252"/>
      <c r="D1255" s="246" t="s">
        <v>178</v>
      </c>
      <c r="E1255" s="254" t="s">
        <v>5</v>
      </c>
      <c r="F1255" s="255" t="s">
        <v>1842</v>
      </c>
      <c r="H1255" s="256">
        <v>16</v>
      </c>
      <c r="L1255" s="252"/>
      <c r="M1255" s="257"/>
      <c r="N1255" s="258"/>
      <c r="O1255" s="258"/>
      <c r="P1255" s="258"/>
      <c r="Q1255" s="258"/>
      <c r="R1255" s="258"/>
      <c r="S1255" s="258"/>
      <c r="T1255" s="259"/>
      <c r="AT1255" s="254" t="s">
        <v>178</v>
      </c>
      <c r="AU1255" s="254" t="s">
        <v>81</v>
      </c>
      <c r="AV1255" s="253" t="s">
        <v>81</v>
      </c>
      <c r="AW1255" s="253" t="s">
        <v>35</v>
      </c>
      <c r="AX1255" s="253" t="s">
        <v>71</v>
      </c>
      <c r="AY1255" s="254" t="s">
        <v>169</v>
      </c>
    </row>
    <row r="1256" spans="2:65" s="261" customFormat="1">
      <c r="B1256" s="260"/>
      <c r="D1256" s="246" t="s">
        <v>178</v>
      </c>
      <c r="E1256" s="262" t="s">
        <v>5</v>
      </c>
      <c r="F1256" s="263" t="s">
        <v>181</v>
      </c>
      <c r="H1256" s="264">
        <v>16</v>
      </c>
      <c r="L1256" s="260"/>
      <c r="M1256" s="265"/>
      <c r="N1256" s="266"/>
      <c r="O1256" s="266"/>
      <c r="P1256" s="266"/>
      <c r="Q1256" s="266"/>
      <c r="R1256" s="266"/>
      <c r="S1256" s="266"/>
      <c r="T1256" s="267"/>
      <c r="AT1256" s="262" t="s">
        <v>178</v>
      </c>
      <c r="AU1256" s="262" t="s">
        <v>81</v>
      </c>
      <c r="AV1256" s="261" t="s">
        <v>176</v>
      </c>
      <c r="AW1256" s="261" t="s">
        <v>35</v>
      </c>
      <c r="AX1256" s="261" t="s">
        <v>79</v>
      </c>
      <c r="AY1256" s="262" t="s">
        <v>169</v>
      </c>
    </row>
    <row r="1257" spans="2:65" s="145" customFormat="1" ht="16.5" customHeight="1">
      <c r="B1257" s="146"/>
      <c r="C1257" s="233" t="s">
        <v>1843</v>
      </c>
      <c r="D1257" s="233" t="s">
        <v>171</v>
      </c>
      <c r="E1257" s="234" t="s">
        <v>1844</v>
      </c>
      <c r="F1257" s="235" t="s">
        <v>1845</v>
      </c>
      <c r="G1257" s="236" t="s">
        <v>188</v>
      </c>
      <c r="H1257" s="237">
        <v>24.34</v>
      </c>
      <c r="I1257" s="87"/>
      <c r="J1257" s="238">
        <f>ROUND(I1257*H1257,2)</f>
        <v>0</v>
      </c>
      <c r="K1257" s="235" t="s">
        <v>175</v>
      </c>
      <c r="L1257" s="146"/>
      <c r="M1257" s="239" t="s">
        <v>5</v>
      </c>
      <c r="N1257" s="240" t="s">
        <v>42</v>
      </c>
      <c r="O1257" s="147"/>
      <c r="P1257" s="241">
        <f>O1257*H1257</f>
        <v>0</v>
      </c>
      <c r="Q1257" s="241">
        <v>5.0000000000000001E-4</v>
      </c>
      <c r="R1257" s="241">
        <f>Q1257*H1257</f>
        <v>1.217E-2</v>
      </c>
      <c r="S1257" s="241">
        <v>0</v>
      </c>
      <c r="T1257" s="242">
        <f>S1257*H1257</f>
        <v>0</v>
      </c>
      <c r="AR1257" s="133" t="s">
        <v>266</v>
      </c>
      <c r="AT1257" s="133" t="s">
        <v>171</v>
      </c>
      <c r="AU1257" s="133" t="s">
        <v>81</v>
      </c>
      <c r="AY1257" s="133" t="s">
        <v>169</v>
      </c>
      <c r="BE1257" s="243">
        <f>IF(N1257="základní",J1257,0)</f>
        <v>0</v>
      </c>
      <c r="BF1257" s="243">
        <f>IF(N1257="snížená",J1257,0)</f>
        <v>0</v>
      </c>
      <c r="BG1257" s="243">
        <f>IF(N1257="zákl. přenesená",J1257,0)</f>
        <v>0</v>
      </c>
      <c r="BH1257" s="243">
        <f>IF(N1257="sníž. přenesená",J1257,0)</f>
        <v>0</v>
      </c>
      <c r="BI1257" s="243">
        <f>IF(N1257="nulová",J1257,0)</f>
        <v>0</v>
      </c>
      <c r="BJ1257" s="133" t="s">
        <v>79</v>
      </c>
      <c r="BK1257" s="243">
        <f>ROUND(I1257*H1257,2)</f>
        <v>0</v>
      </c>
      <c r="BL1257" s="133" t="s">
        <v>266</v>
      </c>
      <c r="BM1257" s="133" t="s">
        <v>1846</v>
      </c>
    </row>
    <row r="1258" spans="2:65" s="145" customFormat="1" ht="40.5">
      <c r="B1258" s="146"/>
      <c r="D1258" s="246" t="s">
        <v>207</v>
      </c>
      <c r="F1258" s="268" t="s">
        <v>1847</v>
      </c>
      <c r="L1258" s="146"/>
      <c r="M1258" s="269"/>
      <c r="N1258" s="147"/>
      <c r="O1258" s="147"/>
      <c r="P1258" s="147"/>
      <c r="Q1258" s="147"/>
      <c r="R1258" s="147"/>
      <c r="S1258" s="147"/>
      <c r="T1258" s="270"/>
      <c r="AT1258" s="133" t="s">
        <v>207</v>
      </c>
      <c r="AU1258" s="133" t="s">
        <v>81</v>
      </c>
    </row>
    <row r="1259" spans="2:65" s="245" customFormat="1">
      <c r="B1259" s="244"/>
      <c r="D1259" s="246" t="s">
        <v>178</v>
      </c>
      <c r="E1259" s="247" t="s">
        <v>5</v>
      </c>
      <c r="F1259" s="248" t="s">
        <v>1848</v>
      </c>
      <c r="H1259" s="247" t="s">
        <v>5</v>
      </c>
      <c r="L1259" s="244"/>
      <c r="M1259" s="249"/>
      <c r="N1259" s="250"/>
      <c r="O1259" s="250"/>
      <c r="P1259" s="250"/>
      <c r="Q1259" s="250"/>
      <c r="R1259" s="250"/>
      <c r="S1259" s="250"/>
      <c r="T1259" s="251"/>
      <c r="AT1259" s="247" t="s">
        <v>178</v>
      </c>
      <c r="AU1259" s="247" t="s">
        <v>81</v>
      </c>
      <c r="AV1259" s="245" t="s">
        <v>79</v>
      </c>
      <c r="AW1259" s="245" t="s">
        <v>35</v>
      </c>
      <c r="AX1259" s="245" t="s">
        <v>71</v>
      </c>
      <c r="AY1259" s="247" t="s">
        <v>169</v>
      </c>
    </row>
    <row r="1260" spans="2:65" s="253" customFormat="1">
      <c r="B1260" s="252"/>
      <c r="D1260" s="246" t="s">
        <v>178</v>
      </c>
      <c r="E1260" s="254" t="s">
        <v>5</v>
      </c>
      <c r="F1260" s="255" t="s">
        <v>1849</v>
      </c>
      <c r="H1260" s="256">
        <v>24.34</v>
      </c>
      <c r="L1260" s="252"/>
      <c r="M1260" s="257"/>
      <c r="N1260" s="258"/>
      <c r="O1260" s="258"/>
      <c r="P1260" s="258"/>
      <c r="Q1260" s="258"/>
      <c r="R1260" s="258"/>
      <c r="S1260" s="258"/>
      <c r="T1260" s="259"/>
      <c r="AT1260" s="254" t="s">
        <v>178</v>
      </c>
      <c r="AU1260" s="254" t="s">
        <v>81</v>
      </c>
      <c r="AV1260" s="253" t="s">
        <v>81</v>
      </c>
      <c r="AW1260" s="253" t="s">
        <v>35</v>
      </c>
      <c r="AX1260" s="253" t="s">
        <v>71</v>
      </c>
      <c r="AY1260" s="254" t="s">
        <v>169</v>
      </c>
    </row>
    <row r="1261" spans="2:65" s="261" customFormat="1">
      <c r="B1261" s="260"/>
      <c r="D1261" s="246" t="s">
        <v>178</v>
      </c>
      <c r="E1261" s="262" t="s">
        <v>5</v>
      </c>
      <c r="F1261" s="263" t="s">
        <v>181</v>
      </c>
      <c r="H1261" s="264">
        <v>24.34</v>
      </c>
      <c r="L1261" s="260"/>
      <c r="M1261" s="265"/>
      <c r="N1261" s="266"/>
      <c r="O1261" s="266"/>
      <c r="P1261" s="266"/>
      <c r="Q1261" s="266"/>
      <c r="R1261" s="266"/>
      <c r="S1261" s="266"/>
      <c r="T1261" s="267"/>
      <c r="AT1261" s="262" t="s">
        <v>178</v>
      </c>
      <c r="AU1261" s="262" t="s">
        <v>81</v>
      </c>
      <c r="AV1261" s="261" t="s">
        <v>176</v>
      </c>
      <c r="AW1261" s="261" t="s">
        <v>35</v>
      </c>
      <c r="AX1261" s="261" t="s">
        <v>79</v>
      </c>
      <c r="AY1261" s="262" t="s">
        <v>169</v>
      </c>
    </row>
    <row r="1262" spans="2:65" s="145" customFormat="1" ht="25.5" customHeight="1">
      <c r="B1262" s="146"/>
      <c r="C1262" s="271" t="s">
        <v>1850</v>
      </c>
      <c r="D1262" s="271" t="s">
        <v>404</v>
      </c>
      <c r="E1262" s="272" t="s">
        <v>1851</v>
      </c>
      <c r="F1262" s="273" t="s">
        <v>1852</v>
      </c>
      <c r="G1262" s="274" t="s">
        <v>188</v>
      </c>
      <c r="H1262" s="275">
        <v>26.774000000000001</v>
      </c>
      <c r="I1262" s="88"/>
      <c r="J1262" s="276">
        <f>ROUND(I1262*H1262,2)</f>
        <v>0</v>
      </c>
      <c r="K1262" s="273" t="s">
        <v>175</v>
      </c>
      <c r="L1262" s="277"/>
      <c r="M1262" s="278" t="s">
        <v>5</v>
      </c>
      <c r="N1262" s="279" t="s">
        <v>42</v>
      </c>
      <c r="O1262" s="147"/>
      <c r="P1262" s="241">
        <f>O1262*H1262</f>
        <v>0</v>
      </c>
      <c r="Q1262" s="241">
        <v>1.8E-3</v>
      </c>
      <c r="R1262" s="241">
        <f>Q1262*H1262</f>
        <v>4.8193199999999999E-2</v>
      </c>
      <c r="S1262" s="241">
        <v>0</v>
      </c>
      <c r="T1262" s="242">
        <f>S1262*H1262</f>
        <v>0</v>
      </c>
      <c r="AR1262" s="133" t="s">
        <v>409</v>
      </c>
      <c r="AT1262" s="133" t="s">
        <v>404</v>
      </c>
      <c r="AU1262" s="133" t="s">
        <v>81</v>
      </c>
      <c r="AY1262" s="133" t="s">
        <v>169</v>
      </c>
      <c r="BE1262" s="243">
        <f>IF(N1262="základní",J1262,0)</f>
        <v>0</v>
      </c>
      <c r="BF1262" s="243">
        <f>IF(N1262="snížená",J1262,0)</f>
        <v>0</v>
      </c>
      <c r="BG1262" s="243">
        <f>IF(N1262="zákl. přenesená",J1262,0)</f>
        <v>0</v>
      </c>
      <c r="BH1262" s="243">
        <f>IF(N1262="sníž. přenesená",J1262,0)</f>
        <v>0</v>
      </c>
      <c r="BI1262" s="243">
        <f>IF(N1262="nulová",J1262,0)</f>
        <v>0</v>
      </c>
      <c r="BJ1262" s="133" t="s">
        <v>79</v>
      </c>
      <c r="BK1262" s="243">
        <f>ROUND(I1262*H1262,2)</f>
        <v>0</v>
      </c>
      <c r="BL1262" s="133" t="s">
        <v>266</v>
      </c>
      <c r="BM1262" s="133" t="s">
        <v>1853</v>
      </c>
    </row>
    <row r="1263" spans="2:65" s="253" customFormat="1">
      <c r="B1263" s="252"/>
      <c r="D1263" s="246" t="s">
        <v>178</v>
      </c>
      <c r="F1263" s="255" t="s">
        <v>1854</v>
      </c>
      <c r="H1263" s="256">
        <v>26.774000000000001</v>
      </c>
      <c r="L1263" s="252"/>
      <c r="M1263" s="257"/>
      <c r="N1263" s="258"/>
      <c r="O1263" s="258"/>
      <c r="P1263" s="258"/>
      <c r="Q1263" s="258"/>
      <c r="R1263" s="258"/>
      <c r="S1263" s="258"/>
      <c r="T1263" s="259"/>
      <c r="AT1263" s="254" t="s">
        <v>178</v>
      </c>
      <c r="AU1263" s="254" t="s">
        <v>81</v>
      </c>
      <c r="AV1263" s="253" t="s">
        <v>81</v>
      </c>
      <c r="AW1263" s="253" t="s">
        <v>6</v>
      </c>
      <c r="AX1263" s="253" t="s">
        <v>79</v>
      </c>
      <c r="AY1263" s="254" t="s">
        <v>169</v>
      </c>
    </row>
    <row r="1264" spans="2:65" s="145" customFormat="1" ht="16.5" customHeight="1">
      <c r="B1264" s="146"/>
      <c r="C1264" s="233" t="s">
        <v>1855</v>
      </c>
      <c r="D1264" s="233" t="s">
        <v>171</v>
      </c>
      <c r="E1264" s="234" t="s">
        <v>1856</v>
      </c>
      <c r="F1264" s="235" t="s">
        <v>1857</v>
      </c>
      <c r="G1264" s="236" t="s">
        <v>188</v>
      </c>
      <c r="H1264" s="237">
        <v>278.85000000000002</v>
      </c>
      <c r="I1264" s="87"/>
      <c r="J1264" s="238">
        <f>ROUND(I1264*H1264,2)</f>
        <v>0</v>
      </c>
      <c r="K1264" s="235" t="s">
        <v>175</v>
      </c>
      <c r="L1264" s="146"/>
      <c r="M1264" s="239" t="s">
        <v>5</v>
      </c>
      <c r="N1264" s="240" t="s">
        <v>42</v>
      </c>
      <c r="O1264" s="147"/>
      <c r="P1264" s="241">
        <f>O1264*H1264</f>
        <v>0</v>
      </c>
      <c r="Q1264" s="241">
        <v>2.9999999999999997E-4</v>
      </c>
      <c r="R1264" s="241">
        <f>Q1264*H1264</f>
        <v>8.3654999999999993E-2</v>
      </c>
      <c r="S1264" s="241">
        <v>0</v>
      </c>
      <c r="T1264" s="242">
        <f>S1264*H1264</f>
        <v>0</v>
      </c>
      <c r="AR1264" s="133" t="s">
        <v>266</v>
      </c>
      <c r="AT1264" s="133" t="s">
        <v>171</v>
      </c>
      <c r="AU1264" s="133" t="s">
        <v>81</v>
      </c>
      <c r="AY1264" s="133" t="s">
        <v>169</v>
      </c>
      <c r="BE1264" s="243">
        <f>IF(N1264="základní",J1264,0)</f>
        <v>0</v>
      </c>
      <c r="BF1264" s="243">
        <f>IF(N1264="snížená",J1264,0)</f>
        <v>0</v>
      </c>
      <c r="BG1264" s="243">
        <f>IF(N1264="zákl. přenesená",J1264,0)</f>
        <v>0</v>
      </c>
      <c r="BH1264" s="243">
        <f>IF(N1264="sníž. přenesená",J1264,0)</f>
        <v>0</v>
      </c>
      <c r="BI1264" s="243">
        <f>IF(N1264="nulová",J1264,0)</f>
        <v>0</v>
      </c>
      <c r="BJ1264" s="133" t="s">
        <v>79</v>
      </c>
      <c r="BK1264" s="243">
        <f>ROUND(I1264*H1264,2)</f>
        <v>0</v>
      </c>
      <c r="BL1264" s="133" t="s">
        <v>266</v>
      </c>
      <c r="BM1264" s="133" t="s">
        <v>1858</v>
      </c>
    </row>
    <row r="1265" spans="2:65" s="245" customFormat="1">
      <c r="B1265" s="244"/>
      <c r="D1265" s="246" t="s">
        <v>178</v>
      </c>
      <c r="E1265" s="247" t="s">
        <v>5</v>
      </c>
      <c r="F1265" s="248" t="s">
        <v>1859</v>
      </c>
      <c r="H1265" s="247" t="s">
        <v>5</v>
      </c>
      <c r="L1265" s="244"/>
      <c r="M1265" s="249"/>
      <c r="N1265" s="250"/>
      <c r="O1265" s="250"/>
      <c r="P1265" s="250"/>
      <c r="Q1265" s="250"/>
      <c r="R1265" s="250"/>
      <c r="S1265" s="250"/>
      <c r="T1265" s="251"/>
      <c r="AT1265" s="247" t="s">
        <v>178</v>
      </c>
      <c r="AU1265" s="247" t="s">
        <v>81</v>
      </c>
      <c r="AV1265" s="245" t="s">
        <v>79</v>
      </c>
      <c r="AW1265" s="245" t="s">
        <v>35</v>
      </c>
      <c r="AX1265" s="245" t="s">
        <v>71</v>
      </c>
      <c r="AY1265" s="247" t="s">
        <v>169</v>
      </c>
    </row>
    <row r="1266" spans="2:65" s="253" customFormat="1">
      <c r="B1266" s="252"/>
      <c r="D1266" s="246" t="s">
        <v>178</v>
      </c>
      <c r="E1266" s="254" t="s">
        <v>5</v>
      </c>
      <c r="F1266" s="255" t="s">
        <v>1860</v>
      </c>
      <c r="H1266" s="256">
        <v>161.09</v>
      </c>
      <c r="L1266" s="252"/>
      <c r="M1266" s="257"/>
      <c r="N1266" s="258"/>
      <c r="O1266" s="258"/>
      <c r="P1266" s="258"/>
      <c r="Q1266" s="258"/>
      <c r="R1266" s="258"/>
      <c r="S1266" s="258"/>
      <c r="T1266" s="259"/>
      <c r="AT1266" s="254" t="s">
        <v>178</v>
      </c>
      <c r="AU1266" s="254" t="s">
        <v>81</v>
      </c>
      <c r="AV1266" s="253" t="s">
        <v>81</v>
      </c>
      <c r="AW1266" s="253" t="s">
        <v>35</v>
      </c>
      <c r="AX1266" s="253" t="s">
        <v>71</v>
      </c>
      <c r="AY1266" s="254" t="s">
        <v>169</v>
      </c>
    </row>
    <row r="1267" spans="2:65" s="245" customFormat="1">
      <c r="B1267" s="244"/>
      <c r="D1267" s="246" t="s">
        <v>178</v>
      </c>
      <c r="E1267" s="247" t="s">
        <v>5</v>
      </c>
      <c r="F1267" s="248" t="s">
        <v>1861</v>
      </c>
      <c r="H1267" s="247" t="s">
        <v>5</v>
      </c>
      <c r="L1267" s="244"/>
      <c r="M1267" s="249"/>
      <c r="N1267" s="250"/>
      <c r="O1267" s="250"/>
      <c r="P1267" s="250"/>
      <c r="Q1267" s="250"/>
      <c r="R1267" s="250"/>
      <c r="S1267" s="250"/>
      <c r="T1267" s="251"/>
      <c r="AT1267" s="247" t="s">
        <v>178</v>
      </c>
      <c r="AU1267" s="247" t="s">
        <v>81</v>
      </c>
      <c r="AV1267" s="245" t="s">
        <v>79</v>
      </c>
      <c r="AW1267" s="245" t="s">
        <v>35</v>
      </c>
      <c r="AX1267" s="245" t="s">
        <v>71</v>
      </c>
      <c r="AY1267" s="247" t="s">
        <v>169</v>
      </c>
    </row>
    <row r="1268" spans="2:65" s="253" customFormat="1">
      <c r="B1268" s="252"/>
      <c r="D1268" s="246" t="s">
        <v>178</v>
      </c>
      <c r="E1268" s="254" t="s">
        <v>5</v>
      </c>
      <c r="F1268" s="255" t="s">
        <v>1862</v>
      </c>
      <c r="H1268" s="256">
        <v>117.76</v>
      </c>
      <c r="L1268" s="252"/>
      <c r="M1268" s="257"/>
      <c r="N1268" s="258"/>
      <c r="O1268" s="258"/>
      <c r="P1268" s="258"/>
      <c r="Q1268" s="258"/>
      <c r="R1268" s="258"/>
      <c r="S1268" s="258"/>
      <c r="T1268" s="259"/>
      <c r="AT1268" s="254" t="s">
        <v>178</v>
      </c>
      <c r="AU1268" s="254" t="s">
        <v>81</v>
      </c>
      <c r="AV1268" s="253" t="s">
        <v>81</v>
      </c>
      <c r="AW1268" s="253" t="s">
        <v>35</v>
      </c>
      <c r="AX1268" s="253" t="s">
        <v>71</v>
      </c>
      <c r="AY1268" s="254" t="s">
        <v>169</v>
      </c>
    </row>
    <row r="1269" spans="2:65" s="261" customFormat="1">
      <c r="B1269" s="260"/>
      <c r="D1269" s="246" t="s">
        <v>178</v>
      </c>
      <c r="E1269" s="262" t="s">
        <v>5</v>
      </c>
      <c r="F1269" s="263" t="s">
        <v>181</v>
      </c>
      <c r="H1269" s="264">
        <v>278.85000000000002</v>
      </c>
      <c r="L1269" s="260"/>
      <c r="M1269" s="265"/>
      <c r="N1269" s="266"/>
      <c r="O1269" s="266"/>
      <c r="P1269" s="266"/>
      <c r="Q1269" s="266"/>
      <c r="R1269" s="266"/>
      <c r="S1269" s="266"/>
      <c r="T1269" s="267"/>
      <c r="AT1269" s="262" t="s">
        <v>178</v>
      </c>
      <c r="AU1269" s="262" t="s">
        <v>81</v>
      </c>
      <c r="AV1269" s="261" t="s">
        <v>176</v>
      </c>
      <c r="AW1269" s="261" t="s">
        <v>35</v>
      </c>
      <c r="AX1269" s="261" t="s">
        <v>79</v>
      </c>
      <c r="AY1269" s="262" t="s">
        <v>169</v>
      </c>
    </row>
    <row r="1270" spans="2:65" s="145" customFormat="1" ht="25.5" customHeight="1">
      <c r="B1270" s="146"/>
      <c r="C1270" s="271" t="s">
        <v>1863</v>
      </c>
      <c r="D1270" s="271" t="s">
        <v>404</v>
      </c>
      <c r="E1270" s="272" t="s">
        <v>1864</v>
      </c>
      <c r="F1270" s="273" t="s">
        <v>1865</v>
      </c>
      <c r="G1270" s="274" t="s">
        <v>188</v>
      </c>
      <c r="H1270" s="275">
        <v>177.19900000000001</v>
      </c>
      <c r="I1270" s="88"/>
      <c r="J1270" s="276">
        <f>ROUND(I1270*H1270,2)</f>
        <v>0</v>
      </c>
      <c r="K1270" s="273" t="s">
        <v>175</v>
      </c>
      <c r="L1270" s="277"/>
      <c r="M1270" s="278" t="s">
        <v>5</v>
      </c>
      <c r="N1270" s="279" t="s">
        <v>42</v>
      </c>
      <c r="O1270" s="147"/>
      <c r="P1270" s="241">
        <f>O1270*H1270</f>
        <v>0</v>
      </c>
      <c r="Q1270" s="241">
        <v>1.24E-2</v>
      </c>
      <c r="R1270" s="241">
        <f>Q1270*H1270</f>
        <v>2.1972676</v>
      </c>
      <c r="S1270" s="241">
        <v>0</v>
      </c>
      <c r="T1270" s="242">
        <f>S1270*H1270</f>
        <v>0</v>
      </c>
      <c r="AR1270" s="133" t="s">
        <v>409</v>
      </c>
      <c r="AT1270" s="133" t="s">
        <v>404</v>
      </c>
      <c r="AU1270" s="133" t="s">
        <v>81</v>
      </c>
      <c r="AY1270" s="133" t="s">
        <v>169</v>
      </c>
      <c r="BE1270" s="243">
        <f>IF(N1270="základní",J1270,0)</f>
        <v>0</v>
      </c>
      <c r="BF1270" s="243">
        <f>IF(N1270="snížená",J1270,0)</f>
        <v>0</v>
      </c>
      <c r="BG1270" s="243">
        <f>IF(N1270="zákl. přenesená",J1270,0)</f>
        <v>0</v>
      </c>
      <c r="BH1270" s="243">
        <f>IF(N1270="sníž. přenesená",J1270,0)</f>
        <v>0</v>
      </c>
      <c r="BI1270" s="243">
        <f>IF(N1270="nulová",J1270,0)</f>
        <v>0</v>
      </c>
      <c r="BJ1270" s="133" t="s">
        <v>79</v>
      </c>
      <c r="BK1270" s="243">
        <f>ROUND(I1270*H1270,2)</f>
        <v>0</v>
      </c>
      <c r="BL1270" s="133" t="s">
        <v>266</v>
      </c>
      <c r="BM1270" s="133" t="s">
        <v>1866</v>
      </c>
    </row>
    <row r="1271" spans="2:65" s="253" customFormat="1">
      <c r="B1271" s="252"/>
      <c r="D1271" s="246" t="s">
        <v>178</v>
      </c>
      <c r="F1271" s="255" t="s">
        <v>1867</v>
      </c>
      <c r="H1271" s="256">
        <v>177.19900000000001</v>
      </c>
      <c r="L1271" s="252"/>
      <c r="M1271" s="257"/>
      <c r="N1271" s="258"/>
      <c r="O1271" s="258"/>
      <c r="P1271" s="258"/>
      <c r="Q1271" s="258"/>
      <c r="R1271" s="258"/>
      <c r="S1271" s="258"/>
      <c r="T1271" s="259"/>
      <c r="AT1271" s="254" t="s">
        <v>178</v>
      </c>
      <c r="AU1271" s="254" t="s">
        <v>81</v>
      </c>
      <c r="AV1271" s="253" t="s">
        <v>81</v>
      </c>
      <c r="AW1271" s="253" t="s">
        <v>6</v>
      </c>
      <c r="AX1271" s="253" t="s">
        <v>79</v>
      </c>
      <c r="AY1271" s="254" t="s">
        <v>169</v>
      </c>
    </row>
    <row r="1272" spans="2:65" s="145" customFormat="1" ht="25.5" customHeight="1">
      <c r="B1272" s="146"/>
      <c r="C1272" s="271" t="s">
        <v>1868</v>
      </c>
      <c r="D1272" s="271" t="s">
        <v>404</v>
      </c>
      <c r="E1272" s="272" t="s">
        <v>1869</v>
      </c>
      <c r="F1272" s="273" t="s">
        <v>1870</v>
      </c>
      <c r="G1272" s="274" t="s">
        <v>188</v>
      </c>
      <c r="H1272" s="275">
        <v>123.648</v>
      </c>
      <c r="I1272" s="88"/>
      <c r="J1272" s="276">
        <f>ROUND(I1272*H1272,2)</f>
        <v>0</v>
      </c>
      <c r="K1272" s="273" t="s">
        <v>175</v>
      </c>
      <c r="L1272" s="277"/>
      <c r="M1272" s="278" t="s">
        <v>5</v>
      </c>
      <c r="N1272" s="279" t="s">
        <v>42</v>
      </c>
      <c r="O1272" s="147"/>
      <c r="P1272" s="241">
        <f>O1272*H1272</f>
        <v>0</v>
      </c>
      <c r="Q1272" s="241">
        <v>2.8700000000000002E-3</v>
      </c>
      <c r="R1272" s="241">
        <f>Q1272*H1272</f>
        <v>0.35486976000000003</v>
      </c>
      <c r="S1272" s="241">
        <v>0</v>
      </c>
      <c r="T1272" s="242">
        <f>S1272*H1272</f>
        <v>0</v>
      </c>
      <c r="AR1272" s="133" t="s">
        <v>409</v>
      </c>
      <c r="AT1272" s="133" t="s">
        <v>404</v>
      </c>
      <c r="AU1272" s="133" t="s">
        <v>81</v>
      </c>
      <c r="AY1272" s="133" t="s">
        <v>169</v>
      </c>
      <c r="BE1272" s="243">
        <f>IF(N1272="základní",J1272,0)</f>
        <v>0</v>
      </c>
      <c r="BF1272" s="243">
        <f>IF(N1272="snížená",J1272,0)</f>
        <v>0</v>
      </c>
      <c r="BG1272" s="243">
        <f>IF(N1272="zákl. přenesená",J1272,0)</f>
        <v>0</v>
      </c>
      <c r="BH1272" s="243">
        <f>IF(N1272="sníž. přenesená",J1272,0)</f>
        <v>0</v>
      </c>
      <c r="BI1272" s="243">
        <f>IF(N1272="nulová",J1272,0)</f>
        <v>0</v>
      </c>
      <c r="BJ1272" s="133" t="s">
        <v>79</v>
      </c>
      <c r="BK1272" s="243">
        <f>ROUND(I1272*H1272,2)</f>
        <v>0</v>
      </c>
      <c r="BL1272" s="133" t="s">
        <v>266</v>
      </c>
      <c r="BM1272" s="133" t="s">
        <v>1871</v>
      </c>
    </row>
    <row r="1273" spans="2:65" s="253" customFormat="1">
      <c r="B1273" s="252"/>
      <c r="D1273" s="246" t="s">
        <v>178</v>
      </c>
      <c r="F1273" s="255" t="s">
        <v>1872</v>
      </c>
      <c r="H1273" s="256">
        <v>123.648</v>
      </c>
      <c r="L1273" s="252"/>
      <c r="M1273" s="257"/>
      <c r="N1273" s="258"/>
      <c r="O1273" s="258"/>
      <c r="P1273" s="258"/>
      <c r="Q1273" s="258"/>
      <c r="R1273" s="258"/>
      <c r="S1273" s="258"/>
      <c r="T1273" s="259"/>
      <c r="AT1273" s="254" t="s">
        <v>178</v>
      </c>
      <c r="AU1273" s="254" t="s">
        <v>81</v>
      </c>
      <c r="AV1273" s="253" t="s">
        <v>81</v>
      </c>
      <c r="AW1273" s="253" t="s">
        <v>6</v>
      </c>
      <c r="AX1273" s="253" t="s">
        <v>79</v>
      </c>
      <c r="AY1273" s="254" t="s">
        <v>169</v>
      </c>
    </row>
    <row r="1274" spans="2:65" s="145" customFormat="1" ht="16.5" customHeight="1">
      <c r="B1274" s="146"/>
      <c r="C1274" s="233" t="s">
        <v>1873</v>
      </c>
      <c r="D1274" s="233" t="s">
        <v>171</v>
      </c>
      <c r="E1274" s="234" t="s">
        <v>1874</v>
      </c>
      <c r="F1274" s="235" t="s">
        <v>1875</v>
      </c>
      <c r="G1274" s="236" t="s">
        <v>199</v>
      </c>
      <c r="H1274" s="237">
        <v>308.11900000000003</v>
      </c>
      <c r="I1274" s="87"/>
      <c r="J1274" s="238">
        <f>ROUND(I1274*H1274,2)</f>
        <v>0</v>
      </c>
      <c r="K1274" s="235" t="s">
        <v>5</v>
      </c>
      <c r="L1274" s="146"/>
      <c r="M1274" s="239" t="s">
        <v>5</v>
      </c>
      <c r="N1274" s="240" t="s">
        <v>42</v>
      </c>
      <c r="O1274" s="147"/>
      <c r="P1274" s="241">
        <f>O1274*H1274</f>
        <v>0</v>
      </c>
      <c r="Q1274" s="241">
        <v>0</v>
      </c>
      <c r="R1274" s="241">
        <f>Q1274*H1274</f>
        <v>0</v>
      </c>
      <c r="S1274" s="241">
        <v>0</v>
      </c>
      <c r="T1274" s="242">
        <f>S1274*H1274</f>
        <v>0</v>
      </c>
      <c r="AR1274" s="133" t="s">
        <v>266</v>
      </c>
      <c r="AT1274" s="133" t="s">
        <v>171</v>
      </c>
      <c r="AU1274" s="133" t="s">
        <v>81</v>
      </c>
      <c r="AY1274" s="133" t="s">
        <v>169</v>
      </c>
      <c r="BE1274" s="243">
        <f>IF(N1274="základní",J1274,0)</f>
        <v>0</v>
      </c>
      <c r="BF1274" s="243">
        <f>IF(N1274="snížená",J1274,0)</f>
        <v>0</v>
      </c>
      <c r="BG1274" s="243">
        <f>IF(N1274="zákl. přenesená",J1274,0)</f>
        <v>0</v>
      </c>
      <c r="BH1274" s="243">
        <f>IF(N1274="sníž. přenesená",J1274,0)</f>
        <v>0</v>
      </c>
      <c r="BI1274" s="243">
        <f>IF(N1274="nulová",J1274,0)</f>
        <v>0</v>
      </c>
      <c r="BJ1274" s="133" t="s">
        <v>79</v>
      </c>
      <c r="BK1274" s="243">
        <f>ROUND(I1274*H1274,2)</f>
        <v>0</v>
      </c>
      <c r="BL1274" s="133" t="s">
        <v>266</v>
      </c>
      <c r="BM1274" s="133" t="s">
        <v>1876</v>
      </c>
    </row>
    <row r="1275" spans="2:65" s="245" customFormat="1">
      <c r="B1275" s="244"/>
      <c r="D1275" s="246" t="s">
        <v>178</v>
      </c>
      <c r="E1275" s="247" t="s">
        <v>5</v>
      </c>
      <c r="F1275" s="248" t="s">
        <v>1877</v>
      </c>
      <c r="H1275" s="247" t="s">
        <v>5</v>
      </c>
      <c r="L1275" s="244"/>
      <c r="M1275" s="249"/>
      <c r="N1275" s="250"/>
      <c r="O1275" s="250"/>
      <c r="P1275" s="250"/>
      <c r="Q1275" s="250"/>
      <c r="R1275" s="250"/>
      <c r="S1275" s="250"/>
      <c r="T1275" s="251"/>
      <c r="AT1275" s="247" t="s">
        <v>178</v>
      </c>
      <c r="AU1275" s="247" t="s">
        <v>81</v>
      </c>
      <c r="AV1275" s="245" t="s">
        <v>79</v>
      </c>
      <c r="AW1275" s="245" t="s">
        <v>35</v>
      </c>
      <c r="AX1275" s="245" t="s">
        <v>71</v>
      </c>
      <c r="AY1275" s="247" t="s">
        <v>169</v>
      </c>
    </row>
    <row r="1276" spans="2:65" s="253" customFormat="1" ht="27">
      <c r="B1276" s="252"/>
      <c r="D1276" s="246" t="s">
        <v>178</v>
      </c>
      <c r="E1276" s="254" t="s">
        <v>5</v>
      </c>
      <c r="F1276" s="255" t="s">
        <v>1878</v>
      </c>
      <c r="H1276" s="256">
        <v>308.11900000000003</v>
      </c>
      <c r="L1276" s="252"/>
      <c r="M1276" s="257"/>
      <c r="N1276" s="258"/>
      <c r="O1276" s="258"/>
      <c r="P1276" s="258"/>
      <c r="Q1276" s="258"/>
      <c r="R1276" s="258"/>
      <c r="S1276" s="258"/>
      <c r="T1276" s="259"/>
      <c r="AT1276" s="254" t="s">
        <v>178</v>
      </c>
      <c r="AU1276" s="254" t="s">
        <v>81</v>
      </c>
      <c r="AV1276" s="253" t="s">
        <v>81</v>
      </c>
      <c r="AW1276" s="253" t="s">
        <v>35</v>
      </c>
      <c r="AX1276" s="253" t="s">
        <v>71</v>
      </c>
      <c r="AY1276" s="254" t="s">
        <v>169</v>
      </c>
    </row>
    <row r="1277" spans="2:65" s="261" customFormat="1">
      <c r="B1277" s="260"/>
      <c r="D1277" s="246" t="s">
        <v>178</v>
      </c>
      <c r="E1277" s="262" t="s">
        <v>5</v>
      </c>
      <c r="F1277" s="263" t="s">
        <v>181</v>
      </c>
      <c r="H1277" s="264">
        <v>308.11900000000003</v>
      </c>
      <c r="L1277" s="260"/>
      <c r="M1277" s="265"/>
      <c r="N1277" s="266"/>
      <c r="O1277" s="266"/>
      <c r="P1277" s="266"/>
      <c r="Q1277" s="266"/>
      <c r="R1277" s="266"/>
      <c r="S1277" s="266"/>
      <c r="T1277" s="267"/>
      <c r="AT1277" s="262" t="s">
        <v>178</v>
      </c>
      <c r="AU1277" s="262" t="s">
        <v>81</v>
      </c>
      <c r="AV1277" s="261" t="s">
        <v>176</v>
      </c>
      <c r="AW1277" s="261" t="s">
        <v>35</v>
      </c>
      <c r="AX1277" s="261" t="s">
        <v>79</v>
      </c>
      <c r="AY1277" s="262" t="s">
        <v>169</v>
      </c>
    </row>
    <row r="1278" spans="2:65" s="145" customFormat="1" ht="16.5" customHeight="1">
      <c r="B1278" s="146"/>
      <c r="C1278" s="233" t="s">
        <v>1879</v>
      </c>
      <c r="D1278" s="233" t="s">
        <v>171</v>
      </c>
      <c r="E1278" s="234" t="s">
        <v>1880</v>
      </c>
      <c r="F1278" s="235" t="s">
        <v>1881</v>
      </c>
      <c r="G1278" s="236" t="s">
        <v>199</v>
      </c>
      <c r="H1278" s="237">
        <v>36</v>
      </c>
      <c r="I1278" s="87"/>
      <c r="J1278" s="238">
        <f>ROUND(I1278*H1278,2)</f>
        <v>0</v>
      </c>
      <c r="K1278" s="235" t="s">
        <v>5</v>
      </c>
      <c r="L1278" s="146"/>
      <c r="M1278" s="239" t="s">
        <v>5</v>
      </c>
      <c r="N1278" s="240" t="s">
        <v>42</v>
      </c>
      <c r="O1278" s="147"/>
      <c r="P1278" s="241">
        <f>O1278*H1278</f>
        <v>0</v>
      </c>
      <c r="Q1278" s="241">
        <v>0</v>
      </c>
      <c r="R1278" s="241">
        <f>Q1278*H1278</f>
        <v>0</v>
      </c>
      <c r="S1278" s="241">
        <v>0</v>
      </c>
      <c r="T1278" s="242">
        <f>S1278*H1278</f>
        <v>0</v>
      </c>
      <c r="AR1278" s="133" t="s">
        <v>266</v>
      </c>
      <c r="AT1278" s="133" t="s">
        <v>171</v>
      </c>
      <c r="AU1278" s="133" t="s">
        <v>81</v>
      </c>
      <c r="AY1278" s="133" t="s">
        <v>169</v>
      </c>
      <c r="BE1278" s="243">
        <f>IF(N1278="základní",J1278,0)</f>
        <v>0</v>
      </c>
      <c r="BF1278" s="243">
        <f>IF(N1278="snížená",J1278,0)</f>
        <v>0</v>
      </c>
      <c r="BG1278" s="243">
        <f>IF(N1278="zákl. přenesená",J1278,0)</f>
        <v>0</v>
      </c>
      <c r="BH1278" s="243">
        <f>IF(N1278="sníž. přenesená",J1278,0)</f>
        <v>0</v>
      </c>
      <c r="BI1278" s="243">
        <f>IF(N1278="nulová",J1278,0)</f>
        <v>0</v>
      </c>
      <c r="BJ1278" s="133" t="s">
        <v>79</v>
      </c>
      <c r="BK1278" s="243">
        <f>ROUND(I1278*H1278,2)</f>
        <v>0</v>
      </c>
      <c r="BL1278" s="133" t="s">
        <v>266</v>
      </c>
      <c r="BM1278" s="133" t="s">
        <v>1882</v>
      </c>
    </row>
    <row r="1279" spans="2:65" s="245" customFormat="1">
      <c r="B1279" s="244"/>
      <c r="D1279" s="246" t="s">
        <v>178</v>
      </c>
      <c r="E1279" s="247" t="s">
        <v>5</v>
      </c>
      <c r="F1279" s="248" t="s">
        <v>1883</v>
      </c>
      <c r="H1279" s="247" t="s">
        <v>5</v>
      </c>
      <c r="L1279" s="244"/>
      <c r="M1279" s="249"/>
      <c r="N1279" s="250"/>
      <c r="O1279" s="250"/>
      <c r="P1279" s="250"/>
      <c r="Q1279" s="250"/>
      <c r="R1279" s="250"/>
      <c r="S1279" s="250"/>
      <c r="T1279" s="251"/>
      <c r="AT1279" s="247" t="s">
        <v>178</v>
      </c>
      <c r="AU1279" s="247" t="s">
        <v>81</v>
      </c>
      <c r="AV1279" s="245" t="s">
        <v>79</v>
      </c>
      <c r="AW1279" s="245" t="s">
        <v>35</v>
      </c>
      <c r="AX1279" s="245" t="s">
        <v>71</v>
      </c>
      <c r="AY1279" s="247" t="s">
        <v>169</v>
      </c>
    </row>
    <row r="1280" spans="2:65" s="253" customFormat="1">
      <c r="B1280" s="252"/>
      <c r="D1280" s="246" t="s">
        <v>178</v>
      </c>
      <c r="E1280" s="254" t="s">
        <v>5</v>
      </c>
      <c r="F1280" s="255" t="s">
        <v>1884</v>
      </c>
      <c r="H1280" s="256">
        <v>36</v>
      </c>
      <c r="L1280" s="252"/>
      <c r="M1280" s="257"/>
      <c r="N1280" s="258"/>
      <c r="O1280" s="258"/>
      <c r="P1280" s="258"/>
      <c r="Q1280" s="258"/>
      <c r="R1280" s="258"/>
      <c r="S1280" s="258"/>
      <c r="T1280" s="259"/>
      <c r="AT1280" s="254" t="s">
        <v>178</v>
      </c>
      <c r="AU1280" s="254" t="s">
        <v>81</v>
      </c>
      <c r="AV1280" s="253" t="s">
        <v>81</v>
      </c>
      <c r="AW1280" s="253" t="s">
        <v>35</v>
      </c>
      <c r="AX1280" s="253" t="s">
        <v>79</v>
      </c>
      <c r="AY1280" s="254" t="s">
        <v>169</v>
      </c>
    </row>
    <row r="1281" spans="2:65" s="261" customFormat="1">
      <c r="B1281" s="260"/>
      <c r="D1281" s="246" t="s">
        <v>178</v>
      </c>
      <c r="E1281" s="262" t="s">
        <v>5</v>
      </c>
      <c r="F1281" s="263" t="s">
        <v>181</v>
      </c>
      <c r="H1281" s="264">
        <v>36</v>
      </c>
      <c r="L1281" s="260"/>
      <c r="M1281" s="265"/>
      <c r="N1281" s="266"/>
      <c r="O1281" s="266"/>
      <c r="P1281" s="266"/>
      <c r="Q1281" s="266"/>
      <c r="R1281" s="266"/>
      <c r="S1281" s="266"/>
      <c r="T1281" s="267"/>
      <c r="AT1281" s="262" t="s">
        <v>178</v>
      </c>
      <c r="AU1281" s="262" t="s">
        <v>81</v>
      </c>
      <c r="AV1281" s="261" t="s">
        <v>176</v>
      </c>
      <c r="AW1281" s="261" t="s">
        <v>35</v>
      </c>
      <c r="AX1281" s="261" t="s">
        <v>71</v>
      </c>
      <c r="AY1281" s="262" t="s">
        <v>169</v>
      </c>
    </row>
    <row r="1282" spans="2:65" s="145" customFormat="1" ht="16.5" customHeight="1">
      <c r="B1282" s="146"/>
      <c r="C1282" s="233" t="s">
        <v>1885</v>
      </c>
      <c r="D1282" s="233" t="s">
        <v>171</v>
      </c>
      <c r="E1282" s="234" t="s">
        <v>1886</v>
      </c>
      <c r="F1282" s="235" t="s">
        <v>1887</v>
      </c>
      <c r="G1282" s="236" t="s">
        <v>199</v>
      </c>
      <c r="H1282" s="237">
        <v>28.26</v>
      </c>
      <c r="I1282" s="87"/>
      <c r="J1282" s="238">
        <f>ROUND(I1282*H1282,2)</f>
        <v>0</v>
      </c>
      <c r="K1282" s="235" t="s">
        <v>5</v>
      </c>
      <c r="L1282" s="146"/>
      <c r="M1282" s="239" t="s">
        <v>5</v>
      </c>
      <c r="N1282" s="240" t="s">
        <v>42</v>
      </c>
      <c r="O1282" s="147"/>
      <c r="P1282" s="241">
        <f>O1282*H1282</f>
        <v>0</v>
      </c>
      <c r="Q1282" s="241">
        <v>0</v>
      </c>
      <c r="R1282" s="241">
        <f>Q1282*H1282</f>
        <v>0</v>
      </c>
      <c r="S1282" s="241">
        <v>0</v>
      </c>
      <c r="T1282" s="242">
        <f>S1282*H1282</f>
        <v>0</v>
      </c>
      <c r="AR1282" s="133" t="s">
        <v>266</v>
      </c>
      <c r="AT1282" s="133" t="s">
        <v>171</v>
      </c>
      <c r="AU1282" s="133" t="s">
        <v>81</v>
      </c>
      <c r="AY1282" s="133" t="s">
        <v>169</v>
      </c>
      <c r="BE1282" s="243">
        <f>IF(N1282="základní",J1282,0)</f>
        <v>0</v>
      </c>
      <c r="BF1282" s="243">
        <f>IF(N1282="snížená",J1282,0)</f>
        <v>0</v>
      </c>
      <c r="BG1282" s="243">
        <f>IF(N1282="zákl. přenesená",J1282,0)</f>
        <v>0</v>
      </c>
      <c r="BH1282" s="243">
        <f>IF(N1282="sníž. přenesená",J1282,0)</f>
        <v>0</v>
      </c>
      <c r="BI1282" s="243">
        <f>IF(N1282="nulová",J1282,0)</f>
        <v>0</v>
      </c>
      <c r="BJ1282" s="133" t="s">
        <v>79</v>
      </c>
      <c r="BK1282" s="243">
        <f>ROUND(I1282*H1282,2)</f>
        <v>0</v>
      </c>
      <c r="BL1282" s="133" t="s">
        <v>266</v>
      </c>
      <c r="BM1282" s="133" t="s">
        <v>1888</v>
      </c>
    </row>
    <row r="1283" spans="2:65" s="245" customFormat="1">
      <c r="B1283" s="244"/>
      <c r="D1283" s="246" t="s">
        <v>178</v>
      </c>
      <c r="E1283" s="247" t="s">
        <v>5</v>
      </c>
      <c r="F1283" s="248" t="s">
        <v>1889</v>
      </c>
      <c r="H1283" s="247" t="s">
        <v>5</v>
      </c>
      <c r="L1283" s="244"/>
      <c r="M1283" s="249"/>
      <c r="N1283" s="250"/>
      <c r="O1283" s="250"/>
      <c r="P1283" s="250"/>
      <c r="Q1283" s="250"/>
      <c r="R1283" s="250"/>
      <c r="S1283" s="250"/>
      <c r="T1283" s="251"/>
      <c r="AT1283" s="247" t="s">
        <v>178</v>
      </c>
      <c r="AU1283" s="247" t="s">
        <v>81</v>
      </c>
      <c r="AV1283" s="245" t="s">
        <v>79</v>
      </c>
      <c r="AW1283" s="245" t="s">
        <v>35</v>
      </c>
      <c r="AX1283" s="245" t="s">
        <v>71</v>
      </c>
      <c r="AY1283" s="247" t="s">
        <v>169</v>
      </c>
    </row>
    <row r="1284" spans="2:65" s="253" customFormat="1">
      <c r="B1284" s="252"/>
      <c r="D1284" s="246" t="s">
        <v>178</v>
      </c>
      <c r="E1284" s="254" t="s">
        <v>5</v>
      </c>
      <c r="F1284" s="255" t="s">
        <v>1890</v>
      </c>
      <c r="H1284" s="256">
        <v>28.26</v>
      </c>
      <c r="L1284" s="252"/>
      <c r="M1284" s="257"/>
      <c r="N1284" s="258"/>
      <c r="O1284" s="258"/>
      <c r="P1284" s="258"/>
      <c r="Q1284" s="258"/>
      <c r="R1284" s="258"/>
      <c r="S1284" s="258"/>
      <c r="T1284" s="259"/>
      <c r="AT1284" s="254" t="s">
        <v>178</v>
      </c>
      <c r="AU1284" s="254" t="s">
        <v>81</v>
      </c>
      <c r="AV1284" s="253" t="s">
        <v>81</v>
      </c>
      <c r="AW1284" s="253" t="s">
        <v>35</v>
      </c>
      <c r="AX1284" s="253" t="s">
        <v>79</v>
      </c>
      <c r="AY1284" s="254" t="s">
        <v>169</v>
      </c>
    </row>
    <row r="1285" spans="2:65" s="261" customFormat="1">
      <c r="B1285" s="260"/>
      <c r="D1285" s="246" t="s">
        <v>178</v>
      </c>
      <c r="E1285" s="262" t="s">
        <v>5</v>
      </c>
      <c r="F1285" s="263" t="s">
        <v>181</v>
      </c>
      <c r="H1285" s="264">
        <v>28.26</v>
      </c>
      <c r="L1285" s="260"/>
      <c r="M1285" s="265"/>
      <c r="N1285" s="266"/>
      <c r="O1285" s="266"/>
      <c r="P1285" s="266"/>
      <c r="Q1285" s="266"/>
      <c r="R1285" s="266"/>
      <c r="S1285" s="266"/>
      <c r="T1285" s="267"/>
      <c r="AT1285" s="262" t="s">
        <v>178</v>
      </c>
      <c r="AU1285" s="262" t="s">
        <v>81</v>
      </c>
      <c r="AV1285" s="261" t="s">
        <v>176</v>
      </c>
      <c r="AW1285" s="261" t="s">
        <v>35</v>
      </c>
      <c r="AX1285" s="261" t="s">
        <v>71</v>
      </c>
      <c r="AY1285" s="262" t="s">
        <v>169</v>
      </c>
    </row>
    <row r="1286" spans="2:65" s="145" customFormat="1" ht="38.25" customHeight="1">
      <c r="B1286" s="146"/>
      <c r="C1286" s="233" t="s">
        <v>1891</v>
      </c>
      <c r="D1286" s="233" t="s">
        <v>171</v>
      </c>
      <c r="E1286" s="234" t="s">
        <v>1892</v>
      </c>
      <c r="F1286" s="235" t="s">
        <v>1893</v>
      </c>
      <c r="G1286" s="236" t="s">
        <v>316</v>
      </c>
      <c r="H1286" s="237">
        <v>4.07</v>
      </c>
      <c r="I1286" s="87"/>
      <c r="J1286" s="238">
        <f>ROUND(I1286*H1286,2)</f>
        <v>0</v>
      </c>
      <c r="K1286" s="235" t="s">
        <v>175</v>
      </c>
      <c r="L1286" s="146"/>
      <c r="M1286" s="239" t="s">
        <v>5</v>
      </c>
      <c r="N1286" s="240" t="s">
        <v>42</v>
      </c>
      <c r="O1286" s="147"/>
      <c r="P1286" s="241">
        <f>O1286*H1286</f>
        <v>0</v>
      </c>
      <c r="Q1286" s="241">
        <v>0</v>
      </c>
      <c r="R1286" s="241">
        <f>Q1286*H1286</f>
        <v>0</v>
      </c>
      <c r="S1286" s="241">
        <v>0</v>
      </c>
      <c r="T1286" s="242">
        <f>S1286*H1286</f>
        <v>0</v>
      </c>
      <c r="AR1286" s="133" t="s">
        <v>266</v>
      </c>
      <c r="AT1286" s="133" t="s">
        <v>171</v>
      </c>
      <c r="AU1286" s="133" t="s">
        <v>81</v>
      </c>
      <c r="AY1286" s="133" t="s">
        <v>169</v>
      </c>
      <c r="BE1286" s="243">
        <f>IF(N1286="základní",J1286,0)</f>
        <v>0</v>
      </c>
      <c r="BF1286" s="243">
        <f>IF(N1286="snížená",J1286,0)</f>
        <v>0</v>
      </c>
      <c r="BG1286" s="243">
        <f>IF(N1286="zákl. přenesená",J1286,0)</f>
        <v>0</v>
      </c>
      <c r="BH1286" s="243">
        <f>IF(N1286="sníž. přenesená",J1286,0)</f>
        <v>0</v>
      </c>
      <c r="BI1286" s="243">
        <f>IF(N1286="nulová",J1286,0)</f>
        <v>0</v>
      </c>
      <c r="BJ1286" s="133" t="s">
        <v>79</v>
      </c>
      <c r="BK1286" s="243">
        <f>ROUND(I1286*H1286,2)</f>
        <v>0</v>
      </c>
      <c r="BL1286" s="133" t="s">
        <v>266</v>
      </c>
      <c r="BM1286" s="133" t="s">
        <v>1894</v>
      </c>
    </row>
    <row r="1287" spans="2:65" s="145" customFormat="1" ht="121.5">
      <c r="B1287" s="146"/>
      <c r="D1287" s="246" t="s">
        <v>207</v>
      </c>
      <c r="F1287" s="268" t="s">
        <v>1676</v>
      </c>
      <c r="L1287" s="146"/>
      <c r="M1287" s="269"/>
      <c r="N1287" s="147"/>
      <c r="O1287" s="147"/>
      <c r="P1287" s="147"/>
      <c r="Q1287" s="147"/>
      <c r="R1287" s="147"/>
      <c r="S1287" s="147"/>
      <c r="T1287" s="270"/>
      <c r="AT1287" s="133" t="s">
        <v>207</v>
      </c>
      <c r="AU1287" s="133" t="s">
        <v>81</v>
      </c>
    </row>
    <row r="1288" spans="2:65" s="221" customFormat="1" ht="29.85" customHeight="1">
      <c r="B1288" s="220"/>
      <c r="D1288" s="222" t="s">
        <v>70</v>
      </c>
      <c r="E1288" s="231" t="s">
        <v>1895</v>
      </c>
      <c r="F1288" s="231" t="s">
        <v>1896</v>
      </c>
      <c r="J1288" s="232">
        <f>BK1288</f>
        <v>0</v>
      </c>
      <c r="L1288" s="220"/>
      <c r="M1288" s="225"/>
      <c r="N1288" s="226"/>
      <c r="O1288" s="226"/>
      <c r="P1288" s="227">
        <f>SUM(P1289:P1300)</f>
        <v>0</v>
      </c>
      <c r="Q1288" s="226"/>
      <c r="R1288" s="227">
        <f>SUM(R1289:R1300)</f>
        <v>0.58730411999999999</v>
      </c>
      <c r="S1288" s="226"/>
      <c r="T1288" s="228">
        <f>SUM(T1289:T1300)</f>
        <v>0</v>
      </c>
      <c r="AR1288" s="222" t="s">
        <v>81</v>
      </c>
      <c r="AT1288" s="229" t="s">
        <v>70</v>
      </c>
      <c r="AU1288" s="229" t="s">
        <v>79</v>
      </c>
      <c r="AY1288" s="222" t="s">
        <v>169</v>
      </c>
      <c r="BK1288" s="230">
        <f>SUM(BK1289:BK1300)</f>
        <v>0</v>
      </c>
    </row>
    <row r="1289" spans="2:65" s="145" customFormat="1" ht="16.5" customHeight="1">
      <c r="B1289" s="146"/>
      <c r="C1289" s="233" t="s">
        <v>1897</v>
      </c>
      <c r="D1289" s="233" t="s">
        <v>171</v>
      </c>
      <c r="E1289" s="234" t="s">
        <v>1898</v>
      </c>
      <c r="F1289" s="235" t="s">
        <v>1899</v>
      </c>
      <c r="G1289" s="236" t="s">
        <v>188</v>
      </c>
      <c r="H1289" s="237">
        <v>109.77</v>
      </c>
      <c r="I1289" s="87"/>
      <c r="J1289" s="238">
        <f>ROUND(I1289*H1289,2)</f>
        <v>0</v>
      </c>
      <c r="K1289" s="235" t="s">
        <v>175</v>
      </c>
      <c r="L1289" s="146"/>
      <c r="M1289" s="239" t="s">
        <v>5</v>
      </c>
      <c r="N1289" s="240" t="s">
        <v>42</v>
      </c>
      <c r="O1289" s="147"/>
      <c r="P1289" s="241">
        <f>O1289*H1289</f>
        <v>0</v>
      </c>
      <c r="Q1289" s="241">
        <v>0</v>
      </c>
      <c r="R1289" s="241">
        <f>Q1289*H1289</f>
        <v>0</v>
      </c>
      <c r="S1289" s="241">
        <v>0</v>
      </c>
      <c r="T1289" s="242">
        <f>S1289*H1289</f>
        <v>0</v>
      </c>
      <c r="AR1289" s="133" t="s">
        <v>266</v>
      </c>
      <c r="AT1289" s="133" t="s">
        <v>171</v>
      </c>
      <c r="AU1289" s="133" t="s">
        <v>81</v>
      </c>
      <c r="AY1289" s="133" t="s">
        <v>169</v>
      </c>
      <c r="BE1289" s="243">
        <f>IF(N1289="základní",J1289,0)</f>
        <v>0</v>
      </c>
      <c r="BF1289" s="243">
        <f>IF(N1289="snížená",J1289,0)</f>
        <v>0</v>
      </c>
      <c r="BG1289" s="243">
        <f>IF(N1289="zákl. přenesená",J1289,0)</f>
        <v>0</v>
      </c>
      <c r="BH1289" s="243">
        <f>IF(N1289="sníž. přenesená",J1289,0)</f>
        <v>0</v>
      </c>
      <c r="BI1289" s="243">
        <f>IF(N1289="nulová",J1289,0)</f>
        <v>0</v>
      </c>
      <c r="BJ1289" s="133" t="s">
        <v>79</v>
      </c>
      <c r="BK1289" s="243">
        <f>ROUND(I1289*H1289,2)</f>
        <v>0</v>
      </c>
      <c r="BL1289" s="133" t="s">
        <v>266</v>
      </c>
      <c r="BM1289" s="133" t="s">
        <v>1900</v>
      </c>
    </row>
    <row r="1290" spans="2:65" s="145" customFormat="1" ht="16.5" customHeight="1">
      <c r="B1290" s="146"/>
      <c r="C1290" s="233" t="s">
        <v>1901</v>
      </c>
      <c r="D1290" s="233" t="s">
        <v>171</v>
      </c>
      <c r="E1290" s="234" t="s">
        <v>1902</v>
      </c>
      <c r="F1290" s="235" t="s">
        <v>1903</v>
      </c>
      <c r="G1290" s="236" t="s">
        <v>188</v>
      </c>
      <c r="H1290" s="237">
        <v>109.77</v>
      </c>
      <c r="I1290" s="87"/>
      <c r="J1290" s="238">
        <f>ROUND(I1290*H1290,2)</f>
        <v>0</v>
      </c>
      <c r="K1290" s="235" t="s">
        <v>175</v>
      </c>
      <c r="L1290" s="146"/>
      <c r="M1290" s="239" t="s">
        <v>5</v>
      </c>
      <c r="N1290" s="240" t="s">
        <v>42</v>
      </c>
      <c r="O1290" s="147"/>
      <c r="P1290" s="241">
        <f>O1290*H1290</f>
        <v>0</v>
      </c>
      <c r="Q1290" s="241">
        <v>0</v>
      </c>
      <c r="R1290" s="241">
        <f>Q1290*H1290</f>
        <v>0</v>
      </c>
      <c r="S1290" s="241">
        <v>0</v>
      </c>
      <c r="T1290" s="242">
        <f>S1290*H1290</f>
        <v>0</v>
      </c>
      <c r="AR1290" s="133" t="s">
        <v>266</v>
      </c>
      <c r="AT1290" s="133" t="s">
        <v>171</v>
      </c>
      <c r="AU1290" s="133" t="s">
        <v>81</v>
      </c>
      <c r="AY1290" s="133" t="s">
        <v>169</v>
      </c>
      <c r="BE1290" s="243">
        <f>IF(N1290="základní",J1290,0)</f>
        <v>0</v>
      </c>
      <c r="BF1290" s="243">
        <f>IF(N1290="snížená",J1290,0)</f>
        <v>0</v>
      </c>
      <c r="BG1290" s="243">
        <f>IF(N1290="zákl. přenesená",J1290,0)</f>
        <v>0</v>
      </c>
      <c r="BH1290" s="243">
        <f>IF(N1290="sníž. přenesená",J1290,0)</f>
        <v>0</v>
      </c>
      <c r="BI1290" s="243">
        <f>IF(N1290="nulová",J1290,0)</f>
        <v>0</v>
      </c>
      <c r="BJ1290" s="133" t="s">
        <v>79</v>
      </c>
      <c r="BK1290" s="243">
        <f>ROUND(I1290*H1290,2)</f>
        <v>0</v>
      </c>
      <c r="BL1290" s="133" t="s">
        <v>266</v>
      </c>
      <c r="BM1290" s="133" t="s">
        <v>1904</v>
      </c>
    </row>
    <row r="1291" spans="2:65" s="145" customFormat="1" ht="25.5" customHeight="1">
      <c r="B1291" s="146"/>
      <c r="C1291" s="233" t="s">
        <v>1905</v>
      </c>
      <c r="D1291" s="233" t="s">
        <v>171</v>
      </c>
      <c r="E1291" s="234" t="s">
        <v>1906</v>
      </c>
      <c r="F1291" s="235" t="s">
        <v>1907</v>
      </c>
      <c r="G1291" s="236" t="s">
        <v>199</v>
      </c>
      <c r="H1291" s="237">
        <v>43.223999999999997</v>
      </c>
      <c r="I1291" s="87"/>
      <c r="J1291" s="238">
        <f>ROUND(I1291*H1291,2)</f>
        <v>0</v>
      </c>
      <c r="K1291" s="235" t="s">
        <v>175</v>
      </c>
      <c r="L1291" s="146"/>
      <c r="M1291" s="239" t="s">
        <v>5</v>
      </c>
      <c r="N1291" s="240" t="s">
        <v>42</v>
      </c>
      <c r="O1291" s="147"/>
      <c r="P1291" s="241">
        <f>O1291*H1291</f>
        <v>0</v>
      </c>
      <c r="Q1291" s="241">
        <v>2.0000000000000002E-5</v>
      </c>
      <c r="R1291" s="241">
        <f>Q1291*H1291</f>
        <v>8.6448000000000004E-4</v>
      </c>
      <c r="S1291" s="241">
        <v>0</v>
      </c>
      <c r="T1291" s="242">
        <f>S1291*H1291</f>
        <v>0</v>
      </c>
      <c r="AR1291" s="133" t="s">
        <v>266</v>
      </c>
      <c r="AT1291" s="133" t="s">
        <v>171</v>
      </c>
      <c r="AU1291" s="133" t="s">
        <v>81</v>
      </c>
      <c r="AY1291" s="133" t="s">
        <v>169</v>
      </c>
      <c r="BE1291" s="243">
        <f>IF(N1291="základní",J1291,0)</f>
        <v>0</v>
      </c>
      <c r="BF1291" s="243">
        <f>IF(N1291="snížená",J1291,0)</f>
        <v>0</v>
      </c>
      <c r="BG1291" s="243">
        <f>IF(N1291="zákl. přenesená",J1291,0)</f>
        <v>0</v>
      </c>
      <c r="BH1291" s="243">
        <f>IF(N1291="sníž. přenesená",J1291,0)</f>
        <v>0</v>
      </c>
      <c r="BI1291" s="243">
        <f>IF(N1291="nulová",J1291,0)</f>
        <v>0</v>
      </c>
      <c r="BJ1291" s="133" t="s">
        <v>79</v>
      </c>
      <c r="BK1291" s="243">
        <f>ROUND(I1291*H1291,2)</f>
        <v>0</v>
      </c>
      <c r="BL1291" s="133" t="s">
        <v>266</v>
      </c>
      <c r="BM1291" s="133" t="s">
        <v>1908</v>
      </c>
    </row>
    <row r="1292" spans="2:65" s="145" customFormat="1" ht="16.5" customHeight="1">
      <c r="B1292" s="146"/>
      <c r="C1292" s="233" t="s">
        <v>1909</v>
      </c>
      <c r="D1292" s="233" t="s">
        <v>171</v>
      </c>
      <c r="E1292" s="234" t="s">
        <v>1910</v>
      </c>
      <c r="F1292" s="235" t="s">
        <v>1911</v>
      </c>
      <c r="G1292" s="236" t="s">
        <v>188</v>
      </c>
      <c r="H1292" s="237">
        <v>109.77</v>
      </c>
      <c r="I1292" s="87"/>
      <c r="J1292" s="238">
        <f>ROUND(I1292*H1292,2)</f>
        <v>0</v>
      </c>
      <c r="K1292" s="235" t="s">
        <v>175</v>
      </c>
      <c r="L1292" s="146"/>
      <c r="M1292" s="239" t="s">
        <v>5</v>
      </c>
      <c r="N1292" s="240" t="s">
        <v>42</v>
      </c>
      <c r="O1292" s="147"/>
      <c r="P1292" s="241">
        <f>O1292*H1292</f>
        <v>0</v>
      </c>
      <c r="Q1292" s="241">
        <v>5.4000000000000001E-4</v>
      </c>
      <c r="R1292" s="241">
        <f>Q1292*H1292</f>
        <v>5.9275799999999997E-2</v>
      </c>
      <c r="S1292" s="241">
        <v>0</v>
      </c>
      <c r="T1292" s="242">
        <f>S1292*H1292</f>
        <v>0</v>
      </c>
      <c r="AR1292" s="133" t="s">
        <v>266</v>
      </c>
      <c r="AT1292" s="133" t="s">
        <v>171</v>
      </c>
      <c r="AU1292" s="133" t="s">
        <v>81</v>
      </c>
      <c r="AY1292" s="133" t="s">
        <v>169</v>
      </c>
      <c r="BE1292" s="243">
        <f>IF(N1292="základní",J1292,0)</f>
        <v>0</v>
      </c>
      <c r="BF1292" s="243">
        <f>IF(N1292="snížená",J1292,0)</f>
        <v>0</v>
      </c>
      <c r="BG1292" s="243">
        <f>IF(N1292="zákl. přenesená",J1292,0)</f>
        <v>0</v>
      </c>
      <c r="BH1292" s="243">
        <f>IF(N1292="sníž. přenesená",J1292,0)</f>
        <v>0</v>
      </c>
      <c r="BI1292" s="243">
        <f>IF(N1292="nulová",J1292,0)</f>
        <v>0</v>
      </c>
      <c r="BJ1292" s="133" t="s">
        <v>79</v>
      </c>
      <c r="BK1292" s="243">
        <f>ROUND(I1292*H1292,2)</f>
        <v>0</v>
      </c>
      <c r="BL1292" s="133" t="s">
        <v>266</v>
      </c>
      <c r="BM1292" s="133" t="s">
        <v>1912</v>
      </c>
    </row>
    <row r="1293" spans="2:65" s="253" customFormat="1">
      <c r="B1293" s="252"/>
      <c r="D1293" s="246" t="s">
        <v>178</v>
      </c>
      <c r="E1293" s="254" t="s">
        <v>5</v>
      </c>
      <c r="F1293" s="255" t="s">
        <v>1913</v>
      </c>
      <c r="H1293" s="256">
        <v>109.77</v>
      </c>
      <c r="L1293" s="252"/>
      <c r="M1293" s="257"/>
      <c r="N1293" s="258"/>
      <c r="O1293" s="258"/>
      <c r="P1293" s="258"/>
      <c r="Q1293" s="258"/>
      <c r="R1293" s="258"/>
      <c r="S1293" s="258"/>
      <c r="T1293" s="259"/>
      <c r="AT1293" s="254" t="s">
        <v>178</v>
      </c>
      <c r="AU1293" s="254" t="s">
        <v>81</v>
      </c>
      <c r="AV1293" s="253" t="s">
        <v>81</v>
      </c>
      <c r="AW1293" s="253" t="s">
        <v>35</v>
      </c>
      <c r="AX1293" s="253" t="s">
        <v>71</v>
      </c>
      <c r="AY1293" s="254" t="s">
        <v>169</v>
      </c>
    </row>
    <row r="1294" spans="2:65" s="261" customFormat="1">
      <c r="B1294" s="260"/>
      <c r="D1294" s="246" t="s">
        <v>178</v>
      </c>
      <c r="E1294" s="262" t="s">
        <v>5</v>
      </c>
      <c r="F1294" s="263" t="s">
        <v>181</v>
      </c>
      <c r="H1294" s="264">
        <v>109.77</v>
      </c>
      <c r="L1294" s="260"/>
      <c r="M1294" s="265"/>
      <c r="N1294" s="266"/>
      <c r="O1294" s="266"/>
      <c r="P1294" s="266"/>
      <c r="Q1294" s="266"/>
      <c r="R1294" s="266"/>
      <c r="S1294" s="266"/>
      <c r="T1294" s="267"/>
      <c r="AT1294" s="262" t="s">
        <v>178</v>
      </c>
      <c r="AU1294" s="262" t="s">
        <v>81</v>
      </c>
      <c r="AV1294" s="261" t="s">
        <v>176</v>
      </c>
      <c r="AW1294" s="261" t="s">
        <v>35</v>
      </c>
      <c r="AX1294" s="261" t="s">
        <v>79</v>
      </c>
      <c r="AY1294" s="262" t="s">
        <v>169</v>
      </c>
    </row>
    <row r="1295" spans="2:65" s="145" customFormat="1" ht="16.5" customHeight="1">
      <c r="B1295" s="146"/>
      <c r="C1295" s="233" t="s">
        <v>1914</v>
      </c>
      <c r="D1295" s="233" t="s">
        <v>171</v>
      </c>
      <c r="E1295" s="234" t="s">
        <v>1915</v>
      </c>
      <c r="F1295" s="235" t="s">
        <v>1916</v>
      </c>
      <c r="G1295" s="236" t="s">
        <v>188</v>
      </c>
      <c r="H1295" s="237">
        <v>109.77</v>
      </c>
      <c r="I1295" s="87"/>
      <c r="J1295" s="238">
        <f>ROUND(I1295*H1295,2)</f>
        <v>0</v>
      </c>
      <c r="K1295" s="235" t="s">
        <v>175</v>
      </c>
      <c r="L1295" s="146"/>
      <c r="M1295" s="239" t="s">
        <v>5</v>
      </c>
      <c r="N1295" s="240" t="s">
        <v>42</v>
      </c>
      <c r="O1295" s="147"/>
      <c r="P1295" s="241">
        <f>O1295*H1295</f>
        <v>0</v>
      </c>
      <c r="Q1295" s="241">
        <v>3.2000000000000002E-3</v>
      </c>
      <c r="R1295" s="241">
        <f>Q1295*H1295</f>
        <v>0.35126400000000002</v>
      </c>
      <c r="S1295" s="241">
        <v>0</v>
      </c>
      <c r="T1295" s="242">
        <f>S1295*H1295</f>
        <v>0</v>
      </c>
      <c r="AR1295" s="133" t="s">
        <v>266</v>
      </c>
      <c r="AT1295" s="133" t="s">
        <v>171</v>
      </c>
      <c r="AU1295" s="133" t="s">
        <v>81</v>
      </c>
      <c r="AY1295" s="133" t="s">
        <v>169</v>
      </c>
      <c r="BE1295" s="243">
        <f>IF(N1295="základní",J1295,0)</f>
        <v>0</v>
      </c>
      <c r="BF1295" s="243">
        <f>IF(N1295="snížená",J1295,0)</f>
        <v>0</v>
      </c>
      <c r="BG1295" s="243">
        <f>IF(N1295="zákl. přenesená",J1295,0)</f>
        <v>0</v>
      </c>
      <c r="BH1295" s="243">
        <f>IF(N1295="sníž. přenesená",J1295,0)</f>
        <v>0</v>
      </c>
      <c r="BI1295" s="243">
        <f>IF(N1295="nulová",J1295,0)</f>
        <v>0</v>
      </c>
      <c r="BJ1295" s="133" t="s">
        <v>79</v>
      </c>
      <c r="BK1295" s="243">
        <f>ROUND(I1295*H1295,2)</f>
        <v>0</v>
      </c>
      <c r="BL1295" s="133" t="s">
        <v>266</v>
      </c>
      <c r="BM1295" s="133" t="s">
        <v>1917</v>
      </c>
    </row>
    <row r="1296" spans="2:65" s="145" customFormat="1" ht="16.5" customHeight="1">
      <c r="B1296" s="146"/>
      <c r="C1296" s="233" t="s">
        <v>1918</v>
      </c>
      <c r="D1296" s="233" t="s">
        <v>171</v>
      </c>
      <c r="E1296" s="234" t="s">
        <v>1919</v>
      </c>
      <c r="F1296" s="235" t="s">
        <v>1920</v>
      </c>
      <c r="G1296" s="236" t="s">
        <v>188</v>
      </c>
      <c r="H1296" s="237">
        <v>109.77</v>
      </c>
      <c r="I1296" s="87"/>
      <c r="J1296" s="238">
        <f>ROUND(I1296*H1296,2)</f>
        <v>0</v>
      </c>
      <c r="K1296" s="235" t="s">
        <v>175</v>
      </c>
      <c r="L1296" s="146"/>
      <c r="M1296" s="239" t="s">
        <v>5</v>
      </c>
      <c r="N1296" s="240" t="s">
        <v>42</v>
      </c>
      <c r="O1296" s="147"/>
      <c r="P1296" s="241">
        <f>O1296*H1296</f>
        <v>0</v>
      </c>
      <c r="Q1296" s="241">
        <v>2.4000000000000001E-4</v>
      </c>
      <c r="R1296" s="241">
        <f>Q1296*H1296</f>
        <v>2.6344799999999998E-2</v>
      </c>
      <c r="S1296" s="241">
        <v>0</v>
      </c>
      <c r="T1296" s="242">
        <f>S1296*H1296</f>
        <v>0</v>
      </c>
      <c r="AR1296" s="133" t="s">
        <v>266</v>
      </c>
      <c r="AT1296" s="133" t="s">
        <v>171</v>
      </c>
      <c r="AU1296" s="133" t="s">
        <v>81</v>
      </c>
      <c r="AY1296" s="133" t="s">
        <v>169</v>
      </c>
      <c r="BE1296" s="243">
        <f>IF(N1296="základní",J1296,0)</f>
        <v>0</v>
      </c>
      <c r="BF1296" s="243">
        <f>IF(N1296="snížená",J1296,0)</f>
        <v>0</v>
      </c>
      <c r="BG1296" s="243">
        <f>IF(N1296="zákl. přenesená",J1296,0)</f>
        <v>0</v>
      </c>
      <c r="BH1296" s="243">
        <f>IF(N1296="sníž. přenesená",J1296,0)</f>
        <v>0</v>
      </c>
      <c r="BI1296" s="243">
        <f>IF(N1296="nulová",J1296,0)</f>
        <v>0</v>
      </c>
      <c r="BJ1296" s="133" t="s">
        <v>79</v>
      </c>
      <c r="BK1296" s="243">
        <f>ROUND(I1296*H1296,2)</f>
        <v>0</v>
      </c>
      <c r="BL1296" s="133" t="s">
        <v>266</v>
      </c>
      <c r="BM1296" s="133" t="s">
        <v>1921</v>
      </c>
    </row>
    <row r="1297" spans="2:65" s="145" customFormat="1" ht="40.5">
      <c r="B1297" s="146"/>
      <c r="D1297" s="246" t="s">
        <v>207</v>
      </c>
      <c r="F1297" s="268" t="s">
        <v>1922</v>
      </c>
      <c r="L1297" s="146"/>
      <c r="M1297" s="269"/>
      <c r="N1297" s="147"/>
      <c r="O1297" s="147"/>
      <c r="P1297" s="147"/>
      <c r="Q1297" s="147"/>
      <c r="R1297" s="147"/>
      <c r="S1297" s="147"/>
      <c r="T1297" s="270"/>
      <c r="AT1297" s="133" t="s">
        <v>207</v>
      </c>
      <c r="AU1297" s="133" t="s">
        <v>81</v>
      </c>
    </row>
    <row r="1298" spans="2:65" s="145" customFormat="1" ht="25.5" customHeight="1">
      <c r="B1298" s="146"/>
      <c r="C1298" s="233" t="s">
        <v>1923</v>
      </c>
      <c r="D1298" s="233" t="s">
        <v>171</v>
      </c>
      <c r="E1298" s="234" t="s">
        <v>1924</v>
      </c>
      <c r="F1298" s="235" t="s">
        <v>1925</v>
      </c>
      <c r="G1298" s="236" t="s">
        <v>199</v>
      </c>
      <c r="H1298" s="237">
        <v>43.223999999999997</v>
      </c>
      <c r="I1298" s="87"/>
      <c r="J1298" s="238">
        <f>ROUND(I1298*H1298,2)</f>
        <v>0</v>
      </c>
      <c r="K1298" s="235" t="s">
        <v>175</v>
      </c>
      <c r="L1298" s="146"/>
      <c r="M1298" s="239" t="s">
        <v>5</v>
      </c>
      <c r="N1298" s="240" t="s">
        <v>42</v>
      </c>
      <c r="O1298" s="147"/>
      <c r="P1298" s="241">
        <f>O1298*H1298</f>
        <v>0</v>
      </c>
      <c r="Q1298" s="241">
        <v>3.46E-3</v>
      </c>
      <c r="R1298" s="241">
        <f>Q1298*H1298</f>
        <v>0.14955504</v>
      </c>
      <c r="S1298" s="241">
        <v>0</v>
      </c>
      <c r="T1298" s="242">
        <f>S1298*H1298</f>
        <v>0</v>
      </c>
      <c r="AR1298" s="133" t="s">
        <v>266</v>
      </c>
      <c r="AT1298" s="133" t="s">
        <v>171</v>
      </c>
      <c r="AU1298" s="133" t="s">
        <v>81</v>
      </c>
      <c r="AY1298" s="133" t="s">
        <v>169</v>
      </c>
      <c r="BE1298" s="243">
        <f>IF(N1298="základní",J1298,0)</f>
        <v>0</v>
      </c>
      <c r="BF1298" s="243">
        <f>IF(N1298="snížená",J1298,0)</f>
        <v>0</v>
      </c>
      <c r="BG1298" s="243">
        <f>IF(N1298="zákl. přenesená",J1298,0)</f>
        <v>0</v>
      </c>
      <c r="BH1298" s="243">
        <f>IF(N1298="sníž. přenesená",J1298,0)</f>
        <v>0</v>
      </c>
      <c r="BI1298" s="243">
        <f>IF(N1298="nulová",J1298,0)</f>
        <v>0</v>
      </c>
      <c r="BJ1298" s="133" t="s">
        <v>79</v>
      </c>
      <c r="BK1298" s="243">
        <f>ROUND(I1298*H1298,2)</f>
        <v>0</v>
      </c>
      <c r="BL1298" s="133" t="s">
        <v>266</v>
      </c>
      <c r="BM1298" s="133" t="s">
        <v>1926</v>
      </c>
    </row>
    <row r="1299" spans="2:65" s="145" customFormat="1" ht="38.25" customHeight="1">
      <c r="B1299" s="146"/>
      <c r="C1299" s="233" t="s">
        <v>1927</v>
      </c>
      <c r="D1299" s="233" t="s">
        <v>171</v>
      </c>
      <c r="E1299" s="234" t="s">
        <v>1928</v>
      </c>
      <c r="F1299" s="235" t="s">
        <v>1929</v>
      </c>
      <c r="G1299" s="236" t="s">
        <v>316</v>
      </c>
      <c r="H1299" s="237">
        <v>0.58699999999999997</v>
      </c>
      <c r="I1299" s="87"/>
      <c r="J1299" s="238">
        <f>ROUND(I1299*H1299,2)</f>
        <v>0</v>
      </c>
      <c r="K1299" s="235" t="s">
        <v>175</v>
      </c>
      <c r="L1299" s="146"/>
      <c r="M1299" s="239" t="s">
        <v>5</v>
      </c>
      <c r="N1299" s="240" t="s">
        <v>42</v>
      </c>
      <c r="O1299" s="147"/>
      <c r="P1299" s="241">
        <f>O1299*H1299</f>
        <v>0</v>
      </c>
      <c r="Q1299" s="241">
        <v>0</v>
      </c>
      <c r="R1299" s="241">
        <f>Q1299*H1299</f>
        <v>0</v>
      </c>
      <c r="S1299" s="241">
        <v>0</v>
      </c>
      <c r="T1299" s="242">
        <f>S1299*H1299</f>
        <v>0</v>
      </c>
      <c r="AR1299" s="133" t="s">
        <v>266</v>
      </c>
      <c r="AT1299" s="133" t="s">
        <v>171</v>
      </c>
      <c r="AU1299" s="133" t="s">
        <v>81</v>
      </c>
      <c r="AY1299" s="133" t="s">
        <v>169</v>
      </c>
      <c r="BE1299" s="243">
        <f>IF(N1299="základní",J1299,0)</f>
        <v>0</v>
      </c>
      <c r="BF1299" s="243">
        <f>IF(N1299="snížená",J1299,0)</f>
        <v>0</v>
      </c>
      <c r="BG1299" s="243">
        <f>IF(N1299="zákl. přenesená",J1299,0)</f>
        <v>0</v>
      </c>
      <c r="BH1299" s="243">
        <f>IF(N1299="sníž. přenesená",J1299,0)</f>
        <v>0</v>
      </c>
      <c r="BI1299" s="243">
        <f>IF(N1299="nulová",J1299,0)</f>
        <v>0</v>
      </c>
      <c r="BJ1299" s="133" t="s">
        <v>79</v>
      </c>
      <c r="BK1299" s="243">
        <f>ROUND(I1299*H1299,2)</f>
        <v>0</v>
      </c>
      <c r="BL1299" s="133" t="s">
        <v>266</v>
      </c>
      <c r="BM1299" s="133" t="s">
        <v>1930</v>
      </c>
    </row>
    <row r="1300" spans="2:65" s="145" customFormat="1" ht="121.5">
      <c r="B1300" s="146"/>
      <c r="D1300" s="246" t="s">
        <v>207</v>
      </c>
      <c r="F1300" s="268" t="s">
        <v>1931</v>
      </c>
      <c r="L1300" s="146"/>
      <c r="M1300" s="269"/>
      <c r="N1300" s="147"/>
      <c r="O1300" s="147"/>
      <c r="P1300" s="147"/>
      <c r="Q1300" s="147"/>
      <c r="R1300" s="147"/>
      <c r="S1300" s="147"/>
      <c r="T1300" s="270"/>
      <c r="AT1300" s="133" t="s">
        <v>207</v>
      </c>
      <c r="AU1300" s="133" t="s">
        <v>81</v>
      </c>
    </row>
    <row r="1301" spans="2:65" s="221" customFormat="1" ht="29.85" customHeight="1">
      <c r="B1301" s="220"/>
      <c r="D1301" s="222" t="s">
        <v>70</v>
      </c>
      <c r="E1301" s="231" t="s">
        <v>1932</v>
      </c>
      <c r="F1301" s="231" t="s">
        <v>1933</v>
      </c>
      <c r="J1301" s="232">
        <f>BK1301</f>
        <v>0</v>
      </c>
      <c r="L1301" s="220"/>
      <c r="M1301" s="225"/>
      <c r="N1301" s="226"/>
      <c r="O1301" s="226"/>
      <c r="P1301" s="227">
        <f>SUM(P1302:P1311)</f>
        <v>0</v>
      </c>
      <c r="Q1301" s="226"/>
      <c r="R1301" s="227">
        <f>SUM(R1302:R1311)</f>
        <v>2.2253400000000001</v>
      </c>
      <c r="S1301" s="226"/>
      <c r="T1301" s="228">
        <f>SUM(T1302:T1311)</f>
        <v>0</v>
      </c>
      <c r="AR1301" s="222" t="s">
        <v>81</v>
      </c>
      <c r="AT1301" s="229" t="s">
        <v>70</v>
      </c>
      <c r="AU1301" s="229" t="s">
        <v>79</v>
      </c>
      <c r="AY1301" s="222" t="s">
        <v>169</v>
      </c>
      <c r="BK1301" s="230">
        <f>SUM(BK1302:BK1311)</f>
        <v>0</v>
      </c>
    </row>
    <row r="1302" spans="2:65" s="145" customFormat="1" ht="25.5" customHeight="1">
      <c r="B1302" s="146"/>
      <c r="C1302" s="233" t="s">
        <v>1934</v>
      </c>
      <c r="D1302" s="233" t="s">
        <v>171</v>
      </c>
      <c r="E1302" s="234" t="s">
        <v>1935</v>
      </c>
      <c r="F1302" s="235" t="s">
        <v>1936</v>
      </c>
      <c r="G1302" s="236" t="s">
        <v>188</v>
      </c>
      <c r="H1302" s="237">
        <v>128</v>
      </c>
      <c r="I1302" s="87"/>
      <c r="J1302" s="238">
        <f>ROUND(I1302*H1302,2)</f>
        <v>0</v>
      </c>
      <c r="K1302" s="235" t="s">
        <v>175</v>
      </c>
      <c r="L1302" s="146"/>
      <c r="M1302" s="239" t="s">
        <v>5</v>
      </c>
      <c r="N1302" s="240" t="s">
        <v>42</v>
      </c>
      <c r="O1302" s="147"/>
      <c r="P1302" s="241">
        <f>O1302*H1302</f>
        <v>0</v>
      </c>
      <c r="Q1302" s="241">
        <v>3.0000000000000001E-3</v>
      </c>
      <c r="R1302" s="241">
        <f>Q1302*H1302</f>
        <v>0.38400000000000001</v>
      </c>
      <c r="S1302" s="241">
        <v>0</v>
      </c>
      <c r="T1302" s="242">
        <f>S1302*H1302</f>
        <v>0</v>
      </c>
      <c r="AR1302" s="133" t="s">
        <v>266</v>
      </c>
      <c r="AT1302" s="133" t="s">
        <v>171</v>
      </c>
      <c r="AU1302" s="133" t="s">
        <v>81</v>
      </c>
      <c r="AY1302" s="133" t="s">
        <v>169</v>
      </c>
      <c r="BE1302" s="243">
        <f>IF(N1302="základní",J1302,0)</f>
        <v>0</v>
      </c>
      <c r="BF1302" s="243">
        <f>IF(N1302="snížená",J1302,0)</f>
        <v>0</v>
      </c>
      <c r="BG1302" s="243">
        <f>IF(N1302="zákl. přenesená",J1302,0)</f>
        <v>0</v>
      </c>
      <c r="BH1302" s="243">
        <f>IF(N1302="sníž. přenesená",J1302,0)</f>
        <v>0</v>
      </c>
      <c r="BI1302" s="243">
        <f>IF(N1302="nulová",J1302,0)</f>
        <v>0</v>
      </c>
      <c r="BJ1302" s="133" t="s">
        <v>79</v>
      </c>
      <c r="BK1302" s="243">
        <f>ROUND(I1302*H1302,2)</f>
        <v>0</v>
      </c>
      <c r="BL1302" s="133" t="s">
        <v>266</v>
      </c>
      <c r="BM1302" s="133" t="s">
        <v>1937</v>
      </c>
    </row>
    <row r="1303" spans="2:65" s="145" customFormat="1" ht="16.5" customHeight="1">
      <c r="B1303" s="146"/>
      <c r="C1303" s="271" t="s">
        <v>1938</v>
      </c>
      <c r="D1303" s="271" t="s">
        <v>404</v>
      </c>
      <c r="E1303" s="272" t="s">
        <v>1939</v>
      </c>
      <c r="F1303" s="273" t="s">
        <v>1940</v>
      </c>
      <c r="G1303" s="274" t="s">
        <v>188</v>
      </c>
      <c r="H1303" s="275">
        <v>140.80000000000001</v>
      </c>
      <c r="I1303" s="88"/>
      <c r="J1303" s="276">
        <f>ROUND(I1303*H1303,2)</f>
        <v>0</v>
      </c>
      <c r="K1303" s="273" t="s">
        <v>175</v>
      </c>
      <c r="L1303" s="277"/>
      <c r="M1303" s="278" t="s">
        <v>5</v>
      </c>
      <c r="N1303" s="279" t="s">
        <v>42</v>
      </c>
      <c r="O1303" s="147"/>
      <c r="P1303" s="241">
        <f>O1303*H1303</f>
        <v>0</v>
      </c>
      <c r="Q1303" s="241">
        <v>1.26E-2</v>
      </c>
      <c r="R1303" s="241">
        <f>Q1303*H1303</f>
        <v>1.7740800000000001</v>
      </c>
      <c r="S1303" s="241">
        <v>0</v>
      </c>
      <c r="T1303" s="242">
        <f>S1303*H1303</f>
        <v>0</v>
      </c>
      <c r="AR1303" s="133" t="s">
        <v>409</v>
      </c>
      <c r="AT1303" s="133" t="s">
        <v>404</v>
      </c>
      <c r="AU1303" s="133" t="s">
        <v>81</v>
      </c>
      <c r="AY1303" s="133" t="s">
        <v>169</v>
      </c>
      <c r="BE1303" s="243">
        <f>IF(N1303="základní",J1303,0)</f>
        <v>0</v>
      </c>
      <c r="BF1303" s="243">
        <f>IF(N1303="snížená",J1303,0)</f>
        <v>0</v>
      </c>
      <c r="BG1303" s="243">
        <f>IF(N1303="zákl. přenesená",J1303,0)</f>
        <v>0</v>
      </c>
      <c r="BH1303" s="243">
        <f>IF(N1303="sníž. přenesená",J1303,0)</f>
        <v>0</v>
      </c>
      <c r="BI1303" s="243">
        <f>IF(N1303="nulová",J1303,0)</f>
        <v>0</v>
      </c>
      <c r="BJ1303" s="133" t="s">
        <v>79</v>
      </c>
      <c r="BK1303" s="243">
        <f>ROUND(I1303*H1303,2)</f>
        <v>0</v>
      </c>
      <c r="BL1303" s="133" t="s">
        <v>266</v>
      </c>
      <c r="BM1303" s="133" t="s">
        <v>1941</v>
      </c>
    </row>
    <row r="1304" spans="2:65" s="253" customFormat="1">
      <c r="B1304" s="252"/>
      <c r="D1304" s="246" t="s">
        <v>178</v>
      </c>
      <c r="F1304" s="255" t="s">
        <v>1942</v>
      </c>
      <c r="H1304" s="256">
        <v>140.80000000000001</v>
      </c>
      <c r="L1304" s="252"/>
      <c r="M1304" s="257"/>
      <c r="N1304" s="258"/>
      <c r="O1304" s="258"/>
      <c r="P1304" s="258"/>
      <c r="Q1304" s="258"/>
      <c r="R1304" s="258"/>
      <c r="S1304" s="258"/>
      <c r="T1304" s="259"/>
      <c r="AT1304" s="254" t="s">
        <v>178</v>
      </c>
      <c r="AU1304" s="254" t="s">
        <v>81</v>
      </c>
      <c r="AV1304" s="253" t="s">
        <v>81</v>
      </c>
      <c r="AW1304" s="253" t="s">
        <v>6</v>
      </c>
      <c r="AX1304" s="253" t="s">
        <v>79</v>
      </c>
      <c r="AY1304" s="254" t="s">
        <v>169</v>
      </c>
    </row>
    <row r="1305" spans="2:65" s="145" customFormat="1" ht="25.5" customHeight="1">
      <c r="B1305" s="146"/>
      <c r="C1305" s="233" t="s">
        <v>1943</v>
      </c>
      <c r="D1305" s="233" t="s">
        <v>171</v>
      </c>
      <c r="E1305" s="234" t="s">
        <v>1944</v>
      </c>
      <c r="F1305" s="235" t="s">
        <v>1945</v>
      </c>
      <c r="G1305" s="236" t="s">
        <v>188</v>
      </c>
      <c r="H1305" s="237">
        <v>128</v>
      </c>
      <c r="I1305" s="87"/>
      <c r="J1305" s="238">
        <f t="shared" ref="J1305:J1311" si="10">ROUND(I1305*H1305,2)</f>
        <v>0</v>
      </c>
      <c r="K1305" s="235" t="s">
        <v>175</v>
      </c>
      <c r="L1305" s="146"/>
      <c r="M1305" s="239" t="s">
        <v>5</v>
      </c>
      <c r="N1305" s="240" t="s">
        <v>42</v>
      </c>
      <c r="O1305" s="147"/>
      <c r="P1305" s="241">
        <f t="shared" ref="P1305:P1311" si="11">O1305*H1305</f>
        <v>0</v>
      </c>
      <c r="Q1305" s="241">
        <v>0</v>
      </c>
      <c r="R1305" s="241">
        <f t="shared" ref="R1305:R1311" si="12">Q1305*H1305</f>
        <v>0</v>
      </c>
      <c r="S1305" s="241">
        <v>0</v>
      </c>
      <c r="T1305" s="242">
        <f t="shared" ref="T1305:T1311" si="13">S1305*H1305</f>
        <v>0</v>
      </c>
      <c r="AR1305" s="133" t="s">
        <v>266</v>
      </c>
      <c r="AT1305" s="133" t="s">
        <v>171</v>
      </c>
      <c r="AU1305" s="133" t="s">
        <v>81</v>
      </c>
      <c r="AY1305" s="133" t="s">
        <v>169</v>
      </c>
      <c r="BE1305" s="243">
        <f t="shared" ref="BE1305:BE1311" si="14">IF(N1305="základní",J1305,0)</f>
        <v>0</v>
      </c>
      <c r="BF1305" s="243">
        <f t="shared" ref="BF1305:BF1311" si="15">IF(N1305="snížená",J1305,0)</f>
        <v>0</v>
      </c>
      <c r="BG1305" s="243">
        <f t="shared" ref="BG1305:BG1311" si="16">IF(N1305="zákl. přenesená",J1305,0)</f>
        <v>0</v>
      </c>
      <c r="BH1305" s="243">
        <f t="shared" ref="BH1305:BH1311" si="17">IF(N1305="sníž. přenesená",J1305,0)</f>
        <v>0</v>
      </c>
      <c r="BI1305" s="243">
        <f t="shared" ref="BI1305:BI1311" si="18">IF(N1305="nulová",J1305,0)</f>
        <v>0</v>
      </c>
      <c r="BJ1305" s="133" t="s">
        <v>79</v>
      </c>
      <c r="BK1305" s="243">
        <f t="shared" ref="BK1305:BK1311" si="19">ROUND(I1305*H1305,2)</f>
        <v>0</v>
      </c>
      <c r="BL1305" s="133" t="s">
        <v>266</v>
      </c>
      <c r="BM1305" s="133" t="s">
        <v>1946</v>
      </c>
    </row>
    <row r="1306" spans="2:65" s="145" customFormat="1" ht="25.5" customHeight="1">
      <c r="B1306" s="146"/>
      <c r="C1306" s="233" t="s">
        <v>1947</v>
      </c>
      <c r="D1306" s="233" t="s">
        <v>171</v>
      </c>
      <c r="E1306" s="234" t="s">
        <v>1948</v>
      </c>
      <c r="F1306" s="235" t="s">
        <v>1949</v>
      </c>
      <c r="G1306" s="236" t="s">
        <v>199</v>
      </c>
      <c r="H1306" s="237">
        <v>111</v>
      </c>
      <c r="I1306" s="87"/>
      <c r="J1306" s="238">
        <f t="shared" si="10"/>
        <v>0</v>
      </c>
      <c r="K1306" s="235" t="s">
        <v>175</v>
      </c>
      <c r="L1306" s="146"/>
      <c r="M1306" s="239" t="s">
        <v>5</v>
      </c>
      <c r="N1306" s="240" t="s">
        <v>42</v>
      </c>
      <c r="O1306" s="147"/>
      <c r="P1306" s="241">
        <f t="shared" si="11"/>
        <v>0</v>
      </c>
      <c r="Q1306" s="241">
        <v>2.5999999999999998E-4</v>
      </c>
      <c r="R1306" s="241">
        <f t="shared" si="12"/>
        <v>2.8859999999999997E-2</v>
      </c>
      <c r="S1306" s="241">
        <v>0</v>
      </c>
      <c r="T1306" s="242">
        <f t="shared" si="13"/>
        <v>0</v>
      </c>
      <c r="AR1306" s="133" t="s">
        <v>266</v>
      </c>
      <c r="AT1306" s="133" t="s">
        <v>171</v>
      </c>
      <c r="AU1306" s="133" t="s">
        <v>81</v>
      </c>
      <c r="AY1306" s="133" t="s">
        <v>169</v>
      </c>
      <c r="BE1306" s="243">
        <f t="shared" si="14"/>
        <v>0</v>
      </c>
      <c r="BF1306" s="243">
        <f t="shared" si="15"/>
        <v>0</v>
      </c>
      <c r="BG1306" s="243">
        <f t="shared" si="16"/>
        <v>0</v>
      </c>
      <c r="BH1306" s="243">
        <f t="shared" si="17"/>
        <v>0</v>
      </c>
      <c r="BI1306" s="243">
        <f t="shared" si="18"/>
        <v>0</v>
      </c>
      <c r="BJ1306" s="133" t="s">
        <v>79</v>
      </c>
      <c r="BK1306" s="243">
        <f t="shared" si="19"/>
        <v>0</v>
      </c>
      <c r="BL1306" s="133" t="s">
        <v>266</v>
      </c>
      <c r="BM1306" s="133" t="s">
        <v>1950</v>
      </c>
    </row>
    <row r="1307" spans="2:65" s="145" customFormat="1" ht="16.5" customHeight="1">
      <c r="B1307" s="146"/>
      <c r="C1307" s="233" t="s">
        <v>1951</v>
      </c>
      <c r="D1307" s="233" t="s">
        <v>171</v>
      </c>
      <c r="E1307" s="234" t="s">
        <v>1952</v>
      </c>
      <c r="F1307" s="235" t="s">
        <v>1953</v>
      </c>
      <c r="G1307" s="236" t="s">
        <v>188</v>
      </c>
      <c r="H1307" s="237">
        <v>128</v>
      </c>
      <c r="I1307" s="87"/>
      <c r="J1307" s="238">
        <f t="shared" si="10"/>
        <v>0</v>
      </c>
      <c r="K1307" s="235" t="s">
        <v>175</v>
      </c>
      <c r="L1307" s="146"/>
      <c r="M1307" s="239" t="s">
        <v>5</v>
      </c>
      <c r="N1307" s="240" t="s">
        <v>42</v>
      </c>
      <c r="O1307" s="147"/>
      <c r="P1307" s="241">
        <f t="shared" si="11"/>
        <v>0</v>
      </c>
      <c r="Q1307" s="241">
        <v>2.9999999999999997E-4</v>
      </c>
      <c r="R1307" s="241">
        <f t="shared" si="12"/>
        <v>3.8399999999999997E-2</v>
      </c>
      <c r="S1307" s="241">
        <v>0</v>
      </c>
      <c r="T1307" s="242">
        <f t="shared" si="13"/>
        <v>0</v>
      </c>
      <c r="AR1307" s="133" t="s">
        <v>266</v>
      </c>
      <c r="AT1307" s="133" t="s">
        <v>171</v>
      </c>
      <c r="AU1307" s="133" t="s">
        <v>81</v>
      </c>
      <c r="AY1307" s="133" t="s">
        <v>169</v>
      </c>
      <c r="BE1307" s="243">
        <f t="shared" si="14"/>
        <v>0</v>
      </c>
      <c r="BF1307" s="243">
        <f t="shared" si="15"/>
        <v>0</v>
      </c>
      <c r="BG1307" s="243">
        <f t="shared" si="16"/>
        <v>0</v>
      </c>
      <c r="BH1307" s="243">
        <f t="shared" si="17"/>
        <v>0</v>
      </c>
      <c r="BI1307" s="243">
        <f t="shared" si="18"/>
        <v>0</v>
      </c>
      <c r="BJ1307" s="133" t="s">
        <v>79</v>
      </c>
      <c r="BK1307" s="243">
        <f t="shared" si="19"/>
        <v>0</v>
      </c>
      <c r="BL1307" s="133" t="s">
        <v>266</v>
      </c>
      <c r="BM1307" s="133" t="s">
        <v>1954</v>
      </c>
    </row>
    <row r="1308" spans="2:65" s="145" customFormat="1" ht="16.5" customHeight="1">
      <c r="B1308" s="146"/>
      <c r="C1308" s="233" t="s">
        <v>1955</v>
      </c>
      <c r="D1308" s="233" t="s">
        <v>171</v>
      </c>
      <c r="E1308" s="234" t="s">
        <v>1956</v>
      </c>
      <c r="F1308" s="235" t="s">
        <v>1957</v>
      </c>
      <c r="G1308" s="236" t="s">
        <v>174</v>
      </c>
      <c r="H1308" s="237">
        <v>44</v>
      </c>
      <c r="I1308" s="87"/>
      <c r="J1308" s="238">
        <f t="shared" si="10"/>
        <v>0</v>
      </c>
      <c r="K1308" s="235" t="s">
        <v>175</v>
      </c>
      <c r="L1308" s="146"/>
      <c r="M1308" s="239" t="s">
        <v>5</v>
      </c>
      <c r="N1308" s="240" t="s">
        <v>42</v>
      </c>
      <c r="O1308" s="147"/>
      <c r="P1308" s="241">
        <f t="shared" si="11"/>
        <v>0</v>
      </c>
      <c r="Q1308" s="241">
        <v>0</v>
      </c>
      <c r="R1308" s="241">
        <f t="shared" si="12"/>
        <v>0</v>
      </c>
      <c r="S1308" s="241">
        <v>0</v>
      </c>
      <c r="T1308" s="242">
        <f t="shared" si="13"/>
        <v>0</v>
      </c>
      <c r="AR1308" s="133" t="s">
        <v>266</v>
      </c>
      <c r="AT1308" s="133" t="s">
        <v>171</v>
      </c>
      <c r="AU1308" s="133" t="s">
        <v>81</v>
      </c>
      <c r="AY1308" s="133" t="s">
        <v>169</v>
      </c>
      <c r="BE1308" s="243">
        <f t="shared" si="14"/>
        <v>0</v>
      </c>
      <c r="BF1308" s="243">
        <f t="shared" si="15"/>
        <v>0</v>
      </c>
      <c r="BG1308" s="243">
        <f t="shared" si="16"/>
        <v>0</v>
      </c>
      <c r="BH1308" s="243">
        <f t="shared" si="17"/>
        <v>0</v>
      </c>
      <c r="BI1308" s="243">
        <f t="shared" si="18"/>
        <v>0</v>
      </c>
      <c r="BJ1308" s="133" t="s">
        <v>79</v>
      </c>
      <c r="BK1308" s="243">
        <f t="shared" si="19"/>
        <v>0</v>
      </c>
      <c r="BL1308" s="133" t="s">
        <v>266</v>
      </c>
      <c r="BM1308" s="133" t="s">
        <v>1958</v>
      </c>
    </row>
    <row r="1309" spans="2:65" s="145" customFormat="1" ht="16.5" customHeight="1">
      <c r="B1309" s="146"/>
      <c r="C1309" s="233" t="s">
        <v>1959</v>
      </c>
      <c r="D1309" s="233" t="s">
        <v>171</v>
      </c>
      <c r="E1309" s="234" t="s">
        <v>1960</v>
      </c>
      <c r="F1309" s="235" t="s">
        <v>1961</v>
      </c>
      <c r="G1309" s="236" t="s">
        <v>174</v>
      </c>
      <c r="H1309" s="237">
        <v>22</v>
      </c>
      <c r="I1309" s="87"/>
      <c r="J1309" s="238">
        <f t="shared" si="10"/>
        <v>0</v>
      </c>
      <c r="K1309" s="235" t="s">
        <v>175</v>
      </c>
      <c r="L1309" s="146"/>
      <c r="M1309" s="239" t="s">
        <v>5</v>
      </c>
      <c r="N1309" s="240" t="s">
        <v>42</v>
      </c>
      <c r="O1309" s="147"/>
      <c r="P1309" s="241">
        <f t="shared" si="11"/>
        <v>0</v>
      </c>
      <c r="Q1309" s="241">
        <v>0</v>
      </c>
      <c r="R1309" s="241">
        <f t="shared" si="12"/>
        <v>0</v>
      </c>
      <c r="S1309" s="241">
        <v>0</v>
      </c>
      <c r="T1309" s="242">
        <f t="shared" si="13"/>
        <v>0</v>
      </c>
      <c r="AR1309" s="133" t="s">
        <v>266</v>
      </c>
      <c r="AT1309" s="133" t="s">
        <v>171</v>
      </c>
      <c r="AU1309" s="133" t="s">
        <v>81</v>
      </c>
      <c r="AY1309" s="133" t="s">
        <v>169</v>
      </c>
      <c r="BE1309" s="243">
        <f t="shared" si="14"/>
        <v>0</v>
      </c>
      <c r="BF1309" s="243">
        <f t="shared" si="15"/>
        <v>0</v>
      </c>
      <c r="BG1309" s="243">
        <f t="shared" si="16"/>
        <v>0</v>
      </c>
      <c r="BH1309" s="243">
        <f t="shared" si="17"/>
        <v>0</v>
      </c>
      <c r="BI1309" s="243">
        <f t="shared" si="18"/>
        <v>0</v>
      </c>
      <c r="BJ1309" s="133" t="s">
        <v>79</v>
      </c>
      <c r="BK1309" s="243">
        <f t="shared" si="19"/>
        <v>0</v>
      </c>
      <c r="BL1309" s="133" t="s">
        <v>266</v>
      </c>
      <c r="BM1309" s="133" t="s">
        <v>1962</v>
      </c>
    </row>
    <row r="1310" spans="2:65" s="145" customFormat="1" ht="16.5" customHeight="1">
      <c r="B1310" s="146"/>
      <c r="C1310" s="233" t="s">
        <v>1963</v>
      </c>
      <c r="D1310" s="233" t="s">
        <v>171</v>
      </c>
      <c r="E1310" s="234" t="s">
        <v>1964</v>
      </c>
      <c r="F1310" s="235" t="s">
        <v>1965</v>
      </c>
      <c r="G1310" s="236" t="s">
        <v>174</v>
      </c>
      <c r="H1310" s="237">
        <v>4</v>
      </c>
      <c r="I1310" s="87"/>
      <c r="J1310" s="238">
        <f t="shared" si="10"/>
        <v>0</v>
      </c>
      <c r="K1310" s="235" t="s">
        <v>175</v>
      </c>
      <c r="L1310" s="146"/>
      <c r="M1310" s="239" t="s">
        <v>5</v>
      </c>
      <c r="N1310" s="240" t="s">
        <v>42</v>
      </c>
      <c r="O1310" s="147"/>
      <c r="P1310" s="241">
        <f t="shared" si="11"/>
        <v>0</v>
      </c>
      <c r="Q1310" s="241">
        <v>0</v>
      </c>
      <c r="R1310" s="241">
        <f t="shared" si="12"/>
        <v>0</v>
      </c>
      <c r="S1310" s="241">
        <v>0</v>
      </c>
      <c r="T1310" s="242">
        <f t="shared" si="13"/>
        <v>0</v>
      </c>
      <c r="AR1310" s="133" t="s">
        <v>266</v>
      </c>
      <c r="AT1310" s="133" t="s">
        <v>171</v>
      </c>
      <c r="AU1310" s="133" t="s">
        <v>81</v>
      </c>
      <c r="AY1310" s="133" t="s">
        <v>169</v>
      </c>
      <c r="BE1310" s="243">
        <f t="shared" si="14"/>
        <v>0</v>
      </c>
      <c r="BF1310" s="243">
        <f t="shared" si="15"/>
        <v>0</v>
      </c>
      <c r="BG1310" s="243">
        <f t="shared" si="16"/>
        <v>0</v>
      </c>
      <c r="BH1310" s="243">
        <f t="shared" si="17"/>
        <v>0</v>
      </c>
      <c r="BI1310" s="243">
        <f t="shared" si="18"/>
        <v>0</v>
      </c>
      <c r="BJ1310" s="133" t="s">
        <v>79</v>
      </c>
      <c r="BK1310" s="243">
        <f t="shared" si="19"/>
        <v>0</v>
      </c>
      <c r="BL1310" s="133" t="s">
        <v>266</v>
      </c>
      <c r="BM1310" s="133" t="s">
        <v>1966</v>
      </c>
    </row>
    <row r="1311" spans="2:65" s="145" customFormat="1" ht="38.25" customHeight="1">
      <c r="B1311" s="146"/>
      <c r="C1311" s="233" t="s">
        <v>1967</v>
      </c>
      <c r="D1311" s="233" t="s">
        <v>171</v>
      </c>
      <c r="E1311" s="234" t="s">
        <v>1968</v>
      </c>
      <c r="F1311" s="235" t="s">
        <v>1969</v>
      </c>
      <c r="G1311" s="236" t="s">
        <v>316</v>
      </c>
      <c r="H1311" s="237">
        <v>2.2250000000000001</v>
      </c>
      <c r="I1311" s="87"/>
      <c r="J1311" s="238">
        <f t="shared" si="10"/>
        <v>0</v>
      </c>
      <c r="K1311" s="235" t="s">
        <v>175</v>
      </c>
      <c r="L1311" s="146"/>
      <c r="M1311" s="239" t="s">
        <v>5</v>
      </c>
      <c r="N1311" s="240" t="s">
        <v>42</v>
      </c>
      <c r="O1311" s="147"/>
      <c r="P1311" s="241">
        <f t="shared" si="11"/>
        <v>0</v>
      </c>
      <c r="Q1311" s="241">
        <v>0</v>
      </c>
      <c r="R1311" s="241">
        <f t="shared" si="12"/>
        <v>0</v>
      </c>
      <c r="S1311" s="241">
        <v>0</v>
      </c>
      <c r="T1311" s="242">
        <f t="shared" si="13"/>
        <v>0</v>
      </c>
      <c r="AR1311" s="133" t="s">
        <v>266</v>
      </c>
      <c r="AT1311" s="133" t="s">
        <v>171</v>
      </c>
      <c r="AU1311" s="133" t="s">
        <v>81</v>
      </c>
      <c r="AY1311" s="133" t="s">
        <v>169</v>
      </c>
      <c r="BE1311" s="243">
        <f t="shared" si="14"/>
        <v>0</v>
      </c>
      <c r="BF1311" s="243">
        <f t="shared" si="15"/>
        <v>0</v>
      </c>
      <c r="BG1311" s="243">
        <f t="shared" si="16"/>
        <v>0</v>
      </c>
      <c r="BH1311" s="243">
        <f t="shared" si="17"/>
        <v>0</v>
      </c>
      <c r="BI1311" s="243">
        <f t="shared" si="18"/>
        <v>0</v>
      </c>
      <c r="BJ1311" s="133" t="s">
        <v>79</v>
      </c>
      <c r="BK1311" s="243">
        <f t="shared" si="19"/>
        <v>0</v>
      </c>
      <c r="BL1311" s="133" t="s">
        <v>266</v>
      </c>
      <c r="BM1311" s="133" t="s">
        <v>1970</v>
      </c>
    </row>
    <row r="1312" spans="2:65" s="221" customFormat="1" ht="29.85" customHeight="1">
      <c r="B1312" s="220"/>
      <c r="D1312" s="222" t="s">
        <v>70</v>
      </c>
      <c r="E1312" s="231" t="s">
        <v>1971</v>
      </c>
      <c r="F1312" s="231" t="s">
        <v>1972</v>
      </c>
      <c r="J1312" s="232">
        <f>BK1312</f>
        <v>0</v>
      </c>
      <c r="L1312" s="220"/>
      <c r="M1312" s="225"/>
      <c r="N1312" s="226"/>
      <c r="O1312" s="226"/>
      <c r="P1312" s="227">
        <f>SUM(P1313:P1316)</f>
        <v>0</v>
      </c>
      <c r="Q1312" s="226"/>
      <c r="R1312" s="227">
        <f>SUM(R1313:R1316)</f>
        <v>0.73991919999999989</v>
      </c>
      <c r="S1312" s="226"/>
      <c r="T1312" s="228">
        <f>SUM(T1313:T1316)</f>
        <v>0</v>
      </c>
      <c r="AR1312" s="222" t="s">
        <v>81</v>
      </c>
      <c r="AT1312" s="229" t="s">
        <v>70</v>
      </c>
      <c r="AU1312" s="229" t="s">
        <v>79</v>
      </c>
      <c r="AY1312" s="222" t="s">
        <v>169</v>
      </c>
      <c r="BK1312" s="230">
        <f>SUM(BK1313:BK1316)</f>
        <v>0</v>
      </c>
    </row>
    <row r="1313" spans="2:65" s="145" customFormat="1" ht="25.5" customHeight="1">
      <c r="B1313" s="146"/>
      <c r="C1313" s="233" t="s">
        <v>1973</v>
      </c>
      <c r="D1313" s="233" t="s">
        <v>171</v>
      </c>
      <c r="E1313" s="234" t="s">
        <v>1974</v>
      </c>
      <c r="F1313" s="235" t="s">
        <v>1975</v>
      </c>
      <c r="G1313" s="236" t="s">
        <v>188</v>
      </c>
      <c r="H1313" s="237">
        <v>1608.52</v>
      </c>
      <c r="I1313" s="87"/>
      <c r="J1313" s="238">
        <f>ROUND(I1313*H1313,2)</f>
        <v>0</v>
      </c>
      <c r="K1313" s="235" t="s">
        <v>175</v>
      </c>
      <c r="L1313" s="146"/>
      <c r="M1313" s="239" t="s">
        <v>5</v>
      </c>
      <c r="N1313" s="240" t="s">
        <v>42</v>
      </c>
      <c r="O1313" s="147"/>
      <c r="P1313" s="241">
        <f>O1313*H1313</f>
        <v>0</v>
      </c>
      <c r="Q1313" s="241">
        <v>2.0000000000000001E-4</v>
      </c>
      <c r="R1313" s="241">
        <f>Q1313*H1313</f>
        <v>0.32170399999999999</v>
      </c>
      <c r="S1313" s="241">
        <v>0</v>
      </c>
      <c r="T1313" s="242">
        <f>S1313*H1313</f>
        <v>0</v>
      </c>
      <c r="AR1313" s="133" t="s">
        <v>266</v>
      </c>
      <c r="AT1313" s="133" t="s">
        <v>171</v>
      </c>
      <c r="AU1313" s="133" t="s">
        <v>81</v>
      </c>
      <c r="AY1313" s="133" t="s">
        <v>169</v>
      </c>
      <c r="BE1313" s="243">
        <f>IF(N1313="základní",J1313,0)</f>
        <v>0</v>
      </c>
      <c r="BF1313" s="243">
        <f>IF(N1313="snížená",J1313,0)</f>
        <v>0</v>
      </c>
      <c r="BG1313" s="243">
        <f>IF(N1313="zákl. přenesená",J1313,0)</f>
        <v>0</v>
      </c>
      <c r="BH1313" s="243">
        <f>IF(N1313="sníž. přenesená",J1313,0)</f>
        <v>0</v>
      </c>
      <c r="BI1313" s="243">
        <f>IF(N1313="nulová",J1313,0)</f>
        <v>0</v>
      </c>
      <c r="BJ1313" s="133" t="s">
        <v>79</v>
      </c>
      <c r="BK1313" s="243">
        <f>ROUND(I1313*H1313,2)</f>
        <v>0</v>
      </c>
      <c r="BL1313" s="133" t="s">
        <v>266</v>
      </c>
      <c r="BM1313" s="133" t="s">
        <v>1976</v>
      </c>
    </row>
    <row r="1314" spans="2:65" s="253" customFormat="1">
      <c r="B1314" s="252"/>
      <c r="D1314" s="246" t="s">
        <v>178</v>
      </c>
      <c r="E1314" s="254" t="s">
        <v>5</v>
      </c>
      <c r="F1314" s="255" t="s">
        <v>1977</v>
      </c>
      <c r="H1314" s="256">
        <v>1608.52</v>
      </c>
      <c r="L1314" s="252"/>
      <c r="M1314" s="257"/>
      <c r="N1314" s="258"/>
      <c r="O1314" s="258"/>
      <c r="P1314" s="258"/>
      <c r="Q1314" s="258"/>
      <c r="R1314" s="258"/>
      <c r="S1314" s="258"/>
      <c r="T1314" s="259"/>
      <c r="AT1314" s="254" t="s">
        <v>178</v>
      </c>
      <c r="AU1314" s="254" t="s">
        <v>81</v>
      </c>
      <c r="AV1314" s="253" t="s">
        <v>81</v>
      </c>
      <c r="AW1314" s="253" t="s">
        <v>35</v>
      </c>
      <c r="AX1314" s="253" t="s">
        <v>71</v>
      </c>
      <c r="AY1314" s="254" t="s">
        <v>169</v>
      </c>
    </row>
    <row r="1315" spans="2:65" s="261" customFormat="1">
      <c r="B1315" s="260"/>
      <c r="D1315" s="246" t="s">
        <v>178</v>
      </c>
      <c r="E1315" s="262" t="s">
        <v>5</v>
      </c>
      <c r="F1315" s="263" t="s">
        <v>181</v>
      </c>
      <c r="H1315" s="264">
        <v>1608.52</v>
      </c>
      <c r="L1315" s="260"/>
      <c r="M1315" s="265"/>
      <c r="N1315" s="266"/>
      <c r="O1315" s="266"/>
      <c r="P1315" s="266"/>
      <c r="Q1315" s="266"/>
      <c r="R1315" s="266"/>
      <c r="S1315" s="266"/>
      <c r="T1315" s="267"/>
      <c r="AT1315" s="262" t="s">
        <v>178</v>
      </c>
      <c r="AU1315" s="262" t="s">
        <v>81</v>
      </c>
      <c r="AV1315" s="261" t="s">
        <v>176</v>
      </c>
      <c r="AW1315" s="261" t="s">
        <v>35</v>
      </c>
      <c r="AX1315" s="261" t="s">
        <v>79</v>
      </c>
      <c r="AY1315" s="262" t="s">
        <v>169</v>
      </c>
    </row>
    <row r="1316" spans="2:65" s="145" customFormat="1" ht="25.5" customHeight="1">
      <c r="B1316" s="146"/>
      <c r="C1316" s="233" t="s">
        <v>1978</v>
      </c>
      <c r="D1316" s="233" t="s">
        <v>171</v>
      </c>
      <c r="E1316" s="234" t="s">
        <v>1979</v>
      </c>
      <c r="F1316" s="235" t="s">
        <v>1980</v>
      </c>
      <c r="G1316" s="236" t="s">
        <v>188</v>
      </c>
      <c r="H1316" s="237">
        <v>1608.52</v>
      </c>
      <c r="I1316" s="87"/>
      <c r="J1316" s="238">
        <f>ROUND(I1316*H1316,2)</f>
        <v>0</v>
      </c>
      <c r="K1316" s="235" t="s">
        <v>175</v>
      </c>
      <c r="L1316" s="146"/>
      <c r="M1316" s="239" t="s">
        <v>5</v>
      </c>
      <c r="N1316" s="240" t="s">
        <v>42</v>
      </c>
      <c r="O1316" s="147"/>
      <c r="P1316" s="241">
        <f>O1316*H1316</f>
        <v>0</v>
      </c>
      <c r="Q1316" s="241">
        <v>2.5999999999999998E-4</v>
      </c>
      <c r="R1316" s="241">
        <f>Q1316*H1316</f>
        <v>0.41821519999999995</v>
      </c>
      <c r="S1316" s="241">
        <v>0</v>
      </c>
      <c r="T1316" s="242">
        <f>S1316*H1316</f>
        <v>0</v>
      </c>
      <c r="AR1316" s="133" t="s">
        <v>266</v>
      </c>
      <c r="AT1316" s="133" t="s">
        <v>171</v>
      </c>
      <c r="AU1316" s="133" t="s">
        <v>81</v>
      </c>
      <c r="AY1316" s="133" t="s">
        <v>169</v>
      </c>
      <c r="BE1316" s="243">
        <f>IF(N1316="základní",J1316,0)</f>
        <v>0</v>
      </c>
      <c r="BF1316" s="243">
        <f>IF(N1316="snížená",J1316,0)</f>
        <v>0</v>
      </c>
      <c r="BG1316" s="243">
        <f>IF(N1316="zákl. přenesená",J1316,0)</f>
        <v>0</v>
      </c>
      <c r="BH1316" s="243">
        <f>IF(N1316="sníž. přenesená",J1316,0)</f>
        <v>0</v>
      </c>
      <c r="BI1316" s="243">
        <f>IF(N1316="nulová",J1316,0)</f>
        <v>0</v>
      </c>
      <c r="BJ1316" s="133" t="s">
        <v>79</v>
      </c>
      <c r="BK1316" s="243">
        <f>ROUND(I1316*H1316,2)</f>
        <v>0</v>
      </c>
      <c r="BL1316" s="133" t="s">
        <v>266</v>
      </c>
      <c r="BM1316" s="133" t="s">
        <v>1981</v>
      </c>
    </row>
    <row r="1317" spans="2:65" s="221" customFormat="1" ht="37.35" customHeight="1">
      <c r="B1317" s="220"/>
      <c r="D1317" s="222" t="s">
        <v>70</v>
      </c>
      <c r="E1317" s="223" t="s">
        <v>404</v>
      </c>
      <c r="F1317" s="223" t="s">
        <v>1982</v>
      </c>
      <c r="J1317" s="224">
        <f>BK1317</f>
        <v>0</v>
      </c>
      <c r="L1317" s="220"/>
      <c r="M1317" s="225"/>
      <c r="N1317" s="226"/>
      <c r="O1317" s="226"/>
      <c r="P1317" s="227">
        <f>P1318</f>
        <v>0</v>
      </c>
      <c r="Q1317" s="226"/>
      <c r="R1317" s="227">
        <f>R1318</f>
        <v>0</v>
      </c>
      <c r="S1317" s="226"/>
      <c r="T1317" s="228">
        <f>T1318</f>
        <v>0</v>
      </c>
      <c r="AR1317" s="222" t="s">
        <v>185</v>
      </c>
      <c r="AT1317" s="229" t="s">
        <v>70</v>
      </c>
      <c r="AU1317" s="229" t="s">
        <v>71</v>
      </c>
      <c r="AY1317" s="222" t="s">
        <v>169</v>
      </c>
      <c r="BK1317" s="230">
        <f>BK1318</f>
        <v>0</v>
      </c>
    </row>
    <row r="1318" spans="2:65" s="221" customFormat="1" ht="19.899999999999999" customHeight="1">
      <c r="B1318" s="220"/>
      <c r="D1318" s="222" t="s">
        <v>70</v>
      </c>
      <c r="E1318" s="231" t="s">
        <v>1983</v>
      </c>
      <c r="F1318" s="231" t="s">
        <v>1984</v>
      </c>
      <c r="J1318" s="232">
        <f>BK1318</f>
        <v>0</v>
      </c>
      <c r="L1318" s="220"/>
      <c r="M1318" s="225"/>
      <c r="N1318" s="226"/>
      <c r="O1318" s="226"/>
      <c r="P1318" s="227">
        <f>P1319</f>
        <v>0</v>
      </c>
      <c r="Q1318" s="226"/>
      <c r="R1318" s="227">
        <f>R1319</f>
        <v>0</v>
      </c>
      <c r="S1318" s="226"/>
      <c r="T1318" s="228">
        <f>T1319</f>
        <v>0</v>
      </c>
      <c r="AR1318" s="222" t="s">
        <v>185</v>
      </c>
      <c r="AT1318" s="229" t="s">
        <v>70</v>
      </c>
      <c r="AU1318" s="229" t="s">
        <v>79</v>
      </c>
      <c r="AY1318" s="222" t="s">
        <v>169</v>
      </c>
      <c r="BK1318" s="230">
        <f>BK1319</f>
        <v>0</v>
      </c>
    </row>
    <row r="1319" spans="2:65" s="145" customFormat="1" ht="16.5" customHeight="1">
      <c r="B1319" s="146"/>
      <c r="C1319" s="233" t="s">
        <v>1985</v>
      </c>
      <c r="D1319" s="233" t="s">
        <v>171</v>
      </c>
      <c r="E1319" s="234" t="s">
        <v>1986</v>
      </c>
      <c r="F1319" s="235" t="s">
        <v>1987</v>
      </c>
      <c r="G1319" s="236" t="s">
        <v>174</v>
      </c>
      <c r="H1319" s="237">
        <v>1</v>
      </c>
      <c r="I1319" s="87"/>
      <c r="J1319" s="238">
        <f>ROUND(I1319*H1319,2)</f>
        <v>0</v>
      </c>
      <c r="K1319" s="235" t="s">
        <v>5</v>
      </c>
      <c r="L1319" s="146"/>
      <c r="M1319" s="239" t="s">
        <v>5</v>
      </c>
      <c r="N1319" s="240" t="s">
        <v>42</v>
      </c>
      <c r="O1319" s="147"/>
      <c r="P1319" s="241">
        <f>O1319*H1319</f>
        <v>0</v>
      </c>
      <c r="Q1319" s="241">
        <v>0</v>
      </c>
      <c r="R1319" s="241">
        <f>Q1319*H1319</f>
        <v>0</v>
      </c>
      <c r="S1319" s="241">
        <v>0</v>
      </c>
      <c r="T1319" s="242">
        <f>S1319*H1319</f>
        <v>0</v>
      </c>
      <c r="AR1319" s="133" t="s">
        <v>269</v>
      </c>
      <c r="AT1319" s="133" t="s">
        <v>171</v>
      </c>
      <c r="AU1319" s="133" t="s">
        <v>81</v>
      </c>
      <c r="AY1319" s="133" t="s">
        <v>169</v>
      </c>
      <c r="BE1319" s="243">
        <f>IF(N1319="základní",J1319,0)</f>
        <v>0</v>
      </c>
      <c r="BF1319" s="243">
        <f>IF(N1319="snížená",J1319,0)</f>
        <v>0</v>
      </c>
      <c r="BG1319" s="243">
        <f>IF(N1319="zákl. přenesená",J1319,0)</f>
        <v>0</v>
      </c>
      <c r="BH1319" s="243">
        <f>IF(N1319="sníž. přenesená",J1319,0)</f>
        <v>0</v>
      </c>
      <c r="BI1319" s="243">
        <f>IF(N1319="nulová",J1319,0)</f>
        <v>0</v>
      </c>
      <c r="BJ1319" s="133" t="s">
        <v>79</v>
      </c>
      <c r="BK1319" s="243">
        <f>ROUND(I1319*H1319,2)</f>
        <v>0</v>
      </c>
      <c r="BL1319" s="133" t="s">
        <v>269</v>
      </c>
      <c r="BM1319" s="133" t="s">
        <v>1988</v>
      </c>
    </row>
    <row r="1320" spans="2:65" s="221" customFormat="1" ht="37.35" customHeight="1">
      <c r="B1320" s="220"/>
      <c r="D1320" s="222" t="s">
        <v>70</v>
      </c>
      <c r="E1320" s="223" t="s">
        <v>1989</v>
      </c>
      <c r="F1320" s="223" t="s">
        <v>1990</v>
      </c>
      <c r="J1320" s="224">
        <f>BK1320</f>
        <v>0</v>
      </c>
      <c r="L1320" s="220"/>
      <c r="M1320" s="225"/>
      <c r="N1320" s="226"/>
      <c r="O1320" s="226"/>
      <c r="P1320" s="227">
        <f>SUM(P1321:P1325)</f>
        <v>0</v>
      </c>
      <c r="Q1320" s="226"/>
      <c r="R1320" s="227">
        <f>SUM(R1321:R1325)</f>
        <v>0</v>
      </c>
      <c r="S1320" s="226"/>
      <c r="T1320" s="228">
        <f>SUM(T1321:T1325)</f>
        <v>0</v>
      </c>
      <c r="AR1320" s="222" t="s">
        <v>176</v>
      </c>
      <c r="AT1320" s="229" t="s">
        <v>70</v>
      </c>
      <c r="AU1320" s="229" t="s">
        <v>71</v>
      </c>
      <c r="AY1320" s="222" t="s">
        <v>169</v>
      </c>
      <c r="BK1320" s="230">
        <f>SUM(BK1321:BK1325)</f>
        <v>0</v>
      </c>
    </row>
    <row r="1321" spans="2:65" s="145" customFormat="1" ht="25.5" customHeight="1">
      <c r="B1321" s="146"/>
      <c r="C1321" s="233" t="s">
        <v>1991</v>
      </c>
      <c r="D1321" s="233" t="s">
        <v>171</v>
      </c>
      <c r="E1321" s="234" t="s">
        <v>1992</v>
      </c>
      <c r="F1321" s="235" t="s">
        <v>1993</v>
      </c>
      <c r="G1321" s="236" t="s">
        <v>1994</v>
      </c>
      <c r="H1321" s="237">
        <v>20</v>
      </c>
      <c r="I1321" s="87"/>
      <c r="J1321" s="238">
        <f>ROUND(I1321*H1321,2)</f>
        <v>0</v>
      </c>
      <c r="K1321" s="235" t="s">
        <v>175</v>
      </c>
      <c r="L1321" s="146"/>
      <c r="M1321" s="239" t="s">
        <v>5</v>
      </c>
      <c r="N1321" s="240" t="s">
        <v>42</v>
      </c>
      <c r="O1321" s="147"/>
      <c r="P1321" s="241">
        <f>O1321*H1321</f>
        <v>0</v>
      </c>
      <c r="Q1321" s="241">
        <v>0</v>
      </c>
      <c r="R1321" s="241">
        <f>Q1321*H1321</f>
        <v>0</v>
      </c>
      <c r="S1321" s="241">
        <v>0</v>
      </c>
      <c r="T1321" s="242">
        <f>S1321*H1321</f>
        <v>0</v>
      </c>
      <c r="AR1321" s="133" t="s">
        <v>1995</v>
      </c>
      <c r="AT1321" s="133" t="s">
        <v>171</v>
      </c>
      <c r="AU1321" s="133" t="s">
        <v>79</v>
      </c>
      <c r="AY1321" s="133" t="s">
        <v>169</v>
      </c>
      <c r="BE1321" s="243">
        <f>IF(N1321="základní",J1321,0)</f>
        <v>0</v>
      </c>
      <c r="BF1321" s="243">
        <f>IF(N1321="snížená",J1321,0)</f>
        <v>0</v>
      </c>
      <c r="BG1321" s="243">
        <f>IF(N1321="zákl. přenesená",J1321,0)</f>
        <v>0</v>
      </c>
      <c r="BH1321" s="243">
        <f>IF(N1321="sníž. přenesená",J1321,0)</f>
        <v>0</v>
      </c>
      <c r="BI1321" s="243">
        <f>IF(N1321="nulová",J1321,0)</f>
        <v>0</v>
      </c>
      <c r="BJ1321" s="133" t="s">
        <v>79</v>
      </c>
      <c r="BK1321" s="243">
        <f>ROUND(I1321*H1321,2)</f>
        <v>0</v>
      </c>
      <c r="BL1321" s="133" t="s">
        <v>1995</v>
      </c>
      <c r="BM1321" s="133" t="s">
        <v>1996</v>
      </c>
    </row>
    <row r="1322" spans="2:65" s="245" customFormat="1">
      <c r="B1322" s="244"/>
      <c r="D1322" s="246" t="s">
        <v>178</v>
      </c>
      <c r="E1322" s="247" t="s">
        <v>5</v>
      </c>
      <c r="F1322" s="248" t="s">
        <v>1997</v>
      </c>
      <c r="H1322" s="247" t="s">
        <v>5</v>
      </c>
      <c r="L1322" s="244"/>
      <c r="M1322" s="249"/>
      <c r="N1322" s="250"/>
      <c r="O1322" s="250"/>
      <c r="P1322" s="250"/>
      <c r="Q1322" s="250"/>
      <c r="R1322" s="250"/>
      <c r="S1322" s="250"/>
      <c r="T1322" s="251"/>
      <c r="AT1322" s="247" t="s">
        <v>178</v>
      </c>
      <c r="AU1322" s="247" t="s">
        <v>79</v>
      </c>
      <c r="AV1322" s="245" t="s">
        <v>79</v>
      </c>
      <c r="AW1322" s="245" t="s">
        <v>35</v>
      </c>
      <c r="AX1322" s="245" t="s">
        <v>71</v>
      </c>
      <c r="AY1322" s="247" t="s">
        <v>169</v>
      </c>
    </row>
    <row r="1323" spans="2:65" s="253" customFormat="1">
      <c r="B1323" s="252"/>
      <c r="D1323" s="246" t="s">
        <v>178</v>
      </c>
      <c r="E1323" s="254" t="s">
        <v>5</v>
      </c>
      <c r="F1323" s="255" t="s">
        <v>1998</v>
      </c>
      <c r="H1323" s="256">
        <v>20</v>
      </c>
      <c r="L1323" s="252"/>
      <c r="M1323" s="257"/>
      <c r="N1323" s="258"/>
      <c r="O1323" s="258"/>
      <c r="P1323" s="258"/>
      <c r="Q1323" s="258"/>
      <c r="R1323" s="258"/>
      <c r="S1323" s="258"/>
      <c r="T1323" s="259"/>
      <c r="AT1323" s="254" t="s">
        <v>178</v>
      </c>
      <c r="AU1323" s="254" t="s">
        <v>79</v>
      </c>
      <c r="AV1323" s="253" t="s">
        <v>81</v>
      </c>
      <c r="AW1323" s="253" t="s">
        <v>35</v>
      </c>
      <c r="AX1323" s="253" t="s">
        <v>71</v>
      </c>
      <c r="AY1323" s="254" t="s">
        <v>169</v>
      </c>
    </row>
    <row r="1324" spans="2:65" s="261" customFormat="1">
      <c r="B1324" s="260"/>
      <c r="D1324" s="246" t="s">
        <v>178</v>
      </c>
      <c r="E1324" s="262" t="s">
        <v>5</v>
      </c>
      <c r="F1324" s="263" t="s">
        <v>181</v>
      </c>
      <c r="H1324" s="264">
        <v>20</v>
      </c>
      <c r="L1324" s="260"/>
      <c r="M1324" s="265"/>
      <c r="N1324" s="266"/>
      <c r="O1324" s="266"/>
      <c r="P1324" s="266"/>
      <c r="Q1324" s="266"/>
      <c r="R1324" s="266"/>
      <c r="S1324" s="266"/>
      <c r="T1324" s="267"/>
      <c r="AT1324" s="262" t="s">
        <v>178</v>
      </c>
      <c r="AU1324" s="262" t="s">
        <v>79</v>
      </c>
      <c r="AV1324" s="261" t="s">
        <v>176</v>
      </c>
      <c r="AW1324" s="261" t="s">
        <v>35</v>
      </c>
      <c r="AX1324" s="261" t="s">
        <v>79</v>
      </c>
      <c r="AY1324" s="262" t="s">
        <v>169</v>
      </c>
    </row>
    <row r="1325" spans="2:65" s="145" customFormat="1" ht="25.5" customHeight="1">
      <c r="B1325" s="146"/>
      <c r="C1325" s="233" t="s">
        <v>1999</v>
      </c>
      <c r="D1325" s="233" t="s">
        <v>171</v>
      </c>
      <c r="E1325" s="234" t="s">
        <v>2000</v>
      </c>
      <c r="F1325" s="235" t="s">
        <v>2001</v>
      </c>
      <c r="G1325" s="236" t="s">
        <v>1994</v>
      </c>
      <c r="H1325" s="237">
        <v>1875</v>
      </c>
      <c r="I1325" s="87"/>
      <c r="J1325" s="238">
        <f>ROUND(I1325*H1325,2)</f>
        <v>0</v>
      </c>
      <c r="K1325" s="235" t="s">
        <v>175</v>
      </c>
      <c r="L1325" s="146"/>
      <c r="M1325" s="239" t="s">
        <v>5</v>
      </c>
      <c r="N1325" s="288" t="s">
        <v>42</v>
      </c>
      <c r="O1325" s="289"/>
      <c r="P1325" s="290">
        <f>O1325*H1325</f>
        <v>0</v>
      </c>
      <c r="Q1325" s="290">
        <v>0</v>
      </c>
      <c r="R1325" s="290">
        <f>Q1325*H1325</f>
        <v>0</v>
      </c>
      <c r="S1325" s="290">
        <v>0</v>
      </c>
      <c r="T1325" s="291">
        <f>S1325*H1325</f>
        <v>0</v>
      </c>
      <c r="AR1325" s="133" t="s">
        <v>1995</v>
      </c>
      <c r="AT1325" s="133" t="s">
        <v>171</v>
      </c>
      <c r="AU1325" s="133" t="s">
        <v>79</v>
      </c>
      <c r="AY1325" s="133" t="s">
        <v>169</v>
      </c>
      <c r="BE1325" s="243">
        <f>IF(N1325="základní",J1325,0)</f>
        <v>0</v>
      </c>
      <c r="BF1325" s="243">
        <f>IF(N1325="snížená",J1325,0)</f>
        <v>0</v>
      </c>
      <c r="BG1325" s="243">
        <f>IF(N1325="zákl. přenesená",J1325,0)</f>
        <v>0</v>
      </c>
      <c r="BH1325" s="243">
        <f>IF(N1325="sníž. přenesená",J1325,0)</f>
        <v>0</v>
      </c>
      <c r="BI1325" s="243">
        <f>IF(N1325="nulová",J1325,0)</f>
        <v>0</v>
      </c>
      <c r="BJ1325" s="133" t="s">
        <v>79</v>
      </c>
      <c r="BK1325" s="243">
        <f>ROUND(I1325*H1325,2)</f>
        <v>0</v>
      </c>
      <c r="BL1325" s="133" t="s">
        <v>1995</v>
      </c>
      <c r="BM1325" s="133" t="s">
        <v>2002</v>
      </c>
    </row>
    <row r="1326" spans="2:65" s="145" customFormat="1" ht="6.95" customHeight="1">
      <c r="B1326" s="173"/>
      <c r="C1326" s="174"/>
      <c r="D1326" s="174"/>
      <c r="E1326" s="174"/>
      <c r="F1326" s="174"/>
      <c r="G1326" s="174"/>
      <c r="H1326" s="174"/>
      <c r="I1326" s="174"/>
      <c r="J1326" s="174"/>
      <c r="K1326" s="174"/>
      <c r="L1326" s="146"/>
    </row>
  </sheetData>
  <sheetProtection algorithmName="SHA-512" hashValue="ycfBZbBmOHHqZWn4Oc55pncepK0HQp187CISmPLwn6FFKBNlAZgWLEQA6o/S4lKYvzT89xV99Ps7Wk9yfBDv/g==" saltValue="2ar98MmB4kW3r/n/5uPbNw==" spinCount="100000" sheet="1" objects="1" scenarios="1" selectLockedCells="1"/>
  <autoFilter ref="C102:K1325" xr:uid="{00000000-0009-0000-0000-000001000000}"/>
  <mergeCells count="10">
    <mergeCell ref="J51:J52"/>
    <mergeCell ref="E93:H93"/>
    <mergeCell ref="E95:H95"/>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102"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82"/>
  <sheetViews>
    <sheetView showGridLines="0" workbookViewId="0">
      <pane ySplit="1" topLeftCell="A56"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84</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2003</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02 - ÚT</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2005</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02 - ÚT</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83</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2007</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2008</v>
      </c>
    </row>
    <row r="82" spans="2:65" s="145" customFormat="1" ht="6.95" customHeight="1">
      <c r="B82" s="173"/>
      <c r="C82" s="174"/>
      <c r="D82" s="174"/>
      <c r="E82" s="174"/>
      <c r="F82" s="174"/>
      <c r="G82" s="174"/>
      <c r="H82" s="174"/>
      <c r="I82" s="174"/>
      <c r="J82" s="174"/>
      <c r="K82" s="174"/>
      <c r="L82" s="146"/>
    </row>
  </sheetData>
  <sheetProtection algorithmName="SHA-512" hashValue="R3JAz33/2HKpgaxm37ybAfx2iWcQ2/hJpVym62c2xGz/o/FIgTCYklhW+7VAtDEv12NAWooAjn/thBxh27kuUw==" saltValue="66VCeJ8TjojE2btnvzguVg==" spinCount="100000" sheet="1" objects="1" scenarios="1" selectLockedCells="1"/>
  <autoFilter ref="C77:K81" xr:uid="{00000000-0009-0000-0000-000002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77"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82"/>
  <sheetViews>
    <sheetView showGridLines="0" workbookViewId="0">
      <pane ySplit="1" topLeftCell="A47"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87</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2009</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03 - VZT</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2010</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03 - VZT</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86</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2011</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2012</v>
      </c>
    </row>
    <row r="82" spans="2:65" s="145" customFormat="1" ht="6.95" customHeight="1">
      <c r="B82" s="173"/>
      <c r="C82" s="174"/>
      <c r="D82" s="174"/>
      <c r="E82" s="174"/>
      <c r="F82" s="174"/>
      <c r="G82" s="174"/>
      <c r="H82" s="174"/>
      <c r="I82" s="174"/>
      <c r="J82" s="174"/>
      <c r="K82" s="174"/>
      <c r="L82" s="146"/>
    </row>
  </sheetData>
  <sheetProtection algorithmName="SHA-512" hashValue="YjZM+Z/fmATDwH9bfdgjOg3JX2VGfDV+GibA9pZiZQcFnT3XYO1fd3sxcPcB8AYmASu6z34AWwbeM3/FSfQCwQ==" saltValue="SgQD00CRy1zzQelOSJdVvg==" spinCount="100000" sheet="1" objects="1" scenarios="1" selectLockedCells="1"/>
  <autoFilter ref="C77:K81" xr:uid="{00000000-0009-0000-0000-000003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300-000000000000}"/>
    <hyperlink ref="G1:H1" location="C54" display="2) Rekapitulace" xr:uid="{00000000-0004-0000-0300-000001000000}"/>
    <hyperlink ref="J1" location="C77"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82"/>
  <sheetViews>
    <sheetView showGridLines="0" workbookViewId="0">
      <pane ySplit="1" topLeftCell="A53"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90</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2013</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04 - MaR</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2014</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04 - MaR</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89</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2015</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2016</v>
      </c>
    </row>
    <row r="82" spans="2:65" s="145" customFormat="1" ht="6.95" customHeight="1">
      <c r="B82" s="173"/>
      <c r="C82" s="174"/>
      <c r="D82" s="174"/>
      <c r="E82" s="174"/>
      <c r="F82" s="174"/>
      <c r="G82" s="174"/>
      <c r="H82" s="174"/>
      <c r="I82" s="174"/>
      <c r="J82" s="174"/>
      <c r="K82" s="174"/>
      <c r="L82" s="146"/>
    </row>
  </sheetData>
  <sheetProtection algorithmName="SHA-512" hashValue="R+Dbzl4HEMNHI478Bxgqj+hyBaRLJpxUF1iOgHe0quWWSG+gw/lMv9jWAl17Hk3J3MjCdS6tc/05sjUu+R/MBA==" saltValue="AB6grHUdWk3YGoVhCam+FQ==" spinCount="100000" sheet="1" objects="1" scenarios="1" selectLockedCells="1"/>
  <autoFilter ref="C77:K81" xr:uid="{00000000-0009-0000-0000-000004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400-000000000000}"/>
    <hyperlink ref="G1:H1" location="C54" display="2) Rekapitulace" xr:uid="{00000000-0004-0000-0400-000001000000}"/>
    <hyperlink ref="J1" location="C77"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93</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2017</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05 - ZTI</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2018</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05 - ZTI</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92</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2019</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2020</v>
      </c>
    </row>
    <row r="82" spans="2:65" s="145" customFormat="1" ht="6.95" customHeight="1">
      <c r="B82" s="173"/>
      <c r="C82" s="174"/>
      <c r="D82" s="174"/>
      <c r="E82" s="174"/>
      <c r="F82" s="174"/>
      <c r="G82" s="174"/>
      <c r="H82" s="174"/>
      <c r="I82" s="174"/>
      <c r="J82" s="174"/>
      <c r="K82" s="174"/>
      <c r="L82" s="146"/>
    </row>
  </sheetData>
  <sheetProtection algorithmName="SHA-512" hashValue="g9PHrdu8i6MYhafT34+ipLCzwk9NmDl1UyUsHjK2w2EV5ov/i63M952tga3FsyEk8F3Y3fsddFJjPTSVLKYnSw==" saltValue="t2wG0679dVgEPQFFKjl70Q==" spinCount="100000" sheet="1" objects="1" scenarios="1" selectLockedCells="1"/>
  <autoFilter ref="C77:K81" xr:uid="{00000000-0009-0000-0000-000005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500-000000000000}"/>
    <hyperlink ref="G1:H1" location="C54" display="2) Rekapitulace" xr:uid="{00000000-0004-0000-0500-000001000000}"/>
    <hyperlink ref="J1" location="C77" display="3) Soupis prací" xr:uid="{00000000-0004-0000-0500-000002000000}"/>
    <hyperlink ref="L1:V1" location="'Rekapitulace stavby'!C2" display="Rekapitulace stavby" xr:uid="{00000000-0004-0000-05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96</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2021</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06 - NN</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2022</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06 - NN</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95</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95</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2023</v>
      </c>
    </row>
    <row r="82" spans="2:65" s="145" customFormat="1" ht="6.95" customHeight="1">
      <c r="B82" s="173"/>
      <c r="C82" s="174"/>
      <c r="D82" s="174"/>
      <c r="E82" s="174"/>
      <c r="F82" s="174"/>
      <c r="G82" s="174"/>
      <c r="H82" s="174"/>
      <c r="I82" s="174"/>
      <c r="J82" s="174"/>
      <c r="K82" s="174"/>
      <c r="L82" s="146"/>
    </row>
  </sheetData>
  <sheetProtection algorithmName="SHA-512" hashValue="9IBt9t3So/4ruFeTV5YRun9UfY5vPlOKVZniysjO+PNqjoj3FkkAPIKDu1HdccqyWQt/cAZ3e09PtRi2TyZcPA==" saltValue="qxC71yueU+Wk2kuj3wr2eg==" spinCount="100000" sheet="1" objects="1" scenarios="1" selectLockedCells="1"/>
  <autoFilter ref="C77:K81" xr:uid="{00000000-0009-0000-0000-000006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600-000000000000}"/>
    <hyperlink ref="G1:H1" location="C54" display="2) Rekapitulace" xr:uid="{00000000-0004-0000-0600-000001000000}"/>
    <hyperlink ref="J1" location="C77" display="3) Soupis prací" xr:uid="{00000000-0004-0000-0600-000002000000}"/>
    <hyperlink ref="L1:V1" location="'Rekapitulace stavby'!C2" display="Rekapitulace stavby" xr:uid="{00000000-0004-0000-06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R82"/>
  <sheetViews>
    <sheetView showGridLines="0" workbookViewId="0">
      <pane ySplit="1" topLeftCell="A44"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99</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2024</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07 - Slaboproud</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2025</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07 - Slaboproud</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2026</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2027</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2028</v>
      </c>
    </row>
    <row r="82" spans="2:65" s="145" customFormat="1" ht="6.95" customHeight="1">
      <c r="B82" s="173"/>
      <c r="C82" s="174"/>
      <c r="D82" s="174"/>
      <c r="E82" s="174"/>
      <c r="F82" s="174"/>
      <c r="G82" s="174"/>
      <c r="H82" s="174"/>
      <c r="I82" s="174"/>
      <c r="J82" s="174"/>
      <c r="K82" s="174"/>
      <c r="L82" s="146"/>
    </row>
  </sheetData>
  <sheetProtection algorithmName="SHA-512" hashValue="04QxuYkSA52Qd8Y3WKQRQvJzlN/YhJZDr1S/hgvk8Phvj/6mBZteJ0Ju3Nfl5Bcd8FUb6bpIXDxSMfdNkkUbig==" saltValue="72pqxwEXRsPJ7g3fEWCeoQ==" spinCount="100000" sheet="1" objects="1" scenarios="1" selectLockedCells="1"/>
  <autoFilter ref="C77:K81" xr:uid="{00000000-0009-0000-0000-000007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700-000000000000}"/>
    <hyperlink ref="G1:H1" location="C54" display="2) Rekapitulace" xr:uid="{00000000-0004-0000-0700-000001000000}"/>
    <hyperlink ref="J1" location="C77" display="3) Soupis prací" xr:uid="{00000000-0004-0000-0700-000002000000}"/>
    <hyperlink ref="L1:V1" location="'Rekapitulace stavby'!C2" display="Rekapitulace stavby" xr:uid="{00000000-0004-0000-07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cols>
    <col min="1" max="1" width="8.33203125" style="130" customWidth="1"/>
    <col min="2" max="2" width="1.6640625" style="130" customWidth="1"/>
    <col min="3" max="3" width="4.1640625" style="130" customWidth="1"/>
    <col min="4" max="4" width="4.33203125" style="130" customWidth="1"/>
    <col min="5" max="5" width="17.1640625" style="130" customWidth="1"/>
    <col min="6" max="6" width="75" style="130" customWidth="1"/>
    <col min="7" max="7" width="8.6640625" style="130" customWidth="1"/>
    <col min="8" max="8" width="11.1640625" style="130" customWidth="1"/>
    <col min="9" max="9" width="12.6640625" style="130" customWidth="1"/>
    <col min="10" max="10" width="23.5" style="130" customWidth="1"/>
    <col min="11" max="11" width="15.5" style="130" customWidth="1"/>
    <col min="12" max="12" width="9.33203125" style="130"/>
    <col min="13" max="18" width="9.33203125" style="130" hidden="1"/>
    <col min="19" max="19" width="8.1640625" style="130" hidden="1" customWidth="1"/>
    <col min="20" max="20" width="29.6640625" style="130" hidden="1" customWidth="1"/>
    <col min="21" max="21" width="16.33203125" style="130" hidden="1" customWidth="1"/>
    <col min="22" max="22" width="12.33203125" style="130" customWidth="1"/>
    <col min="23" max="23" width="16.33203125" style="130" customWidth="1"/>
    <col min="24" max="24" width="12.33203125" style="130" customWidth="1"/>
    <col min="25" max="25" width="15" style="130" customWidth="1"/>
    <col min="26" max="26" width="11" style="130" customWidth="1"/>
    <col min="27" max="27" width="15" style="130" customWidth="1"/>
    <col min="28" max="28" width="16.33203125" style="130" customWidth="1"/>
    <col min="29" max="29" width="11" style="130" customWidth="1"/>
    <col min="30" max="30" width="15" style="130" customWidth="1"/>
    <col min="31" max="31" width="16.33203125" style="130" customWidth="1"/>
    <col min="32" max="43" width="9.33203125" style="130"/>
    <col min="44" max="65" width="9.33203125" style="130" hidden="1"/>
    <col min="66" max="16384" width="9.33203125" style="130"/>
  </cols>
  <sheetData>
    <row r="1" spans="1:70" ht="21.75" customHeight="1">
      <c r="A1" s="126"/>
      <c r="B1" s="7"/>
      <c r="C1" s="7"/>
      <c r="D1" s="8" t="s">
        <v>1</v>
      </c>
      <c r="E1" s="7"/>
      <c r="F1" s="127" t="s">
        <v>113</v>
      </c>
      <c r="G1" s="128" t="s">
        <v>114</v>
      </c>
      <c r="H1" s="128"/>
      <c r="I1" s="7"/>
      <c r="J1" s="127" t="s">
        <v>115</v>
      </c>
      <c r="K1" s="8" t="s">
        <v>116</v>
      </c>
      <c r="L1" s="127" t="s">
        <v>117</v>
      </c>
      <c r="M1" s="127"/>
      <c r="N1" s="127"/>
      <c r="O1" s="127"/>
      <c r="P1" s="127"/>
      <c r="Q1" s="127"/>
      <c r="R1" s="127"/>
      <c r="S1" s="127"/>
      <c r="T1" s="127"/>
      <c r="U1" s="129"/>
      <c r="V1" s="129"/>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row>
    <row r="2" spans="1:70" ht="36.950000000000003" customHeight="1">
      <c r="L2" s="131" t="s">
        <v>8</v>
      </c>
      <c r="M2" s="132"/>
      <c r="N2" s="132"/>
      <c r="O2" s="132"/>
      <c r="P2" s="132"/>
      <c r="Q2" s="132"/>
      <c r="R2" s="132"/>
      <c r="S2" s="132"/>
      <c r="T2" s="132"/>
      <c r="U2" s="132"/>
      <c r="V2" s="132"/>
      <c r="AT2" s="133" t="s">
        <v>102</v>
      </c>
    </row>
    <row r="3" spans="1:70" ht="6.95" customHeight="1">
      <c r="B3" s="134"/>
      <c r="C3" s="135"/>
      <c r="D3" s="135"/>
      <c r="E3" s="135"/>
      <c r="F3" s="135"/>
      <c r="G3" s="135"/>
      <c r="H3" s="135"/>
      <c r="I3" s="135"/>
      <c r="J3" s="135"/>
      <c r="K3" s="136"/>
      <c r="AT3" s="133" t="s">
        <v>81</v>
      </c>
    </row>
    <row r="4" spans="1:70" ht="36.950000000000003" customHeight="1">
      <c r="B4" s="137"/>
      <c r="C4" s="138"/>
      <c r="D4" s="139" t="s">
        <v>118</v>
      </c>
      <c r="E4" s="138"/>
      <c r="F4" s="138"/>
      <c r="G4" s="138"/>
      <c r="H4" s="138"/>
      <c r="I4" s="138"/>
      <c r="J4" s="138"/>
      <c r="K4" s="140"/>
      <c r="M4" s="141" t="s">
        <v>13</v>
      </c>
      <c r="AT4" s="133" t="s">
        <v>6</v>
      </c>
    </row>
    <row r="5" spans="1:70" ht="6.95" customHeight="1">
      <c r="B5" s="137"/>
      <c r="C5" s="138"/>
      <c r="D5" s="138"/>
      <c r="E5" s="138"/>
      <c r="F5" s="138"/>
      <c r="G5" s="138"/>
      <c r="H5" s="138"/>
      <c r="I5" s="138"/>
      <c r="J5" s="138"/>
      <c r="K5" s="140"/>
    </row>
    <row r="6" spans="1:70" ht="15">
      <c r="B6" s="137"/>
      <c r="C6" s="138"/>
      <c r="D6" s="142" t="s">
        <v>19</v>
      </c>
      <c r="E6" s="138"/>
      <c r="F6" s="138"/>
      <c r="G6" s="138"/>
      <c r="H6" s="138"/>
      <c r="I6" s="138"/>
      <c r="J6" s="138"/>
      <c r="K6" s="140"/>
    </row>
    <row r="7" spans="1:70" ht="16.5" customHeight="1">
      <c r="B7" s="137"/>
      <c r="C7" s="138"/>
      <c r="D7" s="138"/>
      <c r="E7" s="143" t="str">
        <f>'Rekapitulace stavby'!K6</f>
        <v>Pracoviště PET CT v Pardubické nemocnici 125, 530 02 Pardubice</v>
      </c>
      <c r="F7" s="144"/>
      <c r="G7" s="144"/>
      <c r="H7" s="144"/>
      <c r="I7" s="138"/>
      <c r="J7" s="138"/>
      <c r="K7" s="140"/>
    </row>
    <row r="8" spans="1:70" s="145" customFormat="1" ht="15">
      <c r="B8" s="146"/>
      <c r="C8" s="147"/>
      <c r="D8" s="142" t="s">
        <v>119</v>
      </c>
      <c r="E8" s="147"/>
      <c r="F8" s="147"/>
      <c r="G8" s="147"/>
      <c r="H8" s="147"/>
      <c r="I8" s="147"/>
      <c r="J8" s="147"/>
      <c r="K8" s="148"/>
    </row>
    <row r="9" spans="1:70" s="145" customFormat="1" ht="36.950000000000003" customHeight="1">
      <c r="B9" s="146"/>
      <c r="C9" s="147"/>
      <c r="D9" s="147"/>
      <c r="E9" s="149" t="s">
        <v>2029</v>
      </c>
      <c r="F9" s="150"/>
      <c r="G9" s="150"/>
      <c r="H9" s="150"/>
      <c r="I9" s="147"/>
      <c r="J9" s="147"/>
      <c r="K9" s="148"/>
    </row>
    <row r="10" spans="1:70" s="145" customFormat="1">
      <c r="B10" s="146"/>
      <c r="C10" s="147"/>
      <c r="D10" s="147"/>
      <c r="E10" s="147"/>
      <c r="F10" s="147"/>
      <c r="G10" s="147"/>
      <c r="H10" s="147"/>
      <c r="I10" s="147"/>
      <c r="J10" s="147"/>
      <c r="K10" s="148"/>
    </row>
    <row r="11" spans="1:70" s="145" customFormat="1" ht="14.45" customHeight="1">
      <c r="B11" s="146"/>
      <c r="C11" s="147"/>
      <c r="D11" s="142" t="s">
        <v>21</v>
      </c>
      <c r="E11" s="147"/>
      <c r="F11" s="151" t="s">
        <v>5</v>
      </c>
      <c r="G11" s="147"/>
      <c r="H11" s="147"/>
      <c r="I11" s="142" t="s">
        <v>22</v>
      </c>
      <c r="J11" s="151" t="s">
        <v>5</v>
      </c>
      <c r="K11" s="148"/>
    </row>
    <row r="12" spans="1:70" s="145" customFormat="1" ht="14.45" customHeight="1">
      <c r="B12" s="146"/>
      <c r="C12" s="147"/>
      <c r="D12" s="142" t="s">
        <v>23</v>
      </c>
      <c r="E12" s="147"/>
      <c r="F12" s="151" t="s">
        <v>24</v>
      </c>
      <c r="G12" s="147"/>
      <c r="H12" s="147"/>
      <c r="I12" s="142" t="s">
        <v>25</v>
      </c>
      <c r="J12" s="152" t="str">
        <f>'Rekapitulace stavby'!AN8</f>
        <v>12. 10. 2018</v>
      </c>
      <c r="K12" s="148"/>
    </row>
    <row r="13" spans="1:70" s="145" customFormat="1" ht="10.9" customHeight="1">
      <c r="B13" s="146"/>
      <c r="C13" s="147"/>
      <c r="D13" s="147"/>
      <c r="E13" s="147"/>
      <c r="F13" s="147"/>
      <c r="G13" s="147"/>
      <c r="H13" s="147"/>
      <c r="I13" s="147"/>
      <c r="J13" s="147"/>
      <c r="K13" s="148"/>
    </row>
    <row r="14" spans="1:70" s="145" customFormat="1" ht="14.45" customHeight="1">
      <c r="B14" s="146"/>
      <c r="C14" s="147"/>
      <c r="D14" s="142" t="s">
        <v>27</v>
      </c>
      <c r="E14" s="147"/>
      <c r="F14" s="147"/>
      <c r="G14" s="147"/>
      <c r="H14" s="147"/>
      <c r="I14" s="142" t="s">
        <v>28</v>
      </c>
      <c r="J14" s="151" t="s">
        <v>5</v>
      </c>
      <c r="K14" s="148"/>
    </row>
    <row r="15" spans="1:70" s="145" customFormat="1" ht="18" customHeight="1">
      <c r="B15" s="146"/>
      <c r="C15" s="147"/>
      <c r="D15" s="147"/>
      <c r="E15" s="151" t="s">
        <v>29</v>
      </c>
      <c r="F15" s="147"/>
      <c r="G15" s="147"/>
      <c r="H15" s="147"/>
      <c r="I15" s="142" t="s">
        <v>30</v>
      </c>
      <c r="J15" s="151" t="s">
        <v>5</v>
      </c>
      <c r="K15" s="148"/>
    </row>
    <row r="16" spans="1:70" s="145" customFormat="1" ht="6.95" customHeight="1">
      <c r="B16" s="146"/>
      <c r="C16" s="147"/>
      <c r="D16" s="147"/>
      <c r="E16" s="147"/>
      <c r="F16" s="147"/>
      <c r="G16" s="147"/>
      <c r="H16" s="147"/>
      <c r="I16" s="147"/>
      <c r="J16" s="147"/>
      <c r="K16" s="148"/>
    </row>
    <row r="17" spans="2:11" s="145" customFormat="1" ht="14.45" customHeight="1">
      <c r="B17" s="146"/>
      <c r="C17" s="147"/>
      <c r="D17" s="142" t="s">
        <v>31</v>
      </c>
      <c r="E17" s="147"/>
      <c r="F17" s="147"/>
      <c r="G17" s="147"/>
      <c r="H17" s="147"/>
      <c r="I17" s="142" t="s">
        <v>28</v>
      </c>
      <c r="J17" s="151" t="str">
        <f>IF('Rekapitulace stavby'!AN13="Vyplň údaj","",IF('Rekapitulace stavby'!AN13="","",'Rekapitulace stavby'!AN13))</f>
        <v/>
      </c>
      <c r="K17" s="148"/>
    </row>
    <row r="18" spans="2:11" s="145" customFormat="1" ht="18" customHeight="1">
      <c r="B18" s="146"/>
      <c r="C18" s="147"/>
      <c r="D18" s="147"/>
      <c r="E18" s="151" t="str">
        <f>IF('Rekapitulace stavby'!E14="Vyplň údaj","",IF('Rekapitulace stavby'!E14="","",'Rekapitulace stavby'!E14))</f>
        <v/>
      </c>
      <c r="F18" s="147"/>
      <c r="G18" s="147"/>
      <c r="H18" s="147"/>
      <c r="I18" s="142" t="s">
        <v>30</v>
      </c>
      <c r="J18" s="151" t="str">
        <f>IF('Rekapitulace stavby'!AN14="Vyplň údaj","",IF('Rekapitulace stavby'!AN14="","",'Rekapitulace stavby'!AN14))</f>
        <v/>
      </c>
      <c r="K18" s="148"/>
    </row>
    <row r="19" spans="2:11" s="145" customFormat="1" ht="6.95" customHeight="1">
      <c r="B19" s="146"/>
      <c r="C19" s="147"/>
      <c r="D19" s="147"/>
      <c r="E19" s="147"/>
      <c r="F19" s="147"/>
      <c r="G19" s="147"/>
      <c r="H19" s="147"/>
      <c r="I19" s="147"/>
      <c r="J19" s="147"/>
      <c r="K19" s="148"/>
    </row>
    <row r="20" spans="2:11" s="145" customFormat="1" ht="14.45" customHeight="1">
      <c r="B20" s="146"/>
      <c r="C20" s="147"/>
      <c r="D20" s="142" t="s">
        <v>33</v>
      </c>
      <c r="E20" s="147"/>
      <c r="F20" s="147"/>
      <c r="G20" s="147"/>
      <c r="H20" s="147"/>
      <c r="I20" s="142" t="s">
        <v>28</v>
      </c>
      <c r="J20" s="151" t="s">
        <v>5</v>
      </c>
      <c r="K20" s="148"/>
    </row>
    <row r="21" spans="2:11" s="145" customFormat="1" ht="18" customHeight="1">
      <c r="B21" s="146"/>
      <c r="C21" s="147"/>
      <c r="D21" s="147"/>
      <c r="E21" s="151" t="s">
        <v>34</v>
      </c>
      <c r="F21" s="147"/>
      <c r="G21" s="147"/>
      <c r="H21" s="147"/>
      <c r="I21" s="142" t="s">
        <v>30</v>
      </c>
      <c r="J21" s="151" t="s">
        <v>5</v>
      </c>
      <c r="K21" s="148"/>
    </row>
    <row r="22" spans="2:11" s="145" customFormat="1" ht="6.95" customHeight="1">
      <c r="B22" s="146"/>
      <c r="C22" s="147"/>
      <c r="D22" s="147"/>
      <c r="E22" s="147"/>
      <c r="F22" s="147"/>
      <c r="G22" s="147"/>
      <c r="H22" s="147"/>
      <c r="I22" s="147"/>
      <c r="J22" s="147"/>
      <c r="K22" s="148"/>
    </row>
    <row r="23" spans="2:11" s="145" customFormat="1" ht="14.45" customHeight="1">
      <c r="B23" s="146"/>
      <c r="C23" s="147"/>
      <c r="D23" s="142" t="s">
        <v>36</v>
      </c>
      <c r="E23" s="147"/>
      <c r="F23" s="147"/>
      <c r="G23" s="147"/>
      <c r="H23" s="147"/>
      <c r="I23" s="147"/>
      <c r="J23" s="147"/>
      <c r="K23" s="148"/>
    </row>
    <row r="24" spans="2:11" s="157" customFormat="1" ht="16.5" customHeight="1">
      <c r="B24" s="153"/>
      <c r="C24" s="154"/>
      <c r="D24" s="154"/>
      <c r="E24" s="155" t="s">
        <v>5</v>
      </c>
      <c r="F24" s="155"/>
      <c r="G24" s="155"/>
      <c r="H24" s="155"/>
      <c r="I24" s="154"/>
      <c r="J24" s="154"/>
      <c r="K24" s="156"/>
    </row>
    <row r="25" spans="2:11" s="145" customFormat="1" ht="6.95" customHeight="1">
      <c r="B25" s="146"/>
      <c r="C25" s="147"/>
      <c r="D25" s="147"/>
      <c r="E25" s="147"/>
      <c r="F25" s="147"/>
      <c r="G25" s="147"/>
      <c r="H25" s="147"/>
      <c r="I25" s="147"/>
      <c r="J25" s="147"/>
      <c r="K25" s="148"/>
    </row>
    <row r="26" spans="2:11" s="145" customFormat="1" ht="6.95" customHeight="1">
      <c r="B26" s="146"/>
      <c r="C26" s="147"/>
      <c r="D26" s="158"/>
      <c r="E26" s="158"/>
      <c r="F26" s="158"/>
      <c r="G26" s="158"/>
      <c r="H26" s="158"/>
      <c r="I26" s="158"/>
      <c r="J26" s="158"/>
      <c r="K26" s="159"/>
    </row>
    <row r="27" spans="2:11" s="145" customFormat="1" ht="25.35" customHeight="1">
      <c r="B27" s="146"/>
      <c r="C27" s="147"/>
      <c r="D27" s="160" t="s">
        <v>37</v>
      </c>
      <c r="E27" s="147"/>
      <c r="F27" s="147"/>
      <c r="G27" s="147"/>
      <c r="H27" s="147"/>
      <c r="I27" s="147"/>
      <c r="J27" s="161">
        <f>ROUND(J78,2)</f>
        <v>0</v>
      </c>
      <c r="K27" s="148"/>
    </row>
    <row r="28" spans="2:11" s="145" customFormat="1" ht="6.95" customHeight="1">
      <c r="B28" s="146"/>
      <c r="C28" s="147"/>
      <c r="D28" s="158"/>
      <c r="E28" s="158"/>
      <c r="F28" s="158"/>
      <c r="G28" s="158"/>
      <c r="H28" s="158"/>
      <c r="I28" s="158"/>
      <c r="J28" s="158"/>
      <c r="K28" s="159"/>
    </row>
    <row r="29" spans="2:11" s="145" customFormat="1" ht="14.45" customHeight="1">
      <c r="B29" s="146"/>
      <c r="C29" s="147"/>
      <c r="D29" s="147"/>
      <c r="E29" s="147"/>
      <c r="F29" s="162" t="s">
        <v>39</v>
      </c>
      <c r="G29" s="147"/>
      <c r="H29" s="147"/>
      <c r="I29" s="162" t="s">
        <v>38</v>
      </c>
      <c r="J29" s="162" t="s">
        <v>40</v>
      </c>
      <c r="K29" s="148"/>
    </row>
    <row r="30" spans="2:11" s="145" customFormat="1" ht="14.45" customHeight="1">
      <c r="B30" s="146"/>
      <c r="C30" s="147"/>
      <c r="D30" s="163" t="s">
        <v>41</v>
      </c>
      <c r="E30" s="163" t="s">
        <v>42</v>
      </c>
      <c r="F30" s="164">
        <f>ROUND(SUM(BE78:BE81), 2)</f>
        <v>0</v>
      </c>
      <c r="G30" s="147"/>
      <c r="H30" s="147"/>
      <c r="I30" s="165">
        <v>0.21</v>
      </c>
      <c r="J30" s="164">
        <f>ROUND(ROUND((SUM(BE78:BE81)), 2)*I30, 2)</f>
        <v>0</v>
      </c>
      <c r="K30" s="148"/>
    </row>
    <row r="31" spans="2:11" s="145" customFormat="1" ht="14.45" customHeight="1">
      <c r="B31" s="146"/>
      <c r="C31" s="147"/>
      <c r="D31" s="147"/>
      <c r="E31" s="163" t="s">
        <v>43</v>
      </c>
      <c r="F31" s="164">
        <f>ROUND(SUM(BF78:BF81), 2)</f>
        <v>0</v>
      </c>
      <c r="G31" s="147"/>
      <c r="H31" s="147"/>
      <c r="I31" s="165">
        <v>0.15</v>
      </c>
      <c r="J31" s="164">
        <f>ROUND(ROUND((SUM(BF78:BF81)), 2)*I31, 2)</f>
        <v>0</v>
      </c>
      <c r="K31" s="148"/>
    </row>
    <row r="32" spans="2:11" s="145" customFormat="1" ht="14.45" hidden="1" customHeight="1">
      <c r="B32" s="146"/>
      <c r="C32" s="147"/>
      <c r="D32" s="147"/>
      <c r="E32" s="163" t="s">
        <v>44</v>
      </c>
      <c r="F32" s="164">
        <f>ROUND(SUM(BG78:BG81), 2)</f>
        <v>0</v>
      </c>
      <c r="G32" s="147"/>
      <c r="H32" s="147"/>
      <c r="I32" s="165">
        <v>0.21</v>
      </c>
      <c r="J32" s="164">
        <v>0</v>
      </c>
      <c r="K32" s="148"/>
    </row>
    <row r="33" spans="2:11" s="145" customFormat="1" ht="14.45" hidden="1" customHeight="1">
      <c r="B33" s="146"/>
      <c r="C33" s="147"/>
      <c r="D33" s="147"/>
      <c r="E33" s="163" t="s">
        <v>45</v>
      </c>
      <c r="F33" s="164">
        <f>ROUND(SUM(BH78:BH81), 2)</f>
        <v>0</v>
      </c>
      <c r="G33" s="147"/>
      <c r="H33" s="147"/>
      <c r="I33" s="165">
        <v>0.15</v>
      </c>
      <c r="J33" s="164">
        <v>0</v>
      </c>
      <c r="K33" s="148"/>
    </row>
    <row r="34" spans="2:11" s="145" customFormat="1" ht="14.45" hidden="1" customHeight="1">
      <c r="B34" s="146"/>
      <c r="C34" s="147"/>
      <c r="D34" s="147"/>
      <c r="E34" s="163" t="s">
        <v>46</v>
      </c>
      <c r="F34" s="164">
        <f>ROUND(SUM(BI78:BI81), 2)</f>
        <v>0</v>
      </c>
      <c r="G34" s="147"/>
      <c r="H34" s="147"/>
      <c r="I34" s="165">
        <v>0</v>
      </c>
      <c r="J34" s="164">
        <v>0</v>
      </c>
      <c r="K34" s="148"/>
    </row>
    <row r="35" spans="2:11" s="145" customFormat="1" ht="6.95" customHeight="1">
      <c r="B35" s="146"/>
      <c r="C35" s="147"/>
      <c r="D35" s="147"/>
      <c r="E35" s="147"/>
      <c r="F35" s="147"/>
      <c r="G35" s="147"/>
      <c r="H35" s="147"/>
      <c r="I35" s="147"/>
      <c r="J35" s="147"/>
      <c r="K35" s="148"/>
    </row>
    <row r="36" spans="2:11" s="145" customFormat="1" ht="25.35" customHeight="1">
      <c r="B36" s="146"/>
      <c r="C36" s="166"/>
      <c r="D36" s="167" t="s">
        <v>47</v>
      </c>
      <c r="E36" s="168"/>
      <c r="F36" s="168"/>
      <c r="G36" s="169" t="s">
        <v>48</v>
      </c>
      <c r="H36" s="170" t="s">
        <v>49</v>
      </c>
      <c r="I36" s="168"/>
      <c r="J36" s="171">
        <f>SUM(J27:J34)</f>
        <v>0</v>
      </c>
      <c r="K36" s="172"/>
    </row>
    <row r="37" spans="2:11" s="145" customFormat="1" ht="14.45" customHeight="1">
      <c r="B37" s="173"/>
      <c r="C37" s="174"/>
      <c r="D37" s="174"/>
      <c r="E37" s="174"/>
      <c r="F37" s="174"/>
      <c r="G37" s="174"/>
      <c r="H37" s="174"/>
      <c r="I37" s="174"/>
      <c r="J37" s="174"/>
      <c r="K37" s="175"/>
    </row>
    <row r="41" spans="2:11" s="145" customFormat="1" ht="6.95" customHeight="1">
      <c r="B41" s="176"/>
      <c r="C41" s="177"/>
      <c r="D41" s="177"/>
      <c r="E41" s="177"/>
      <c r="F41" s="177"/>
      <c r="G41" s="177"/>
      <c r="H41" s="177"/>
      <c r="I41" s="177"/>
      <c r="J41" s="177"/>
      <c r="K41" s="178"/>
    </row>
    <row r="42" spans="2:11" s="145" customFormat="1" ht="36.950000000000003" customHeight="1">
      <c r="B42" s="146"/>
      <c r="C42" s="139" t="s">
        <v>121</v>
      </c>
      <c r="D42" s="147"/>
      <c r="E42" s="147"/>
      <c r="F42" s="147"/>
      <c r="G42" s="147"/>
      <c r="H42" s="147"/>
      <c r="I42" s="147"/>
      <c r="J42" s="147"/>
      <c r="K42" s="148"/>
    </row>
    <row r="43" spans="2:11" s="145" customFormat="1" ht="6.95" customHeight="1">
      <c r="B43" s="146"/>
      <c r="C43" s="147"/>
      <c r="D43" s="147"/>
      <c r="E43" s="147"/>
      <c r="F43" s="147"/>
      <c r="G43" s="147"/>
      <c r="H43" s="147"/>
      <c r="I43" s="147"/>
      <c r="J43" s="147"/>
      <c r="K43" s="148"/>
    </row>
    <row r="44" spans="2:11" s="145" customFormat="1" ht="14.45" customHeight="1">
      <c r="B44" s="146"/>
      <c r="C44" s="142" t="s">
        <v>19</v>
      </c>
      <c r="D44" s="147"/>
      <c r="E44" s="147"/>
      <c r="F44" s="147"/>
      <c r="G44" s="147"/>
      <c r="H44" s="147"/>
      <c r="I44" s="147"/>
      <c r="J44" s="147"/>
      <c r="K44" s="148"/>
    </row>
    <row r="45" spans="2:11" s="145" customFormat="1" ht="16.5" customHeight="1">
      <c r="B45" s="146"/>
      <c r="C45" s="147"/>
      <c r="D45" s="147"/>
      <c r="E45" s="143" t="str">
        <f>E7</f>
        <v>Pracoviště PET CT v Pardubické nemocnici 125, 530 02 Pardubice</v>
      </c>
      <c r="F45" s="144"/>
      <c r="G45" s="144"/>
      <c r="H45" s="144"/>
      <c r="I45" s="147"/>
      <c r="J45" s="147"/>
      <c r="K45" s="148"/>
    </row>
    <row r="46" spans="2:11" s="145" customFormat="1" ht="14.45" customHeight="1">
      <c r="B46" s="146"/>
      <c r="C46" s="142" t="s">
        <v>119</v>
      </c>
      <c r="D46" s="147"/>
      <c r="E46" s="147"/>
      <c r="F46" s="147"/>
      <c r="G46" s="147"/>
      <c r="H46" s="147"/>
      <c r="I46" s="147"/>
      <c r="J46" s="147"/>
      <c r="K46" s="148"/>
    </row>
    <row r="47" spans="2:11" s="145" customFormat="1" ht="17.25" customHeight="1">
      <c r="B47" s="146"/>
      <c r="C47" s="147"/>
      <c r="D47" s="147"/>
      <c r="E47" s="149" t="str">
        <f>E9</f>
        <v>08 - Mediciální plyny</v>
      </c>
      <c r="F47" s="150"/>
      <c r="G47" s="150"/>
      <c r="H47" s="150"/>
      <c r="I47" s="147"/>
      <c r="J47" s="147"/>
      <c r="K47" s="148"/>
    </row>
    <row r="48" spans="2:11" s="145" customFormat="1" ht="6.95" customHeight="1">
      <c r="B48" s="146"/>
      <c r="C48" s="147"/>
      <c r="D48" s="147"/>
      <c r="E48" s="147"/>
      <c r="F48" s="147"/>
      <c r="G48" s="147"/>
      <c r="H48" s="147"/>
      <c r="I48" s="147"/>
      <c r="J48" s="147"/>
      <c r="K48" s="148"/>
    </row>
    <row r="49" spans="2:47" s="145" customFormat="1" ht="18" customHeight="1">
      <c r="B49" s="146"/>
      <c r="C49" s="142" t="s">
        <v>23</v>
      </c>
      <c r="D49" s="147"/>
      <c r="E49" s="147"/>
      <c r="F49" s="151" t="str">
        <f>F12</f>
        <v>Nemocnice Pardubice</v>
      </c>
      <c r="G49" s="147"/>
      <c r="H49" s="147"/>
      <c r="I49" s="142" t="s">
        <v>25</v>
      </c>
      <c r="J49" s="152" t="str">
        <f>IF(J12="","",J12)</f>
        <v>12. 10. 2018</v>
      </c>
      <c r="K49" s="148"/>
    </row>
    <row r="50" spans="2:47" s="145" customFormat="1" ht="6.95" customHeight="1">
      <c r="B50" s="146"/>
      <c r="C50" s="147"/>
      <c r="D50" s="147"/>
      <c r="E50" s="147"/>
      <c r="F50" s="147"/>
      <c r="G50" s="147"/>
      <c r="H50" s="147"/>
      <c r="I50" s="147"/>
      <c r="J50" s="147"/>
      <c r="K50" s="148"/>
    </row>
    <row r="51" spans="2:47" s="145" customFormat="1" ht="15">
      <c r="B51" s="146"/>
      <c r="C51" s="142" t="s">
        <v>27</v>
      </c>
      <c r="D51" s="147"/>
      <c r="E51" s="147"/>
      <c r="F51" s="151" t="str">
        <f>E15</f>
        <v>Pardubický kraj, Komenského náměstí</v>
      </c>
      <c r="G51" s="147"/>
      <c r="H51" s="147"/>
      <c r="I51" s="142" t="s">
        <v>33</v>
      </c>
      <c r="J51" s="155" t="str">
        <f>E21</f>
        <v>JIKA CZ</v>
      </c>
      <c r="K51" s="148"/>
    </row>
    <row r="52" spans="2:47" s="145" customFormat="1" ht="14.45" customHeight="1">
      <c r="B52" s="146"/>
      <c r="C52" s="142" t="s">
        <v>31</v>
      </c>
      <c r="D52" s="147"/>
      <c r="E52" s="147"/>
      <c r="F52" s="151" t="str">
        <f>IF(E18="","",E18)</f>
        <v/>
      </c>
      <c r="G52" s="147"/>
      <c r="H52" s="147"/>
      <c r="I52" s="147"/>
      <c r="J52" s="179"/>
      <c r="K52" s="148"/>
    </row>
    <row r="53" spans="2:47" s="145" customFormat="1" ht="10.35" customHeight="1">
      <c r="B53" s="146"/>
      <c r="C53" s="147"/>
      <c r="D53" s="147"/>
      <c r="E53" s="147"/>
      <c r="F53" s="147"/>
      <c r="G53" s="147"/>
      <c r="H53" s="147"/>
      <c r="I53" s="147"/>
      <c r="J53" s="147"/>
      <c r="K53" s="148"/>
    </row>
    <row r="54" spans="2:47" s="145" customFormat="1" ht="29.25" customHeight="1">
      <c r="B54" s="146"/>
      <c r="C54" s="180" t="s">
        <v>122</v>
      </c>
      <c r="D54" s="166"/>
      <c r="E54" s="166"/>
      <c r="F54" s="166"/>
      <c r="G54" s="166"/>
      <c r="H54" s="166"/>
      <c r="I54" s="166"/>
      <c r="J54" s="181" t="s">
        <v>123</v>
      </c>
      <c r="K54" s="182"/>
    </row>
    <row r="55" spans="2:47" s="145" customFormat="1" ht="10.35" customHeight="1">
      <c r="B55" s="146"/>
      <c r="C55" s="147"/>
      <c r="D55" s="147"/>
      <c r="E55" s="147"/>
      <c r="F55" s="147"/>
      <c r="G55" s="147"/>
      <c r="H55" s="147"/>
      <c r="I55" s="147"/>
      <c r="J55" s="147"/>
      <c r="K55" s="148"/>
    </row>
    <row r="56" spans="2:47" s="145" customFormat="1" ht="29.25" customHeight="1">
      <c r="B56" s="146"/>
      <c r="C56" s="183" t="s">
        <v>124</v>
      </c>
      <c r="D56" s="147"/>
      <c r="E56" s="147"/>
      <c r="F56" s="147"/>
      <c r="G56" s="147"/>
      <c r="H56" s="147"/>
      <c r="I56" s="147"/>
      <c r="J56" s="161">
        <f>J78</f>
        <v>0</v>
      </c>
      <c r="K56" s="148"/>
      <c r="AU56" s="133" t="s">
        <v>125</v>
      </c>
    </row>
    <row r="57" spans="2:47" s="190" customFormat="1" ht="24.95" customHeight="1">
      <c r="B57" s="184"/>
      <c r="C57" s="185"/>
      <c r="D57" s="186" t="s">
        <v>2004</v>
      </c>
      <c r="E57" s="187"/>
      <c r="F57" s="187"/>
      <c r="G57" s="187"/>
      <c r="H57" s="187"/>
      <c r="I57" s="187"/>
      <c r="J57" s="188">
        <f>J79</f>
        <v>0</v>
      </c>
      <c r="K57" s="189"/>
    </row>
    <row r="58" spans="2:47" s="197" customFormat="1" ht="19.899999999999999" customHeight="1">
      <c r="B58" s="191"/>
      <c r="C58" s="192"/>
      <c r="D58" s="193" t="s">
        <v>2030</v>
      </c>
      <c r="E58" s="194"/>
      <c r="F58" s="194"/>
      <c r="G58" s="194"/>
      <c r="H58" s="194"/>
      <c r="I58" s="194"/>
      <c r="J58" s="195">
        <f>J80</f>
        <v>0</v>
      </c>
      <c r="K58" s="196"/>
    </row>
    <row r="59" spans="2:47" s="145" customFormat="1" ht="21.75" customHeight="1">
      <c r="B59" s="146"/>
      <c r="C59" s="147"/>
      <c r="D59" s="147"/>
      <c r="E59" s="147"/>
      <c r="F59" s="147"/>
      <c r="G59" s="147"/>
      <c r="H59" s="147"/>
      <c r="I59" s="147"/>
      <c r="J59" s="147"/>
      <c r="K59" s="148"/>
    </row>
    <row r="60" spans="2:47" s="145" customFormat="1" ht="6.95" customHeight="1">
      <c r="B60" s="173"/>
      <c r="C60" s="174"/>
      <c r="D60" s="174"/>
      <c r="E60" s="174"/>
      <c r="F60" s="174"/>
      <c r="G60" s="174"/>
      <c r="H60" s="174"/>
      <c r="I60" s="174"/>
      <c r="J60" s="174"/>
      <c r="K60" s="175"/>
    </row>
    <row r="64" spans="2:47" s="145" customFormat="1" ht="6.95" customHeight="1">
      <c r="B64" s="176"/>
      <c r="C64" s="177"/>
      <c r="D64" s="177"/>
      <c r="E64" s="177"/>
      <c r="F64" s="177"/>
      <c r="G64" s="177"/>
      <c r="H64" s="177"/>
      <c r="I64" s="177"/>
      <c r="J64" s="177"/>
      <c r="K64" s="177"/>
      <c r="L64" s="146"/>
    </row>
    <row r="65" spans="2:63" s="145" customFormat="1" ht="36.950000000000003" customHeight="1">
      <c r="B65" s="146"/>
      <c r="C65" s="198" t="s">
        <v>153</v>
      </c>
      <c r="L65" s="146"/>
    </row>
    <row r="66" spans="2:63" s="145" customFormat="1" ht="6.95" customHeight="1">
      <c r="B66" s="146"/>
      <c r="L66" s="146"/>
    </row>
    <row r="67" spans="2:63" s="145" customFormat="1" ht="14.45" customHeight="1">
      <c r="B67" s="146"/>
      <c r="C67" s="199" t="s">
        <v>19</v>
      </c>
      <c r="L67" s="146"/>
    </row>
    <row r="68" spans="2:63" s="145" customFormat="1" ht="16.5" customHeight="1">
      <c r="B68" s="146"/>
      <c r="E68" s="200" t="str">
        <f>E7</f>
        <v>Pracoviště PET CT v Pardubické nemocnici 125, 530 02 Pardubice</v>
      </c>
      <c r="F68" s="201"/>
      <c r="G68" s="201"/>
      <c r="H68" s="201"/>
      <c r="L68" s="146"/>
    </row>
    <row r="69" spans="2:63" s="145" customFormat="1" ht="14.45" customHeight="1">
      <c r="B69" s="146"/>
      <c r="C69" s="199" t="s">
        <v>119</v>
      </c>
      <c r="L69" s="146"/>
    </row>
    <row r="70" spans="2:63" s="145" customFormat="1" ht="17.25" customHeight="1">
      <c r="B70" s="146"/>
      <c r="E70" s="202" t="str">
        <f>E9</f>
        <v>08 - Mediciální plyny</v>
      </c>
      <c r="F70" s="203"/>
      <c r="G70" s="203"/>
      <c r="H70" s="203"/>
      <c r="L70" s="146"/>
    </row>
    <row r="71" spans="2:63" s="145" customFormat="1" ht="6.95" customHeight="1">
      <c r="B71" s="146"/>
      <c r="L71" s="146"/>
    </row>
    <row r="72" spans="2:63" s="145" customFormat="1" ht="18" customHeight="1">
      <c r="B72" s="146"/>
      <c r="C72" s="199" t="s">
        <v>23</v>
      </c>
      <c r="F72" s="204" t="str">
        <f>F12</f>
        <v>Nemocnice Pardubice</v>
      </c>
      <c r="I72" s="199" t="s">
        <v>25</v>
      </c>
      <c r="J72" s="205" t="str">
        <f>IF(J12="","",J12)</f>
        <v>12. 10. 2018</v>
      </c>
      <c r="L72" s="146"/>
    </row>
    <row r="73" spans="2:63" s="145" customFormat="1" ht="6.95" customHeight="1">
      <c r="B73" s="146"/>
      <c r="L73" s="146"/>
    </row>
    <row r="74" spans="2:63" s="145" customFormat="1" ht="15">
      <c r="B74" s="146"/>
      <c r="C74" s="199" t="s">
        <v>27</v>
      </c>
      <c r="F74" s="204" t="str">
        <f>E15</f>
        <v>Pardubický kraj, Komenského náměstí</v>
      </c>
      <c r="I74" s="199" t="s">
        <v>33</v>
      </c>
      <c r="J74" s="204" t="str">
        <f>E21</f>
        <v>JIKA CZ</v>
      </c>
      <c r="L74" s="146"/>
    </row>
    <row r="75" spans="2:63" s="145" customFormat="1" ht="14.45" customHeight="1">
      <c r="B75" s="146"/>
      <c r="C75" s="199" t="s">
        <v>31</v>
      </c>
      <c r="F75" s="204" t="str">
        <f>IF(E18="","",E18)</f>
        <v/>
      </c>
      <c r="L75" s="146"/>
    </row>
    <row r="76" spans="2:63" s="145" customFormat="1" ht="10.35" customHeight="1">
      <c r="B76" s="146"/>
      <c r="L76" s="146"/>
    </row>
    <row r="77" spans="2:63" s="213" customFormat="1" ht="29.25" customHeight="1">
      <c r="B77" s="206"/>
      <c r="C77" s="207" t="s">
        <v>154</v>
      </c>
      <c r="D77" s="208" t="s">
        <v>56</v>
      </c>
      <c r="E77" s="208" t="s">
        <v>52</v>
      </c>
      <c r="F77" s="208" t="s">
        <v>155</v>
      </c>
      <c r="G77" s="208" t="s">
        <v>156</v>
      </c>
      <c r="H77" s="208" t="s">
        <v>157</v>
      </c>
      <c r="I77" s="208" t="s">
        <v>158</v>
      </c>
      <c r="J77" s="208" t="s">
        <v>123</v>
      </c>
      <c r="K77" s="209" t="s">
        <v>159</v>
      </c>
      <c r="L77" s="206"/>
      <c r="M77" s="210" t="s">
        <v>160</v>
      </c>
      <c r="N77" s="211" t="s">
        <v>41</v>
      </c>
      <c r="O77" s="211" t="s">
        <v>161</v>
      </c>
      <c r="P77" s="211" t="s">
        <v>162</v>
      </c>
      <c r="Q77" s="211" t="s">
        <v>163</v>
      </c>
      <c r="R77" s="211" t="s">
        <v>164</v>
      </c>
      <c r="S77" s="211" t="s">
        <v>165</v>
      </c>
      <c r="T77" s="212" t="s">
        <v>166</v>
      </c>
    </row>
    <row r="78" spans="2:63" s="145" customFormat="1" ht="29.25" customHeight="1">
      <c r="B78" s="146"/>
      <c r="C78" s="214" t="s">
        <v>124</v>
      </c>
      <c r="J78" s="215">
        <f>BK78</f>
        <v>0</v>
      </c>
      <c r="L78" s="146"/>
      <c r="M78" s="216"/>
      <c r="N78" s="158"/>
      <c r="O78" s="158"/>
      <c r="P78" s="217">
        <f>P79</f>
        <v>0</v>
      </c>
      <c r="Q78" s="158"/>
      <c r="R78" s="217">
        <f>R79</f>
        <v>0</v>
      </c>
      <c r="S78" s="158"/>
      <c r="T78" s="218">
        <f>T79</f>
        <v>0</v>
      </c>
      <c r="AT78" s="133" t="s">
        <v>70</v>
      </c>
      <c r="AU78" s="133" t="s">
        <v>125</v>
      </c>
      <c r="BK78" s="219">
        <f>BK79</f>
        <v>0</v>
      </c>
    </row>
    <row r="79" spans="2:63" s="221" customFormat="1" ht="37.35" customHeight="1">
      <c r="B79" s="220"/>
      <c r="D79" s="222" t="s">
        <v>70</v>
      </c>
      <c r="E79" s="223" t="s">
        <v>167</v>
      </c>
      <c r="F79" s="223" t="s">
        <v>167</v>
      </c>
      <c r="J79" s="224">
        <f>BK79</f>
        <v>0</v>
      </c>
      <c r="L79" s="220"/>
      <c r="M79" s="225"/>
      <c r="N79" s="226"/>
      <c r="O79" s="226"/>
      <c r="P79" s="227">
        <f>P80</f>
        <v>0</v>
      </c>
      <c r="Q79" s="226"/>
      <c r="R79" s="227">
        <f>R80</f>
        <v>0</v>
      </c>
      <c r="S79" s="226"/>
      <c r="T79" s="228">
        <f>T80</f>
        <v>0</v>
      </c>
      <c r="AR79" s="222" t="s">
        <v>79</v>
      </c>
      <c r="AT79" s="229" t="s">
        <v>70</v>
      </c>
      <c r="AU79" s="229" t="s">
        <v>71</v>
      </c>
      <c r="AY79" s="222" t="s">
        <v>169</v>
      </c>
      <c r="BK79" s="230">
        <f>BK80</f>
        <v>0</v>
      </c>
    </row>
    <row r="80" spans="2:63" s="221" customFormat="1" ht="19.899999999999999" customHeight="1">
      <c r="B80" s="220"/>
      <c r="D80" s="222" t="s">
        <v>70</v>
      </c>
      <c r="E80" s="231" t="s">
        <v>2006</v>
      </c>
      <c r="F80" s="231" t="s">
        <v>2031</v>
      </c>
      <c r="J80" s="232">
        <f>BK80</f>
        <v>0</v>
      </c>
      <c r="L80" s="220"/>
      <c r="M80" s="225"/>
      <c r="N80" s="226"/>
      <c r="O80" s="226"/>
      <c r="P80" s="227">
        <f>P81</f>
        <v>0</v>
      </c>
      <c r="Q80" s="226"/>
      <c r="R80" s="227">
        <f>R81</f>
        <v>0</v>
      </c>
      <c r="S80" s="226"/>
      <c r="T80" s="228">
        <f>T81</f>
        <v>0</v>
      </c>
      <c r="AR80" s="222" t="s">
        <v>79</v>
      </c>
      <c r="AT80" s="229" t="s">
        <v>70</v>
      </c>
      <c r="AU80" s="229" t="s">
        <v>79</v>
      </c>
      <c r="AY80" s="222" t="s">
        <v>169</v>
      </c>
      <c r="BK80" s="230">
        <f>BK81</f>
        <v>0</v>
      </c>
    </row>
    <row r="81" spans="2:65" s="145" customFormat="1" ht="16.5" customHeight="1">
      <c r="B81" s="146"/>
      <c r="C81" s="233" t="s">
        <v>79</v>
      </c>
      <c r="D81" s="233" t="s">
        <v>171</v>
      </c>
      <c r="E81" s="234" t="s">
        <v>2006</v>
      </c>
      <c r="F81" s="235" t="s">
        <v>2031</v>
      </c>
      <c r="G81" s="236" t="s">
        <v>739</v>
      </c>
      <c r="H81" s="237">
        <v>1</v>
      </c>
      <c r="I81" s="87"/>
      <c r="J81" s="238">
        <f>ROUND(I81*H81,2)</f>
        <v>0</v>
      </c>
      <c r="K81" s="235" t="s">
        <v>5</v>
      </c>
      <c r="L81" s="146"/>
      <c r="M81" s="239" t="s">
        <v>5</v>
      </c>
      <c r="N81" s="288" t="s">
        <v>42</v>
      </c>
      <c r="O81" s="289"/>
      <c r="P81" s="290">
        <f>O81*H81</f>
        <v>0</v>
      </c>
      <c r="Q81" s="290">
        <v>0</v>
      </c>
      <c r="R81" s="290">
        <f>Q81*H81</f>
        <v>0</v>
      </c>
      <c r="S81" s="290">
        <v>0</v>
      </c>
      <c r="T81" s="291">
        <f>S81*H81</f>
        <v>0</v>
      </c>
      <c r="AR81" s="133" t="s">
        <v>176</v>
      </c>
      <c r="AT81" s="133" t="s">
        <v>171</v>
      </c>
      <c r="AU81" s="133" t="s">
        <v>81</v>
      </c>
      <c r="AY81" s="133" t="s">
        <v>169</v>
      </c>
      <c r="BE81" s="243">
        <f>IF(N81="základní",J81,0)</f>
        <v>0</v>
      </c>
      <c r="BF81" s="243">
        <f>IF(N81="snížená",J81,0)</f>
        <v>0</v>
      </c>
      <c r="BG81" s="243">
        <f>IF(N81="zákl. přenesená",J81,0)</f>
        <v>0</v>
      </c>
      <c r="BH81" s="243">
        <f>IF(N81="sníž. přenesená",J81,0)</f>
        <v>0</v>
      </c>
      <c r="BI81" s="243">
        <f>IF(N81="nulová",J81,0)</f>
        <v>0</v>
      </c>
      <c r="BJ81" s="133" t="s">
        <v>79</v>
      </c>
      <c r="BK81" s="243">
        <f>ROUND(I81*H81,2)</f>
        <v>0</v>
      </c>
      <c r="BL81" s="133" t="s">
        <v>176</v>
      </c>
      <c r="BM81" s="133" t="s">
        <v>2032</v>
      </c>
    </row>
    <row r="82" spans="2:65" s="145" customFormat="1" ht="6.95" customHeight="1">
      <c r="B82" s="173"/>
      <c r="C82" s="174"/>
      <c r="D82" s="174"/>
      <c r="E82" s="174"/>
      <c r="F82" s="174"/>
      <c r="G82" s="174"/>
      <c r="H82" s="174"/>
      <c r="I82" s="174"/>
      <c r="J82" s="174"/>
      <c r="K82" s="174"/>
      <c r="L82" s="146"/>
    </row>
  </sheetData>
  <sheetProtection algorithmName="SHA-512" hashValue="vuq9t/3Lmk4hBYGegM/cQPYCzq19pJlcrx3R5tfOyrJo+SXIUBuK6aNAwTlohNwQxDLgaXHg13UffSeYFMSUcQ==" saltValue="iqQ6cLtV9VC6a3ndZ4kLBA==" spinCount="100000" sheet="1" objects="1" scenarios="1" selectLockedCells="1"/>
  <autoFilter ref="C77:K81" xr:uid="{00000000-0009-0000-0000-000008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800-000000000000}"/>
    <hyperlink ref="G1:H1" location="C54" display="2) Rekapitulace" xr:uid="{00000000-0004-0000-0800-000001000000}"/>
    <hyperlink ref="J1" location="C77" display="3) Soupis prací" xr:uid="{00000000-0004-0000-0800-000002000000}"/>
    <hyperlink ref="L1:V1" location="'Rekapitulace stavby'!C2" display="Rekapitulace stavby" xr:uid="{00000000-0004-0000-08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01 - ASŘ</vt:lpstr>
      <vt:lpstr>02 - ÚT</vt:lpstr>
      <vt:lpstr>03 - VZT</vt:lpstr>
      <vt:lpstr>04 - MaR</vt:lpstr>
      <vt:lpstr>05 - ZTI</vt:lpstr>
      <vt:lpstr>06 - NN</vt:lpstr>
      <vt:lpstr>07 - Slaboproud</vt:lpstr>
      <vt:lpstr>08 - Mediciální plyny</vt:lpstr>
      <vt:lpstr>09 - NN přípojka</vt:lpstr>
      <vt:lpstr>10 - Přesun MRI</vt:lpstr>
      <vt:lpstr>VORN - Vedlejší a ostatní...</vt:lpstr>
      <vt:lpstr>Pokyny pro vyplnění</vt:lpstr>
      <vt:lpstr>'01 - ASŘ'!Názvy_tisku</vt:lpstr>
      <vt:lpstr>'02 - ÚT'!Názvy_tisku</vt:lpstr>
      <vt:lpstr>'03 - VZT'!Názvy_tisku</vt:lpstr>
      <vt:lpstr>'04 - MaR'!Názvy_tisku</vt:lpstr>
      <vt:lpstr>'05 - ZTI'!Názvy_tisku</vt:lpstr>
      <vt:lpstr>'06 - NN'!Názvy_tisku</vt:lpstr>
      <vt:lpstr>'07 - Slaboproud'!Názvy_tisku</vt:lpstr>
      <vt:lpstr>'08 - Mediciální plyny'!Názvy_tisku</vt:lpstr>
      <vt:lpstr>'09 - NN přípojka'!Názvy_tisku</vt:lpstr>
      <vt:lpstr>'10 - Přesun MRI'!Názvy_tisku</vt:lpstr>
      <vt:lpstr>'Rekapitulace stavby'!Názvy_tisku</vt:lpstr>
      <vt:lpstr>'VORN - Vedlejší a ostatní...'!Názvy_tisku</vt:lpstr>
      <vt:lpstr>'01 - ASŘ'!Oblast_tisku</vt:lpstr>
      <vt:lpstr>'02 - ÚT'!Oblast_tisku</vt:lpstr>
      <vt:lpstr>'03 - VZT'!Oblast_tisku</vt:lpstr>
      <vt:lpstr>'04 - MaR'!Oblast_tisku</vt:lpstr>
      <vt:lpstr>'05 - ZTI'!Oblast_tisku</vt:lpstr>
      <vt:lpstr>'06 - NN'!Oblast_tisku</vt:lpstr>
      <vt:lpstr>'07 - Slaboproud'!Oblast_tisku</vt:lpstr>
      <vt:lpstr>'08 - Mediciální plyny'!Oblast_tisku</vt:lpstr>
      <vt:lpstr>'09 - NN přípojka'!Oblast_tisku</vt:lpstr>
      <vt:lpstr>'10 - Přesun MRI'!Oblast_tisku</vt:lpstr>
      <vt:lpstr>'Pokyny pro vyplnění'!Oblast_tisku</vt:lpstr>
      <vt:lpstr>'Rekapitulace stavby'!Oblast_tisku</vt:lpstr>
      <vt:lpstr>'VORN - Vedlejší a ostatní...'!Oblast_tisku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Petr</dc:creator>
  <cp:lastModifiedBy>Admin</cp:lastModifiedBy>
  <dcterms:created xsi:type="dcterms:W3CDTF">2018-11-22T13:46:47Z</dcterms:created>
  <dcterms:modified xsi:type="dcterms:W3CDTF">2019-04-16T08:39:03Z</dcterms:modified>
</cp:coreProperties>
</file>